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66925"/>
  <mc:AlternateContent xmlns:mc="http://schemas.openxmlformats.org/markup-compatibility/2006">
    <mc:Choice Requires="x15">
      <x15ac:absPath xmlns:x15ac="http://schemas.microsoft.com/office/spreadsheetml/2010/11/ac" url="https://addenergygroup-my.sharepoint.com/personal/douglas_crooke_addenergy_no/Documents/CriticalityVBA/"/>
    </mc:Choice>
  </mc:AlternateContent>
  <bookViews>
    <workbookView xWindow="2790" yWindow="0" windowWidth="27870" windowHeight="11295"/>
  </bookViews>
  <sheets>
    <sheet name="README" sheetId="4" r:id="rId1"/>
    <sheet name="Before" sheetId="1" r:id="rId2"/>
    <sheet name="After" sheetId="2" r:id="rId3"/>
    <sheet name="Chart1" sheetId="3" r:id="rId4"/>
  </sheets>
  <externalReferences>
    <externalReference r:id="rId5"/>
    <externalReference r:id="rId6"/>
  </externalReferences>
  <definedNames>
    <definedName name="ValidRisksRange">[1]!ValidRisks[ValidRisks]</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 r="I7" i="1"/>
  <c r="G9" i="1"/>
  <c r="I11" i="1"/>
  <c r="G13" i="1"/>
  <c r="H14" i="1"/>
  <c r="I15" i="1"/>
  <c r="G17" i="1"/>
  <c r="I19" i="1"/>
  <c r="G21" i="1"/>
  <c r="H22" i="1"/>
  <c r="I23" i="1"/>
  <c r="I31" i="1"/>
  <c r="G37" i="1"/>
  <c r="H38" i="1"/>
  <c r="I39" i="1"/>
  <c r="G41" i="1"/>
  <c r="H42" i="1"/>
  <c r="I43" i="1"/>
  <c r="G73" i="1"/>
  <c r="H74" i="1"/>
  <c r="I75" i="1"/>
  <c r="G77" i="1"/>
  <c r="H78" i="1"/>
  <c r="I79" i="1"/>
  <c r="I107" i="1"/>
  <c r="I8" i="1"/>
  <c r="G14" i="1"/>
  <c r="G22" i="1"/>
  <c r="I6" i="1"/>
  <c r="G8" i="1"/>
  <c r="H9" i="1"/>
  <c r="G12" i="1"/>
  <c r="H13" i="1"/>
  <c r="I14" i="1"/>
  <c r="G16" i="1"/>
  <c r="H17" i="1"/>
  <c r="G20" i="1"/>
  <c r="H21" i="1"/>
  <c r="I22" i="1"/>
  <c r="G24" i="1"/>
  <c r="G36" i="1"/>
  <c r="H37" i="1"/>
  <c r="I38" i="1"/>
  <c r="G40" i="1"/>
  <c r="H41" i="1"/>
  <c r="I42" i="1"/>
  <c r="G44" i="1"/>
  <c r="H73" i="1"/>
  <c r="I74" i="1"/>
  <c r="G76" i="1"/>
  <c r="H77" i="1"/>
  <c r="I78" i="1"/>
  <c r="H7" i="1"/>
  <c r="H11" i="1"/>
  <c r="H15" i="1"/>
  <c r="H19" i="1"/>
  <c r="H23" i="1"/>
  <c r="I24" i="1"/>
  <c r="G7" i="1"/>
  <c r="H8" i="1"/>
  <c r="I9" i="1"/>
  <c r="G11" i="1"/>
  <c r="H12" i="1"/>
  <c r="I13" i="1"/>
  <c r="G15" i="1"/>
  <c r="H16" i="1"/>
  <c r="I17" i="1"/>
  <c r="G19" i="1"/>
  <c r="H20" i="1"/>
  <c r="I21" i="1"/>
  <c r="G23" i="1"/>
  <c r="H24" i="1"/>
  <c r="G31" i="1"/>
  <c r="H36" i="1"/>
  <c r="I37" i="1"/>
  <c r="G39" i="1"/>
  <c r="H40" i="1"/>
  <c r="I41" i="1"/>
  <c r="G43" i="1"/>
  <c r="H44" i="1"/>
  <c r="I73" i="1"/>
  <c r="G75" i="1"/>
  <c r="H76" i="1"/>
  <c r="I77" i="1"/>
  <c r="G79" i="1"/>
  <c r="G107" i="1"/>
  <c r="G6" i="1"/>
  <c r="I12" i="1"/>
  <c r="I16" i="1"/>
  <c r="I20" i="1"/>
  <c r="H39" i="1"/>
  <c r="I44" i="1"/>
  <c r="I76" i="1"/>
  <c r="G38" i="1"/>
  <c r="I40" i="1"/>
  <c r="G78" i="1"/>
  <c r="H43" i="1"/>
  <c r="H75" i="1"/>
  <c r="H107" i="1"/>
  <c r="H31" i="1"/>
  <c r="I36" i="1"/>
  <c r="G42" i="1"/>
  <c r="G74" i="1"/>
  <c r="H79" i="1"/>
  <c r="G105" i="1" l="1"/>
  <c r="H105" i="1"/>
  <c r="I105" i="1" l="1"/>
  <c r="G80" i="1" l="1"/>
  <c r="H80" i="1"/>
  <c r="I80" i="1"/>
  <c r="G59" i="1" l="1"/>
  <c r="G45" i="1"/>
  <c r="I28" i="1"/>
  <c r="H83" i="1"/>
  <c r="I55" i="1"/>
  <c r="G26" i="1"/>
  <c r="H58" i="1"/>
  <c r="I97" i="1"/>
  <c r="H102" i="1"/>
  <c r="G32" i="1"/>
  <c r="H18" i="1" l="1"/>
  <c r="G18" i="1"/>
  <c r="I18" i="1"/>
  <c r="G106" i="1"/>
  <c r="I106" i="1"/>
  <c r="H106" i="1"/>
  <c r="I88" i="1"/>
  <c r="G88" i="1"/>
  <c r="H88" i="1"/>
  <c r="G63" i="1"/>
  <c r="H63" i="1"/>
  <c r="I63" i="1"/>
  <c r="G55" i="1"/>
  <c r="G83" i="1"/>
  <c r="I32" i="1"/>
  <c r="I102" i="1"/>
  <c r="H97" i="1"/>
  <c r="I58" i="1"/>
  <c r="H28" i="1"/>
  <c r="H26" i="1"/>
  <c r="I59" i="1"/>
  <c r="H70" i="1"/>
  <c r="I70" i="1"/>
  <c r="G70" i="1"/>
  <c r="G47" i="1"/>
  <c r="H47" i="1"/>
  <c r="I47" i="1"/>
  <c r="I90" i="1"/>
  <c r="G90" i="1"/>
  <c r="H90" i="1"/>
  <c r="G64" i="1"/>
  <c r="H64" i="1"/>
  <c r="I64" i="1"/>
  <c r="H57" i="1"/>
  <c r="I57" i="1"/>
  <c r="G57" i="1"/>
  <c r="G93" i="1"/>
  <c r="H93" i="1"/>
  <c r="I93" i="1"/>
  <c r="G48" i="1"/>
  <c r="H48" i="1"/>
  <c r="I48" i="1"/>
  <c r="G104" i="1"/>
  <c r="H104" i="1"/>
  <c r="I104" i="1"/>
  <c r="I56" i="1"/>
  <c r="G56" i="1"/>
  <c r="H56" i="1"/>
  <c r="H86" i="1"/>
  <c r="I86" i="1"/>
  <c r="G86" i="1"/>
  <c r="I103" i="1"/>
  <c r="G103" i="1"/>
  <c r="H103" i="1"/>
  <c r="H69" i="1"/>
  <c r="I69" i="1"/>
  <c r="G69" i="1"/>
  <c r="I30" i="1"/>
  <c r="G30" i="1"/>
  <c r="H30" i="1"/>
  <c r="G81" i="1"/>
  <c r="H81" i="1"/>
  <c r="I81" i="1"/>
  <c r="H54" i="1"/>
  <c r="G54" i="1"/>
  <c r="I54" i="1"/>
  <c r="I10" i="1"/>
  <c r="H10" i="1"/>
  <c r="G10" i="1"/>
  <c r="H55" i="1"/>
  <c r="I83" i="1"/>
  <c r="H32" i="1"/>
  <c r="G102" i="1"/>
  <c r="G97" i="1"/>
  <c r="G58" i="1"/>
  <c r="I45" i="1"/>
  <c r="G28" i="1"/>
  <c r="I26" i="1"/>
  <c r="I99" i="1"/>
  <c r="H99" i="1"/>
  <c r="G99" i="1"/>
  <c r="I27" i="1"/>
  <c r="G27" i="1"/>
  <c r="H27" i="1"/>
  <c r="G84" i="1"/>
  <c r="H84" i="1"/>
  <c r="I84" i="1"/>
  <c r="H89" i="1"/>
  <c r="I89" i="1"/>
  <c r="G89" i="1"/>
  <c r="I92" i="1"/>
  <c r="G92" i="1"/>
  <c r="H92" i="1"/>
  <c r="G5" i="1"/>
  <c r="H5" i="1"/>
  <c r="I5" i="1"/>
  <c r="H71" i="1"/>
  <c r="I71" i="1"/>
  <c r="G71" i="1"/>
  <c r="G65" i="1"/>
  <c r="H65" i="1"/>
  <c r="I65" i="1"/>
  <c r="G100" i="1"/>
  <c r="H100" i="1"/>
  <c r="I100" i="1"/>
  <c r="G52" i="1"/>
  <c r="H52" i="1"/>
  <c r="I52" i="1"/>
  <c r="I62" i="1"/>
  <c r="H62" i="1"/>
  <c r="G62" i="1"/>
  <c r="G33" i="1"/>
  <c r="H33" i="1"/>
  <c r="I33" i="1"/>
  <c r="G29" i="1"/>
  <c r="H29" i="1"/>
  <c r="I29" i="1"/>
  <c r="G96" i="1"/>
  <c r="H96" i="1"/>
  <c r="I96" i="1"/>
  <c r="I46" i="1"/>
  <c r="G46" i="1"/>
  <c r="H46" i="1"/>
  <c r="H85" i="1"/>
  <c r="I85" i="1"/>
  <c r="G85" i="1"/>
  <c r="H45" i="1"/>
  <c r="H59" i="1"/>
  <c r="I35" i="1"/>
  <c r="H35" i="1"/>
  <c r="G35" i="1"/>
  <c r="H82" i="1"/>
  <c r="G82" i="1"/>
  <c r="I82" i="1"/>
  <c r="I91" i="1"/>
  <c r="G91" i="1"/>
  <c r="H91" i="1"/>
  <c r="H66" i="1"/>
  <c r="I66" i="1"/>
  <c r="G66" i="1"/>
  <c r="G49" i="1"/>
  <c r="H49" i="1"/>
  <c r="I49" i="1"/>
  <c r="H53" i="1"/>
  <c r="I53" i="1"/>
  <c r="G53" i="1"/>
  <c r="H25" i="1"/>
  <c r="I25" i="1"/>
  <c r="G25" i="1"/>
  <c r="G50" i="1"/>
  <c r="G95" i="1"/>
  <c r="I95" i="1"/>
  <c r="H95" i="1"/>
  <c r="I87" i="1"/>
  <c r="G87" i="1"/>
  <c r="H87" i="1"/>
  <c r="I72" i="1"/>
  <c r="G72" i="1"/>
  <c r="H72" i="1"/>
  <c r="H34" i="1"/>
  <c r="G34" i="1"/>
  <c r="I34" i="1"/>
  <c r="H98" i="1"/>
  <c r="G98" i="1"/>
  <c r="I98" i="1"/>
  <c r="I94" i="1"/>
  <c r="G94" i="1"/>
  <c r="H94" i="1"/>
  <c r="G61" i="1"/>
  <c r="H61" i="1"/>
  <c r="I61" i="1"/>
  <c r="H101" i="1"/>
  <c r="I101" i="1"/>
  <c r="G101" i="1"/>
  <c r="G68" i="1"/>
  <c r="H68" i="1"/>
  <c r="I68" i="1"/>
  <c r="H67" i="1"/>
  <c r="I67" i="1"/>
  <c r="G67" i="1"/>
  <c r="G60" i="1"/>
  <c r="H60" i="1"/>
  <c r="I60" i="1"/>
  <c r="H51" i="1"/>
  <c r="I50" i="1" l="1"/>
  <c r="I108" i="1" s="1"/>
  <c r="G51" i="1"/>
  <c r="H50" i="1"/>
  <c r="H108" i="1"/>
  <c r="I51" i="1"/>
  <c r="G108" i="1"/>
  <c r="M1" i="2" l="1"/>
  <c r="O1" i="2"/>
  <c r="N1" i="2"/>
  <c r="P1" i="2"/>
</calcChain>
</file>

<file path=xl/sharedStrings.xml><?xml version="1.0" encoding="utf-8"?>
<sst xmlns="http://schemas.openxmlformats.org/spreadsheetml/2006/main" count="1884" uniqueCount="248">
  <si>
    <t>H7</t>
  </si>
  <si>
    <t>F7</t>
  </si>
  <si>
    <t>G7</t>
  </si>
  <si>
    <t>Changes from BP feedback actions</t>
  </si>
  <si>
    <t>Original Values prior to comments</t>
  </si>
  <si>
    <t>S_Rev0</t>
  </si>
  <si>
    <t>E_Rev0</t>
  </si>
  <si>
    <t>P_Rev0</t>
  </si>
  <si>
    <t>B_Rev0</t>
  </si>
  <si>
    <t>Notes_Rev0</t>
  </si>
  <si>
    <t>H3</t>
  </si>
  <si>
    <t>Not assessed</t>
  </si>
  <si>
    <t>Loss of system primary function = assumes shutdown of subsea valves etc, no forward flow and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</si>
  <si>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Not assessed - No Tags in System 13</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</si>
  <si>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</si>
  <si>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</si>
  <si>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E4</t>
  </si>
  <si>
    <t>Loss of system primary function = loss of main power generation cascading to production shutdown.
Safety - Loss of fuel gas blanketing in MEG tanks, leading to explosion/fire 1-2 death potential at lower probability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</si>
  <si>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E6</t>
  </si>
  <si>
    <t>H6</t>
  </si>
  <si>
    <t>F6</t>
  </si>
  <si>
    <t>Loss of system primary function = loss of main power generation cascading to production shutdown.
Safety - Loss of fuel gas blanking in drains treatment, leading to explosion/fire 1-2 death potential at lower probability
Environment - minimal impact on assumption of safe shutdown
Production - $1.2M per day shutdown, assumption of 12 hours to fully recover from an event, $600k = impact level F
Business - short term diversion of senior management to manage issue/event
Likelihood - considered likely to happen once or twice in life of facility (7)</t>
  </si>
  <si>
    <t>H5</t>
  </si>
  <si>
    <t>E5</t>
  </si>
  <si>
    <t>F5</t>
  </si>
  <si>
    <t>Loss of system primary function = unable to maintain hydrate free flow leading to blockage, reduce production flow and or shutdown and loss of flowline(s)
Safety - Assumed minimal impact
Environment - minimal impact on assumption of safe shutdown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</si>
  <si>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Loss of system primary function = Premature internal corrosion of process pipeline eventually requiring pipework replacement or removal from service impacting production
Safety - Assumed minimal impact, RBI inspection prevents any LOPC.
Environment - minimal impact on assumption of safe shutdown before LOPC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</si>
  <si>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Loss of system primary function = assumed similar to methanol as a hydrate inhibitor
Safety - Assumed minimal impact, RBI inspection prevents any LOPC.
Environment - minimal impact on assumption of safe shutdown before LOPC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</si>
  <si>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G5</t>
  </si>
  <si>
    <t>Loss of system primary function = reduced throughput through slower separation (no reference documentation found to understand this one)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</si>
  <si>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G6</t>
  </si>
  <si>
    <t>Loss of system primary function = reduced throughput through slower separation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facility (6)</t>
  </si>
  <si>
    <t>Loss of system primary function = reduced throughput through slower separation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</si>
  <si>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Loss of system primary function = lack of potable water to systems demand (tankered supply).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(6)</t>
  </si>
  <si>
    <t>Loss of system primary function = Utility water tank also supplies firewater.
Safety - Loss of firewater cover, potential for multiple fatalities.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(5)</t>
  </si>
  <si>
    <t>Loss of system primary function = 
Safety - Assume safe shutdown and no loss of containment.
Environment - Release of chemicals within local environment, unlikely to spread offsite.
Production - $1.2M per day shutdown, assumption of 6 hours to recover from an incident ($300k),  =&gt; impact level G range
Business - Mid term diversion of local management to manage issue/event
Likelihood - considered could occur once or twice in lifetime of facility (6)</t>
  </si>
  <si>
    <t>Loss of system primary function = no safe route for contaminated water/ fluids
Safety - Assume medium impact incident with personnel exposed to health effects. G
Environment - Release of contaminated water, localized damage to non-sensitive environment restorable within days or weeks, unlikely to spread offsite. - G
Production - $1.2M per day shutdown, assumption of 6 hours to recover from an incident ($300k),  =&gt; impact level G range
Business - Mid term diversion of local management to manage issue/event
Likelihood - considered could occur once or twice in lifetime of facility (6)</t>
  </si>
  <si>
    <t>Loss of system primary function = no safe disposal route for hazardous fluids
Safety - Potential for gas release and explosion / fire with 1-2 fatalities E
Environment - LOPC within local environment, remediation days to weeks,  unlikely to spread offsite. - G
Production - $1.2M per day shutdown, assumption of 24 hours to recover from an incident ($1.2M),  =&gt; impact level F range
Business - Mid term diversion of local management to manage issue/event
Likelihood - considered could occur in lifetime of 10 similar facilities (5)</t>
  </si>
  <si>
    <t>Loss of system primary function = no safe disposal route for surface water
Safety - medium level health/safety incident (slip/trip) - G
Environment - minimal impact, unlikely to spread offsite. - H
Production - $1.2M per day shutdown, assumption of 4 hours to recover from an incident ($0.3M),  =&gt; impact level G range
Business - Mid term diversion of local management to manage issue/event
Likelihood - considered could occur once or twice in lifetime of 10 facilities (5)</t>
  </si>
  <si>
    <t>Copied from potable water
Loss of system primary function = lack of potable water to systems demand (tankered supply).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-Assumed no impact
Business - Mid term diversion of local management to manage issue/event
Likelihood - considered could occur once or twice in lifetime of facility (6)</t>
  </si>
  <si>
    <t>Loss of system primary function = loss of process heating where required leading to reduced throughput and/or shutdown of production
Safety - assume safe shutdown, no safety impact, no loss of hot oil containment - H
Environment - minimal impact on assumption of safe shutdown / no loss of oil to environment - H
Production - $1.2M per day shutdown, assumption of 12 hours to fully recover from an event, $600k = impact level F
Business - Mid term diversion of local management to manage issue/event
Likelihood - considered likely to happen multiple times in life of facility (7) (thermal cycling contributing to long term unreliability)</t>
  </si>
  <si>
    <t xml:space="preserve">Loss of system primary function = unable to scavenge oxygen in Lean MEG system, leading to off spec export gas and fines / reduced value of exports, long term accelerated corrosion
Safety - assume safe shutdown, no safety impact, no loss of scavenger containment - H
Environment - minimal impact on assumption of safe shutdown  - H
Production - $1.2M per day shutdown, assumption of 12 hours to fully recover from an event, $600k = impact level F
Business - Mid term diversion of local management to manage issue/event
Likelihood - considered likely to happen once or twice in life of facility (6) </t>
  </si>
  <si>
    <t>Loss of system primary function = loss of diesel supply to day tanks including diesel driven firepumps, leading to eventual loss of firepump cover and essential / emergency generation
Safety - Eventual loss of firepump cover, E ( cascading to production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(full escalation unlikely with use of temporary tanker supplies hoses if required?)</t>
  </si>
  <si>
    <t xml:space="preserve">Loss of system primary function = safe shutdown of multiple systems on loss of instrument air
Safety - Minimal impact unless considering failure of pressure containment in system (e.g. missiling failed fitting), as a low probability event
Environment - minimal impact on assumption of safe shutdown
Production - $1.2M per day shutdown, assumption of 24 hours to fully recover from an event, $1.2M = impact level F
Business - Mid term diversion of local management to manage issue/event
Likelihood - considered likely to happen once or twice in life of facility (6)  </t>
  </si>
  <si>
    <t xml:space="preserve">Loss of system primary function = loss of inerting blanket in tanks
Safety - potential to create explosive atmosphere in tank voids, with explosion/fire risk on ignition.  E
Environment - minimal impact on assumption of safe shutdown, asphyxiation risk on loss of containment in confined spaces
Production - $1.2M per day shutdown, assumption of 24 hours to fully recover from an event, $1.2M = impact level F
Business - Mid term diversion of local management to manage issue/event
Likelihood - considered likely to happen once or twice in life of facility (6), potential to mitigate with temporary tankered / bottled supplies  </t>
  </si>
  <si>
    <t xml:space="preserve">Copied from instrument air
Loss of system primary function = safe shutdown of multiple systems on loss of instrument air
Safety - Minimal impact unless considering failure of pressure containment in system (e.g. missiling failed fitting), as a low probability event
Environment - minimal impact on assumption of safe shutdown
Production - $1.2M per day shutdown, assumption of 24 hours to fully recover from an event, $1.2M = impact level F
Business - Mid term diversion of local management to manage issue/event
Likelihood - considered likely to happen once or twice in life of facility (6)  </t>
  </si>
  <si>
    <t>Loss of system primary function = loss of disposal route for combustible hazardous gases
Safety - Assume safe shutdown / safe venting / dilution route if thermal oxidiser unavailable. H
Environment - Assume likely to exceed permitted plant emissions of e.g. H2S. - F
Production - $1.2M per day shutdown, assumption of 24 hours to fully recover from an event, $1.2M = impact level F
Business - Mid term diversion of local management to manage issue/event
Likelihood - considered likely to happen once or twice in life of facility (6)</t>
  </si>
  <si>
    <t>Loss of system primary function = unable to process produced water and route for disposal by tanker
Safety - Assume safe shutdown on high levels in produced water tanks/drums. H
Environment - Minimal, assuming shutdown and no tank overflow / loss of containments - H
Production - $1.2M per day shutdown, assumption of 24 hours to fully recover from an event, $1.2M = impact level F
Business - Mid term diversion of local management to manage issue/event
Likelihood - considered likely to happen once or twice in life of facility (6)</t>
  </si>
  <si>
    <t>Loss of system primary function = process trip and plant shutdown, reset, fault-finding and restart.
Safety - Assume safe shutdown from safety instrumented system / failsafe behaviour. H
Environment - Minimal, assuming shutdown and no tank overflow / loss of containments - H
Production - $1.2M per day shutdown, assumption of 8 hours to fully recover from an event, $0.4M = impact level G
Business - short term diversion of local management to manage issue/event
Likelihood - considered likely to happen several times in life of facility (7)</t>
  </si>
  <si>
    <t>Loss of system primary function = undetected loss of protection layer / shutdown, with potential for escalating event
Safety - potential for explosion, fire, multiple fatalities - E+
Environment - G
Production - $1.2M per day shutdown, assumption of 48 hours to fully recover from an event, $2.4M = impact level F
Business - short term diversion of local management to manage issue/event
Likelihood - considered likely to happen in lifetime of 10 facilities (5)</t>
  </si>
  <si>
    <t>Loss of system primary function = undetected gas release and / or fire, leading to escalating incident
Safety - potential for explosion, fire, multiple fatalities - E+
Environment - G
Production - $1.2M per day shutdown, assumption of 168 hours to fully recover from an event, $8.4M = impact level E
Business - mid term diversion of senior management to manage issue/event - E
Likelihood - considered a similar event may have occurred within life of 10 facilities (5)</t>
  </si>
  <si>
    <t>Loss of system primary function = unable to fight any fire incident
Safety - potential for explosion, fire, multiple fatalities - E+
Environment - G
Production - $1.2M per day shutdown, assumption of 48 hours to fully recover from an event, $2.4M = impact level F
Business - mid term diversion of local management to manage issue/event - G
Likelihood - considered a similar event may have occurred within life of 10 facilities (5)</t>
  </si>
  <si>
    <t>Loss of system primary function = Shutdown of normal operations
Safety -minimal impact on 'fail safe' power trip assumptions - H
Environment - minimal impact assumed - H
Production - $1.2M per day shutdown, assumption of 12 hours to fully recover from an event, $0.6M = impact level F
Business - short term diversion of local management to manage issue/event - H
Likelihood - considered may happen several times in facility lifetime (7)</t>
  </si>
  <si>
    <t>Loss of system primary function = unable to use firewater in any fire incident
Safety - potential for explosion, fire, multiple fatalities - E+
Environment - G
Production - $1.2M per day shutdown, assumption of 12 hours to fully recover from an event, $0.6M = impact level F
Business - mid term diversion of local management to manage issue/event - G
Likelihood - considered a similar event may have occurred within life of 10 facilities (5)</t>
  </si>
  <si>
    <t>Loss of system primary function = unable to treat and dispose of foul water
Safety - Low impact incidents - H
Environment - G
Production - Minimal impact on loss of system - H
Business - short term diversion of local management to manage issue/event - G
Likelihood - considered a similar event may have occurred within life of 10 facilities (5)</t>
  </si>
  <si>
    <t>Loss of system primary function = unable to communicate within / off site, loss of control, 
Safety - No immediate effect in isolation - G
Environment - No impact
Production - Loss of production management information, potentially unmetered production leading to financial loss equivalent to 24hrs production - $1.2M, - F
Business - mid term diversion of local management to manage issue/event - G
Likelihood - considered a similar event may once or twice in facility life(6)</t>
  </si>
  <si>
    <t>Loss of system primary function = unable to start process systems leading to loss of production
Safety - No immediate effect in isolation - H
Environment - No impact
Production -Unable to start-up until resolved, assume 12hr loss planned production = $600k, F
Business - mid term diversion of local management to manage issue/event - G
Likelihood - considered a similar event may once or twice in facility life(6)</t>
  </si>
  <si>
    <t>Loss of system primary function = unable to start process systems leading to loss of production
Safety - No immediate effect in isolation - H
Environment - No impact
Production - Constrained personnel working,  assume equivalent to 8hr loss production to resolve = $400k, G
Business - mid term diversion of local management to manage issue/event - G
Likelihood - considered a similar event may once or twice in facility life(6)</t>
  </si>
  <si>
    <t>Loss of system primary function = no electrical power supply in emergency, loss of all non-battery backed emergency systems
Safety - Reduced ability to manage incident - F
Environment - No impact
Production - Unable to operate without emergency power backup,  8hr loss production to resolve = $400k, G
Business - mid term diversion of local management to manage issue/event - G
Likelihood - considered a similar event may once or twice in facility life(6)</t>
  </si>
  <si>
    <t>Loss of system primary function = no electrical power supply in emergency, loss of all non-independent battery backed emergency systems.
Safety - Reduced ability to manage incident - F
Environment - No impact
Production - Unable to operate without emergency power backup,  8hr loss production to resolve = $400k, G
Business - mid term diversion of local management to manage issue/event - G
Likelihood - considered a similar event may once or twice in facility life(6)</t>
  </si>
  <si>
    <t>Loss of system primary function = loss of normal lighting, constraining personnel operations
Safety - may lead to medium impact incident, - G
Environment - No impact
Production - Constrained personnel working,  assume equivalent to 8hr loss production to resolve = $400k, G
Business - mid term diversion of local management to manage issue/event - G
Likelihood - considered a similar event may occur several times in facility life(6)</t>
  </si>
  <si>
    <t>Loss of system primary function = loss of normal earthing, lightning protection to earth.
Safety - electric shock hazard, 1-2 fatality potential, with low likelihood - E
Environment - No impact - H
Production - no immediate impact, potential for equipment damage through unmitigated lightning strike, guestimate repair / replacement costs $100k - G
Business - short term diversion of local management to manage issue/event - H
Likelihood - considered a similar event may occur in lifetime of  several facilities (5)</t>
  </si>
  <si>
    <t>Loss of system primary function = loss of normal power supplies, escalating to production shutdown and restart
Safety - minimal impact, momentary loss of lighting in some areas - H
Environment - No impact - H
Production - Production trip and restart / ramp-up costs estimated at equivalent to  12 hrs production $600k - F
Business - short term diversion of local management to manage issue/event - H
Likelihood - considered a similar event may several times in facility lifetime (7)</t>
  </si>
  <si>
    <t>Loss of system primary function = loss of cathodic protection to structures and containment leading to accelerated corrosion.  Assume corrosion is found by RBI before structural collapse / loss of containment imminent.
Safety - minimal impact short term - H
Environment - No impact - H
Production - Costs of premature replacement of equipment / structures, assumed in range F
Business - mid term diversion of local management to manage issue/event - G
Likelihood - considered a similar event may occur once in lifetime of several facilities(5)</t>
  </si>
  <si>
    <t>Loss of system primary function = poor electrical load management, uncontrolled load shedding could escalate to loss of main power with plant shutdown and loss of production
Safety - minimal impact short term - H
Environment - No impact - H
Production - Treat as power trip - F
Business - short term diversion of local management to manage issue/event - H
Likelihood - considered a similar event may occur once or twice in lifetime of facility(6)</t>
  </si>
  <si>
    <t>Loss of system primary function = loss of HVAC
Safety - loss of atmosphere control in control rooms / safe areas leaving them vulnerable to gas ingress in emergency situation. - E+
Environment - No impact - H
Production - Potential for control equipment to operate outside temperature range leading to shutdown escalating to production trip and shutdown.  - F
Business - short term diversion of local management to manage issue/event - H
Likelihood - considered a similar event may occur once or twice in lifetime of facility(6)</t>
  </si>
  <si>
    <t>Loss of system primary function = Loss of control of personnel access to site.  Note - assuming this is not a barrier to unauthorised/hostile site access via any boundary.
Safety - Loss of control of personnel on site leading to incomplete evacuation or inaccurate mustering, leading to 1-2 fatalities - E
Environment - H
Production -  H
Business - medium  term diversion of local management to manage issue/event - G
Likelihood - considered a similar event may occur once in lifetime of several facilities(5)</t>
  </si>
  <si>
    <t>Loss of system primary function = loss of remote visual surveillance of site
Safety - minimal impact on immediate loss - H
Environment - minimal impact, not substituting for operator walk rounds - H
Production -  no immediate impact on loss - H
Business - short term diversion of local management to manage issue/event - H
Likelihood - considered a similar event may occur  several time in life of  facility(7)</t>
  </si>
  <si>
    <t>Loss of system primary function = loss of routine voice and data communications  (assuming no impact on Process Automation System components)
Safety - loss of some emergency co-ordination facilities, not an immediate problem unless coincident with incident.  G
Environment - may lose ability to track/record emissions for duration leading industry standards non-compliance  G
Production -  no immediate impact on loss - H
Business - medium term diversion of local management to manage issue/event - G
Likelihood - considered a similar event may occur  several time in life of  facility (7)</t>
  </si>
  <si>
    <t>Loss of system primary function = loss of routine voice and data communications  
Safety - In the event of incident, unable to alert personnel and direct to place of safety - E+
Environment - minimal impact, H
Production - No direct impact unless decision to shutdown for loss of PAGA. H
Business - Short term diversion of Senior Management time to manage issue/event
Likelihood - considered a similar event may occur once or twice in life of  facility (6)</t>
  </si>
  <si>
    <t>Loss of system primary function = backup communication system (SATCOM) and site communications
Safety - In the event of incident, unable to alert personnel and direct to place of safety -G
Environment - minimal impact, H
Production - No direct impact unless decision to shutdown for loss of PAGA. H
Business - Short term diversion of Senior Management time to manage issue/event
Likelihood - considered a similar event may occur once or twice in life of  facility (6)</t>
  </si>
  <si>
    <t>Not assessed, tag  will inherit failure class criticality components</t>
  </si>
  <si>
    <t>Not assessed.  Will be C by default unless overridden by Failure Code.  This line is not actually accessed by the lookup formulae in the MEL list, the formula used will default to C if SYSTEM code is not found or blank.</t>
  </si>
  <si>
    <t>General Notes on approach to assessment.
Based on initial discussion, GF &amp; R are treated as a single unit, i.e. there is no attempt to split out events into GF and R having different impact levels on either asset.  Therefore a common production rate figure is used based on combined production levels of $1million per day shutdown of Raven, $200,000 per day shutdown of GF, i.e. all assessment is based on $1.2M/day of loss.   Put another way, a system event is treated as affecting both sites and common production.
Loss of a system is considered largely in terms of its primary function / objective, so production focussed systems are not treated as having a safety function, and are assumed to generate a safe shutdown when losing their primary function. 
    e.g. Loss of reception facilities function causes loss of production but has no direct safety impact.
    Loss of a safety system (e.g. firewater) is considered as having a safety impact and may also have a knock-on production impact if unavailable.
    At system level this generally leaves a low environmental impact, as systems are assumed to shutdown without loss of containment (no System has and environmental criticality of A)</t>
  </si>
  <si>
    <t>S</t>
  </si>
  <si>
    <t>E</t>
  </si>
  <si>
    <t>P</t>
  </si>
  <si>
    <t>B</t>
  </si>
  <si>
    <t>Criticality S</t>
  </si>
  <si>
    <t>Criticality E</t>
  </si>
  <si>
    <t>Criticality P</t>
  </si>
  <si>
    <t>Criticality B</t>
  </si>
  <si>
    <t xml:space="preserve">Leading to </t>
  </si>
  <si>
    <t>Criticality Overall</t>
  </si>
  <si>
    <t>Notes on Criticality Selection</t>
  </si>
  <si>
    <t>Not Assessed</t>
  </si>
  <si>
    <t>→</t>
  </si>
  <si>
    <t>Loss of system primary function = assumes shutdown of subsea valves etc, no forward flow and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
Note: this review applies to failures of the onshore side of the system boundary only, not the offshore.  IE HPU.</t>
  </si>
  <si>
    <t>C</t>
  </si>
  <si>
    <t>A</t>
  </si>
  <si>
    <t>None</t>
  </si>
  <si>
    <t>System No</t>
  </si>
  <si>
    <t>00</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</si>
  <si>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</si>
  <si>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</si>
  <si>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</si>
  <si>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</si>
  <si>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</si>
  <si>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</si>
  <si>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</si>
  <si>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</si>
  <si>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</si>
  <si>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</si>
  <si>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</si>
  <si>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</si>
  <si>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</si>
  <si>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</si>
  <si>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</si>
  <si>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</si>
  <si>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</si>
  <si>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</si>
  <si>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</si>
  <si>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</si>
  <si>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</si>
  <si>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</si>
  <si>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</si>
  <si>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</si>
  <si>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</si>
  <si>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</si>
  <si>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</si>
  <si>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</si>
  <si>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</si>
  <si>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</si>
  <si>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</si>
  <si>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</si>
  <si>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</si>
  <si>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</si>
  <si>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</si>
  <si>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</si>
  <si>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</si>
  <si>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</si>
  <si>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</si>
  <si>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</si>
  <si>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</si>
  <si>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</si>
  <si>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</si>
  <si>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</si>
  <si>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</si>
  <si>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</si>
  <si>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</si>
  <si>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</si>
  <si>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</si>
  <si>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</si>
  <si>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</si>
  <si>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</si>
  <si>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</si>
  <si>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</si>
  <si>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</si>
  <si>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</si>
  <si>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</si>
  <si>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</si>
  <si>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</si>
  <si>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</si>
  <si>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</si>
  <si>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</si>
  <si>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</si>
  <si>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</si>
  <si>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</si>
  <si>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</si>
  <si>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</si>
  <si>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</si>
  <si>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</si>
  <si>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</si>
  <si>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</si>
  <si>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</si>
  <si>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</si>
  <si>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</si>
  <si>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</si>
  <si>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</si>
  <si>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</si>
  <si>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</si>
  <si>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</si>
  <si>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</si>
  <si>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</si>
  <si>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</si>
  <si>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</si>
  <si>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</si>
  <si>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</si>
  <si>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</si>
  <si>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</si>
  <si>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</si>
  <si>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</si>
  <si>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</si>
  <si>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</si>
  <si>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</si>
  <si>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</si>
  <si>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</si>
  <si>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</si>
  <si>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</si>
  <si>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</si>
  <si>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</si>
  <si>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</si>
  <si>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XX</t>
  </si>
  <si>
    <t>N/A</t>
  </si>
  <si>
    <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</si>
  <si>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in life of 10 similar facilities (5)
BP Feedback: There are 2 independent separation systems (Raven=660mmscfd &amp; GF=438mmscfd).  The liklihood of both failing simultaneously leading to total production loss is therefore probably not "Very Likely".  Please revise this to "Possible" which is score of 5.  Failure would also lead to venting \ flaring.</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</si>
  <si>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BP Feedback:  This affects abilty to remove condensate from vessels and within a few hours would cause a total production loss because as the system is common to Raven and GF.  Given the few hours of "ullage"  there is a possiblity to try to avoid total plant shutdown and because of this the liklihood is therefore probably not "Very Likely".  Please revise this to "Likely" which is score of 6.</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</si>
  <si>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facilities (5)
BP Feedback:  This is a Raven related system only.  Primary function is simple and robust and also parts of the system (pig receivers) are not required for production.  Because of this the liklihood is therefore probably not "Very Likely".  Please revise this to "Possible" which is score of 5.  Flaring of inventory inside plant boundary is a possibility but not flaring of whole pipeline).</t>
  </si>
  <si>
    <t>F3</t>
  </si>
  <si>
    <t>G3</t>
  </si>
  <si>
    <t>Possibly misleading-named system, only non SYLH tags are junction boxes (main/export compression in System 27)  As these are digital junction boxes, assuming that loss of one might generate a trip through signal loss, but at low likelihood (e.g. truck runs into junction box)
Loss of system primary function = loss of signal data, potentially leading to production trip and time to identify and reinstate.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unlikely, a similar event has occurred somewhere in industry (3)</t>
  </si>
  <si>
    <t>Loss of system primary function =Flash gas not compressed and lost to flare, with increased flare emissions, but production can continue.
Safety - minimal impact on assumption of safe shutdown
Environment - minimal impact on assumption of safe shutdown, but flare emissions increased for duration of outage.
Production - not directly impacted by loss of flash gas compression = impact level H
Business - Mid term diversion of local management to manage issue/event
Likelihood - considered likely to happen multiple times in life of facility (7)
BP Feedback incorporated: This is a Raven related system only and is not required for production, however there will be a need to flare limited volumes of flash gases during repair of system.  Liklihood is ok at 7, however production impacts are lower than assessed.</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</si>
  <si>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facilitie (5)
BP Feedback incorporated:  There are 2 independent gas treatment systems and a 250mmscfd crossover line.  Therefore the liklihood of both failing simultaneously leading to total production loss (due to not meeting spec) is probably not "Very Likely".  Please revise this to "Possible" which is score of 5</t>
  </si>
  <si>
    <t xml:space="preserve">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(6)
BP Feedback incorporated: There are 2 gas exports and a small crossover line.  Therefore the liklihood of both failing simultaneously leading to total production loss is probably not "Very Likely".  GF compressors are in this system though.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</si>
  <si>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 Feedback incorporated: System contains the Rich MEG tanks which are common to GF&amp;R, however GF wells have a lower dependency on MEG and may be able to operate longer without Rich MEG collection.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</si>
  <si>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(6)
BP Feedback incorporated: System is common to GF&amp;R, however GF wells have a lower dependency on MEG and may be able to operate longer without Lean MEG supply.  MEG is mitigation for Hydrates.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</si>
  <si>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similar facilities (5)
BP Feedback incorporated: System is common to GF&amp;R, however there is about a 7 day tank inventory which allows production to continue whilst contigencies are brought into place.  Please revise this to "Possible" which is score of 5.  </t>
  </si>
  <si>
    <t>Loss of system primary function = loss of main power generation cascading to production shutdown of Raven
Safety - Loss of fuel gas blanketing in MEG tanks, leading to explosion/fire 1-2 death potential at lower probability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BP Feedback: System is Raven only.  Impact is Loss of Raven production.  Fired heaters cannot run.  Blanket on tanks is affected, which increases safety risk because of vacuum.  Flare is N2 so not affected.  Thermal oxidixer cannot run causing extra gases to flare \ vent.  Raven Flare pilots will not light and need to switch to propane option. Please revise this to "Likely" which is score of 6.</t>
  </si>
  <si>
    <t>Loss of system primary function = loss of safe route for hydrocarbon disposal
Safety - various potential impacts due to interconnections, bad things happen  - E as maximum safety impact
Environment - future impact with localized damage to non-sensitive environment restorable in weeks
Production - $1.2M per day shutdown, assumption of 12 hours to fully recover from an event, $600k = impact level F
Business - short term diversion of senior management to manage issue/event
Likelihood - considered likely to happen once or twice in life of facility (6)
System is GF only.  Impact is Loss of GF production. Various safety impacts because of flare interconnections. Please revise this to "Likely" which is score of 6.</t>
  </si>
  <si>
    <t xml:space="preserve">Loss of system primary function = safe disposal route for hydrocarbon vapours, with potential for local explosion or fire
Safety - Uncontrolled gas build up leading to explosion/fire 1-2 death potential
Environment - minimal impact on assumption of safe shutdown
Production - $1.2M per day shutdown, assumption of 12 hours to fully recover from an event, $600k = impact level F
Business - short term diversion of senior management to manage issue/event
Likelihood - considered likely to happen once or twice in life of facility (6)
BP feedback incorporated: System is mostly common.  Impact is Loss of all production.  Various safety impacts because of flare interconnections. Please revise this to "Likely" which is score of 6.  </t>
  </si>
  <si>
    <t>Loss of system primary function = Loss of safe disposal route for hydrocarbons, leading to
Safety - to potential for explosion/fire 1-2 death potential 
Environment - Future impact with localized damage to a non sensitive environment restorable within weeks - G
Production - $1.2M per day shutdown, assumption of 12 hours to fully recover from an event, $600k = impact level F
Business - short term diversion of senior management to manage issue/event - F
Likelihood - considered likely to happen once or twice in life of facility (6)
BP Feedback incorporated: System is GF only.  Impact is Loss of GF production. Various safety impacts because of flare interconnections.</t>
  </si>
  <si>
    <t>Loss of system primary function = loss of fuel gas supplies to users on GF (although Raven can supply GF as a non-normal operating mode, auto-switching on pressure control)
Safety - Loss of fuel gas blanketing in MEG tanks, leading to explosion/fire 1-2 death potential at lower probability - E.  Likelihood of this event is reduced because only happens if Raven unavailable coincident with failure on GF, on basis Raven offline 3-30days per year gives 10x reduction in likelihood.
Environment - minimal impact on assumption of safe shutdown - H
Production - No immediate impact, automatic re-sourcing from Raven if it is online and supply pressure drops = impact level H on asusmption Raven available
Business - Mid term diversion of local management to manage issue/event
Likelihood - considered likely to happen once or twice in life of facility (6)
BP Feedback incorporated: System is GF only.  Review the scores vs. the notes.  Liklihood looks more like 6.</t>
  </si>
  <si>
    <t>Loss of system primary function = loss of fuel gas supplies to users on GF &amp; Raven
Safety - Loss of fuel gas blanketing in MEG tanks, leading to explosion/fire 1-2 death potential at lower probability - E.  
Environment - low impact on assumption of safe shutdown - future impact with localized damage to non-sensitive environment restorable in days or weeks- G
Production - $1.2M per day shutdown, assumption of 12 hours to fully recover from an event, $600k = impact level F
Business - Mid term diversion of local management to manage issue/event
Likelihood - considered likely to happen once or twice in life of facility (6)
BP Feedback incorporated:  System is mostly common.  Impact is Loss of all production.  Various safety impacts because of flare interconnections. Liklihood looks more like 6.</t>
  </si>
  <si>
    <t>Loss of system primary function = unable to maintain hydrate free flow leading to blockage, reduce production flow and or shutdown and loss of flowline(s)
Safety - Hydrates risk affects plant safety, assumed to have E level potential if unmitigated
Environment - minimal impact on assumption of safe shutdown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
BP Feedback:  System is common.  Required for well start-up and intermittent inejection onshore for hydrate remediation.  There are impacts for production and safety.   Total loss of production is unlikley because it is not continuously injected.  Upon failure risk of hydrates affects the safety of the plant.   MEG is the one that prevents flowline \ pipeline hydrate.</t>
  </si>
  <si>
    <t>Loss of system primary function = reduced throughput through slower separation ofwater from gas due to MEG contamination / deterioration.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</si>
  <si>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Loss of system primary function = lack of potable water to systems demand.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(6)</t>
  </si>
  <si>
    <t>Loss of system primary function = no safe route for contaminated water/ fluids
Safety - Assume medium impact incident with personnel exposed to health effects. G
Environment - Release of contaminated water, localized damage to non-sensitive environment restorable within days or weeks, unlikely to spread offsite. - G
Production - $1.2M per day shutdown, assumption of 6 hours to recover from an incident ($300k),  =&gt; impact level G range
Business - Mid term diversion of local management to manage issue/event
Likelihood - considered could occur once or twice in lifetime of facility (6)
BP Feedback incorporated: common system. Mostly Maintenance water and rain.  There is also a large pod for storage.  Unlikle to impact production.  Consider "possible" since it is a simple and robust system.</t>
  </si>
  <si>
    <t>Loss of system primary function = no safe disposal route for surface water
Safety - medium level health/safety incident (slip/trip) - G
Environment - minimal impact, unlikely to spread offsite. - H
Production - $1.2M per day shutdown, assumption of 4 hours to recover from an incident ($0.3M),  =&gt; impact level G range
Business - Mid term diversion of local management to manage issue/event
Likelihood - considered could occur once or twice in lifetime of 10 facilities (5)
BP Feedback incorporated: common system. Mostly Maintenance water and rain.  There is also a large pod for storage.  Unlikle to impact production.  Consider "possible" since it is a simple and robust system.</t>
  </si>
  <si>
    <t>Loss of system primary function = loss of process heating where required leading to reduced throughput and/or shutdown of production from Raven only.
Safety - assume safe shutdown, no safety impact, no loss of hot oil containment - H
Environment - minimal impact on assumption of safe shutdown / no loss of oil to environment - H
Production - $1.2M per day shutdown, assumption of 12 hours to fully recover from an event, $600k = impact level F
Business - Mid term diversion of local management to manage issue/event
Likelihood - considered likely to once or twice in life of facility (6) (thermal cycling contributing to long term unreliability)
BP Feedback incorporated: Raven only.  Causes loss of Raven Production.  200 degrees.  Some safety impacts.  Not cheap to replace oil.  Consider Possible or Likely liklihoods</t>
  </si>
  <si>
    <t>Loss of system primary function = loss of diesel top-up supply to day tanks to firepumps and emergency and essential generators.  Top up is manually initiated, not constant.
Safety - No immediate impact on loss.  Option to tanker diesel to day tanks as back-up.  Level H
Environment - minimal impact on assumption of safe shutdown, but if shutdown for a diesel release - G
Production - No immediate impact on production, cost of additional tankering &lt;$50k - H
Business - Mid term diversion of local management to manage issue/event, Non-compliance with industry standards but no regulatory action taken - G
Likelihood - considered likely to happen once or twice in life of facility (6)  
BP feedback incorporated: not fully online it's just topping day tanks.  Back up to truck it round.  Will not affect fire pumps or generators.</t>
  </si>
  <si>
    <t xml:space="preserve">Loss of system primary function = safe shutdown of multiple systems on loss of instrument air, loss of all production form GF &amp; R, large blowdown/flaring event
Safety -  Heavy flaring with potential to affect personnel in vicinitiy coincident with event, potential single or multiple recordable injuries - G
Environment - minimal impact on assumption of safe shutdown, large flaring but disperses with no lasting damage to local environment - H
Production - $1.2M per day shutdown, assumption of 24 hours to fully recover from an event, $1.2M = impact level F
Business - Mid term diversion of local management to manage issue/event, Non-compliance with industry standards bu no regulatory action taken - G
Likelihood - considered likely to happen once or twice in life of facility (6)  
BP Feedback incorporated: Common.  Loose both plants.  Envirnmentally causes a very large Blow down! </t>
  </si>
  <si>
    <t>Loss of system primary function = loss of inerting blanket in tanks
Safety - potential to create explosive atmosphere in tank voids, with explosion/fire risk on ignition.  E
Environment - minimal impact on assumption of safe shutdown, asphyxiation risk on loss of containment in confined spaces
Production - $1.2M per day shutdown, assumption of 24 hours to fully recover from an event, $1.2M = impact level F
Business - Mid term diversion of local management to manage issue/event
Likelihood - considered likely to happen once or twice in life of facility (6), potential to mitigate with temporary tankered / bottled supplies  
BP Feedback incorporated: common.  Goes into raven flare and goes into blanketting tanks.  Also supplies gas seals on GF Comp.  It is a fairly robust system, mostly static equipment.  Check which tank voids and what is the liklihood of explosion?  Is Fuel Gas not also connected?</t>
  </si>
  <si>
    <t xml:space="preserve">Loss of system primary function = loss of disposal route for combustible hazardous gases
Safety - Assume safe shutdown / safe venting / dilution route if thermal oxidiser unavailable. H
Environment - toxic emissions disperse in atmosphere, no future impact - H
Production - Loss of system does not stop production - impact level H
Business - Mid term diversion of local management to manage issue/event.  Assume likely to exceed permitted plant emissions of e.g. VOCs. Regulatory compliance issue which does not lead to regulatory or higher severity level consequence - F
Likelihood - considered likely to happen once or twice in life of facility (6)
BP Feedback incorporated: No production impact. Can produce without it but there will be an environment impact.  Flare \ vent. Raven only.  There is no H2S but other products are toxic.  VOCs etc? </t>
  </si>
  <si>
    <t>Loss of system primary function = unable to process produced water and route for disposal by tanker
Safety - Assume safe shutdown on high levels in produced water tanks/drums. H
Environment - Minimal, assuming shutdown and no tank overflow / loss of containments - H
Production - $1.2M per day shutdown, assumption of 24 hours to fully recover from an event, $1.2M = impact level F
Business - Mid term diversion of local management to manage issue/event
Likelihood - loss of system lasting &gt; 7 days considered likely to occur in life of 10 facilities (5)
BP Feedback incorporated: Common system but no shutdown expected for about 7 days.  along same guidelines as meg. 7 days depending on rate.  Unlikley to cause a production shutdown if can be fixed in 7 days.</t>
  </si>
  <si>
    <t>Loss of system primary function = loss of online / realtime condition monitoring data (this is assumed separate from any machinery protection functions as part of equipment control system, e.g. its a System type 1 panel not a Bently 3500 machinery protection panel delivering condition onitoring input)).
Safety - no impact on loss of condition monitoring data - H
Environment - No impact on loss of condition monitoring data - H
Production - Potential for unplanned monnitored equipment outage rather than planned intervention, estimated cost range $50k-$500k - G
Business - Short term diversion Local management time ro manage issue/event - H
Likelihood - Probably more likely to be generated by software intervention / network configuration issues that hardware failure, treat as Likely to occur once or twice in facility lifetime - 6</t>
  </si>
  <si>
    <t>Loss of system primary function = Shutdown/Trip of normal operations.  Assume UPS covers protected systems, Essential / Emergency generators started after short delay.  
Safety -minimal impact on 'fail safe' power trip assumptions - H
Environment - minimal impact assumed - H
Production - $1.2M per day shutdown, assumption of 12 hours to fully recover from an event, $0.6M = impact level F
Business - short term diversion of local management to manage issue/event - H
Likelihood - considered may happen several times in facility lifetime (7)
BP feedback incorporated: No System Operating Guides available to determine if auto-start of backup generators.</t>
  </si>
  <si>
    <t>Loss of system primary function = unable to use firewater in any fire incident
Safety - potential for explosion, fire, multiple fatalities - E+
Environment - G
Production - $1.2M per day shutdown, assumption loss of fire water system does not require shutdown = impact level H
Business - mid term diversion of local management to manage issue/event - G
Likelihood - considered a similar event may have occurred within life of 10 facilities (5)</t>
  </si>
  <si>
    <t>Loss of system primary function = unable to start/re-start process systems after main power outage or Level 1/2 ESD leading to loss of production.  Each site has 2 EDGs with 'duty' unit set to auto-start on loss of main power.
Safety - No immediate effect in isolation - H
Environment - No impact
Production -Unable to start-up until resolved, assume 12hr loss planned production = $600k, F
Business - mid term diversion of local management to manage issue/event - G
Likelihood - considered a similar event may occur in life of 10 facilities (5), as both duty and standby generators would have to fail to start to give production impact quoted.</t>
  </si>
  <si>
    <t>Loss of system primary function = unable to access dark areas to start process systems leading to loss of production, unable to work in affected areas if normal lighting not available.  For impact to occur, requires loss of normal lighting as well as essential lighting.
Safety - Potential DAFWC injury on sudden loss of lighting on safe access/egress - F
Environment - No impact - H
Production - No immediate production effect, H
Business - mid term diversion of local management to manage issue/event - G
Likelihood - considered a similar event may once or twice in facility life(6)</t>
  </si>
  <si>
    <t>Loss of system primary function = trace heating inactive, potential to freeze valves JT expansion, or in exceptional cold weather.  
Safety - Leaking valve/PSV may freeze up and not achieve credited relief rate if demanded.  Likely to be observed on operator rounds. Potential for overpressure leading to 1-2 fatalities. E
Environment - No impact - H
Production - No immediate production effect, H
Business - mid term diversion of local management to manage issue/event - G
Likelihood - considered a similar event may occur in life of 10 facilities(5)</t>
  </si>
  <si>
    <t>Loss of system primary function = unable to access dark areas to start process systems leading to loss of production, unable to work in affected areas if normal lighting not available.  For full impact to occur, requires loss of essential lighting as well as normal.
Safety - Potential DAFWC injury on sudden loss of lighting on safe access/egress - F
Environment - No impact - H
Production - No immediate production effect, H
Business - mid term diversion of local management to manage issue/event - G
Likelihood - considered a similar event may once or twice in facility life(6)
BP Feedback incorporated: should have lower impacts than essential power and lighting?
Response: set to same impact, as requires double system failure to generate full impact.</t>
  </si>
  <si>
    <t>Loss of system primary function = loss of cathodic protection to structures and containment leading to accelerated corrosion.  Assume corrosion is found by RBI before structural collapse / loss of containment imminent.
Safety - minimal impact short term - H
Environment - No impact - H
Production - Costs of premature replacement of equipment / structures, assumed in range G ($50-$500k)
Business - mid term diversion of local management to manage issue/event - G
Likelihood - considered a similar event may occur once in lifetime of several facilities(5)
BP Feedback incorporated: Take some credit for TAR and using these opportunities to make repairs in a way that limits production impact.</t>
  </si>
  <si>
    <t>Loss of system primary function = loss of HVAC
Safety - confirmed gas in intake shuts down fans and closes dampers, so no direct impact from loss of HVAC, as this is the emrgency response for gas.   - No impact - H
Environment - No impact - H
Production - Potential for control equipment to operate outside temperature range leading to shutdown escalating to production trip and shutdown.  - F
Business - short term diversion of local management to manage issue/event - H
Likelihood - considered a similar event may occur once or twice in lifetime of facility(6)
BP Feedback:  F&amp;G system would detect gas if it entered an at risk environment.  Need to check some F&amp;G C&amp;Es to see if a shutdown would occur and hence take away the safety impacts. Prouction and environment would both be affected however</t>
  </si>
  <si>
    <t>Loss of system primary function = Loss of control of personnel access to site.  Note - assuming this is not a barrier to unauthorised/hostile site access via any boundary. In event of loss assume post a security guard and revert to manual checks
Safety - No impact, revert to manual system if required. H
Environment - H
Production -  H
Business - medium  term diversion of local management to manage issue/event - G
Likelihood - considered a similar event may occur once in lifetime of several facilities(5)
BP Feedback: On failure of the systems let's assume that we post a security guard and revert to manual checks.  Not related to emergency response.</t>
  </si>
  <si>
    <t>Loss of system primary function = loss of remote visual surveillance of site.  Fall back send personnel to look and report back if required.
Safety - minimal impact on immediate loss - H
Environment - minimal impact, not substituting for operator walk rounds - H
Production -  no immediate impact on loss - H
Business - short term diversion of local management to manage issue/event - H
Likelihood - considered a similar event may occur  once or twice in life of  facility(6)
BP Feedback incorporated: Security related and also possiblly used for emergency response</t>
  </si>
  <si>
    <t>Loss of system primary function = loss of routine voice communications  (assuming no impact on Process Automation System components)
Safety - loss of some emergency co-ordination facilities, not an immediate problem unless coincident with incident, so H
Environment - no direct impact leading to future impact to area - H
Production -  no immediate impact on loss - H
Business - short term diversion of local management to manage issue/event - G
Likelihood - considered a similar event may occur  once or twice in life of  facility (7)</t>
  </si>
  <si>
    <t xml:space="preserve">Loss of system primary function = loss of routine voice and data communications  
Safety - In the event of incident, unable to alert personnel and direct to place of safety - E+
Environment - minimal impact, H
Production - No direct impact unless decision to shutdown for loss of PAGA. H
Business - Short term diversion of Senior Management time to manage issue/event
Likelihood - considered a similar event may occur life of 10 facilities (5)
BP Feedback incorporated:  check redundancy and if a liklihood 6 of system failure is correct.  If it's dual redundant we can make it a 5.
Response - Block diagram indicates SystemA / System B dual redundant.
</t>
  </si>
  <si>
    <t>Loss of system primary function = backup communication system (SATCOM) and site communications.  Mobile phone in non-hazardous area as potential mitigation.
Safety - In the event of incident, unable to alert personnel and direct to place of safety -G
Environment - minimal impact, H
Production - No direct impact unless decision to shutdown for loss of radio systems. H
Business - Short term diversion of Senior Management time to manage issue/event
Likelihood - considered a similar event may occur once or twice in life of  facility (6)</t>
  </si>
  <si>
    <t>Count A</t>
  </si>
  <si>
    <t>Count B</t>
  </si>
  <si>
    <t>Count C</t>
  </si>
  <si>
    <t>Count Other</t>
  </si>
  <si>
    <t>Total Count A</t>
  </si>
  <si>
    <t>Total Count B</t>
  </si>
  <si>
    <t>Total Count C</t>
  </si>
  <si>
    <t>Total Count Other</t>
  </si>
  <si>
    <t>formulas used</t>
  </si>
  <si>
    <t>Remove Integrity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</si>
</sst>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chartsheet" Target="chartsheets/sheet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t>Criticality Changes From Systems Feedback (3.0-&gt;3.2), Remove Integrity Only Codes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After!$M$4</c:f>
              <c:strCache>
                <c:ptCount val="1"/>
                <c:pt idx="0">
                  <c:v>Total Count A</c:v>
                </c:pt>
              </c:strCache>
            </c:strRef>
          </c:tx>
          <c:spPr>
            <a:solidFill>
              <a:schemeClr val="accent1">
                <a:alpha val="70000"/>
              </a:schemeClr>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808-4096-996C-A11D2D6651F0}"/>
                </c:ext>
              </c:extLst>
            </c:dLbl>
            <c:dLbl>
              <c:idx val="102"/>
              <c:layout>
                <c:manualLayout>
                  <c:x val="-2.864244784996383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808-4096-996C-A11D2D6651F0}"/>
                </c:ext>
              </c:extLst>
            </c:dLbl>
            <c:dLbl>
              <c:idx val="103"/>
              <c:layout>
                <c:manualLayout>
                  <c:x val="2.4550669585683287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A49-4DEC-BDEB-6F854A25B7A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After!$A$5:$A$108</c:f>
              <c:strCache>
                <c:ptCount val="104"/>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XX</c:v>
                </c:pt>
                <c:pt idx="101">
                  <c:v>N/A</c:v>
                </c:pt>
                <c:pt idx="103">
                  <c:v>Remove Integrity Only</c:v>
                </c:pt>
              </c:strCache>
            </c:strRef>
          </c:cat>
          <c:val>
            <c:numRef>
              <c:f>After!$M$5:$M$108</c:f>
              <c:numCache>
                <c:formatCode>General</c:formatCode>
                <c:ptCount val="104"/>
                <c:pt idx="0">
                  <c:v>6814</c:v>
                </c:pt>
                <c:pt idx="1">
                  <c:v>6814</c:v>
                </c:pt>
                <c:pt idx="2">
                  <c:v>6814</c:v>
                </c:pt>
                <c:pt idx="3">
                  <c:v>6814</c:v>
                </c:pt>
                <c:pt idx="4">
                  <c:v>6814</c:v>
                </c:pt>
                <c:pt idx="5">
                  <c:v>6814</c:v>
                </c:pt>
                <c:pt idx="6">
                  <c:v>6814</c:v>
                </c:pt>
                <c:pt idx="7">
                  <c:v>6814</c:v>
                </c:pt>
                <c:pt idx="8">
                  <c:v>6814</c:v>
                </c:pt>
                <c:pt idx="9">
                  <c:v>6814</c:v>
                </c:pt>
                <c:pt idx="10">
                  <c:v>6814</c:v>
                </c:pt>
                <c:pt idx="11">
                  <c:v>6814</c:v>
                </c:pt>
                <c:pt idx="12">
                  <c:v>6814</c:v>
                </c:pt>
                <c:pt idx="13">
                  <c:v>6814</c:v>
                </c:pt>
                <c:pt idx="14">
                  <c:v>6814</c:v>
                </c:pt>
                <c:pt idx="15">
                  <c:v>6814</c:v>
                </c:pt>
                <c:pt idx="16">
                  <c:v>6814</c:v>
                </c:pt>
                <c:pt idx="17">
                  <c:v>6814</c:v>
                </c:pt>
                <c:pt idx="18">
                  <c:v>6814</c:v>
                </c:pt>
                <c:pt idx="19">
                  <c:v>6814</c:v>
                </c:pt>
                <c:pt idx="20">
                  <c:v>6814</c:v>
                </c:pt>
                <c:pt idx="21">
                  <c:v>6536</c:v>
                </c:pt>
                <c:pt idx="22">
                  <c:v>6238</c:v>
                </c:pt>
                <c:pt idx="23">
                  <c:v>6190</c:v>
                </c:pt>
                <c:pt idx="24">
                  <c:v>6190</c:v>
                </c:pt>
                <c:pt idx="25">
                  <c:v>5620</c:v>
                </c:pt>
                <c:pt idx="26">
                  <c:v>5027</c:v>
                </c:pt>
                <c:pt idx="27">
                  <c:v>5027</c:v>
                </c:pt>
                <c:pt idx="28">
                  <c:v>4725</c:v>
                </c:pt>
                <c:pt idx="29">
                  <c:v>4522</c:v>
                </c:pt>
                <c:pt idx="30">
                  <c:v>4418</c:v>
                </c:pt>
                <c:pt idx="31">
                  <c:v>3859</c:v>
                </c:pt>
                <c:pt idx="32">
                  <c:v>3859</c:v>
                </c:pt>
                <c:pt idx="33">
                  <c:v>3859</c:v>
                </c:pt>
                <c:pt idx="34">
                  <c:v>3859</c:v>
                </c:pt>
                <c:pt idx="35">
                  <c:v>3859</c:v>
                </c:pt>
                <c:pt idx="36">
                  <c:v>3859</c:v>
                </c:pt>
                <c:pt idx="37">
                  <c:v>3859</c:v>
                </c:pt>
                <c:pt idx="38">
                  <c:v>3859</c:v>
                </c:pt>
                <c:pt idx="39">
                  <c:v>3859</c:v>
                </c:pt>
                <c:pt idx="40">
                  <c:v>3859</c:v>
                </c:pt>
                <c:pt idx="41">
                  <c:v>3851</c:v>
                </c:pt>
                <c:pt idx="42">
                  <c:v>3851</c:v>
                </c:pt>
                <c:pt idx="43">
                  <c:v>3851</c:v>
                </c:pt>
                <c:pt idx="44">
                  <c:v>3851</c:v>
                </c:pt>
                <c:pt idx="45">
                  <c:v>3851</c:v>
                </c:pt>
                <c:pt idx="46">
                  <c:v>3795</c:v>
                </c:pt>
                <c:pt idx="47">
                  <c:v>3664</c:v>
                </c:pt>
                <c:pt idx="48">
                  <c:v>3679</c:v>
                </c:pt>
                <c:pt idx="49">
                  <c:v>3679</c:v>
                </c:pt>
                <c:pt idx="50">
                  <c:v>3679</c:v>
                </c:pt>
                <c:pt idx="51">
                  <c:v>3679</c:v>
                </c:pt>
                <c:pt idx="52">
                  <c:v>3679</c:v>
                </c:pt>
                <c:pt idx="53">
                  <c:v>3679</c:v>
                </c:pt>
                <c:pt idx="54">
                  <c:v>3679</c:v>
                </c:pt>
                <c:pt idx="55">
                  <c:v>3679</c:v>
                </c:pt>
                <c:pt idx="56">
                  <c:v>3679</c:v>
                </c:pt>
                <c:pt idx="57">
                  <c:v>3668</c:v>
                </c:pt>
                <c:pt idx="58">
                  <c:v>3668</c:v>
                </c:pt>
                <c:pt idx="59">
                  <c:v>3668</c:v>
                </c:pt>
                <c:pt idx="60">
                  <c:v>3668</c:v>
                </c:pt>
                <c:pt idx="61">
                  <c:v>3404</c:v>
                </c:pt>
                <c:pt idx="62">
                  <c:v>3404</c:v>
                </c:pt>
                <c:pt idx="63">
                  <c:v>3401</c:v>
                </c:pt>
                <c:pt idx="64">
                  <c:v>3379</c:v>
                </c:pt>
                <c:pt idx="65">
                  <c:v>3379</c:v>
                </c:pt>
                <c:pt idx="66">
                  <c:v>3319</c:v>
                </c:pt>
                <c:pt idx="67">
                  <c:v>3319</c:v>
                </c:pt>
                <c:pt idx="68">
                  <c:v>3319</c:v>
                </c:pt>
                <c:pt idx="69">
                  <c:v>3319</c:v>
                </c:pt>
                <c:pt idx="70">
                  <c:v>3319</c:v>
                </c:pt>
                <c:pt idx="71">
                  <c:v>3319</c:v>
                </c:pt>
                <c:pt idx="72">
                  <c:v>3319</c:v>
                </c:pt>
                <c:pt idx="73">
                  <c:v>3319</c:v>
                </c:pt>
                <c:pt idx="74">
                  <c:v>3319</c:v>
                </c:pt>
                <c:pt idx="75">
                  <c:v>3319</c:v>
                </c:pt>
                <c:pt idx="76">
                  <c:v>3319</c:v>
                </c:pt>
                <c:pt idx="77">
                  <c:v>3319</c:v>
                </c:pt>
                <c:pt idx="78">
                  <c:v>3319</c:v>
                </c:pt>
                <c:pt idx="79">
                  <c:v>3319</c:v>
                </c:pt>
                <c:pt idx="80">
                  <c:v>3319</c:v>
                </c:pt>
                <c:pt idx="81">
                  <c:v>3319</c:v>
                </c:pt>
                <c:pt idx="82">
                  <c:v>3319</c:v>
                </c:pt>
                <c:pt idx="83">
                  <c:v>3319</c:v>
                </c:pt>
                <c:pt idx="84">
                  <c:v>3319</c:v>
                </c:pt>
                <c:pt idx="85">
                  <c:v>3319</c:v>
                </c:pt>
                <c:pt idx="86">
                  <c:v>3319</c:v>
                </c:pt>
                <c:pt idx="87">
                  <c:v>3319</c:v>
                </c:pt>
                <c:pt idx="88">
                  <c:v>3273</c:v>
                </c:pt>
                <c:pt idx="89">
                  <c:v>3273</c:v>
                </c:pt>
                <c:pt idx="90">
                  <c:v>3273</c:v>
                </c:pt>
                <c:pt idx="91">
                  <c:v>3273</c:v>
                </c:pt>
                <c:pt idx="92">
                  <c:v>3273</c:v>
                </c:pt>
                <c:pt idx="93">
                  <c:v>3273</c:v>
                </c:pt>
                <c:pt idx="94">
                  <c:v>3273</c:v>
                </c:pt>
                <c:pt idx="95">
                  <c:v>3273</c:v>
                </c:pt>
                <c:pt idx="96">
                  <c:v>3273</c:v>
                </c:pt>
                <c:pt idx="97">
                  <c:v>3273</c:v>
                </c:pt>
                <c:pt idx="98">
                  <c:v>3273</c:v>
                </c:pt>
                <c:pt idx="99">
                  <c:v>3273</c:v>
                </c:pt>
                <c:pt idx="100">
                  <c:v>3273</c:v>
                </c:pt>
                <c:pt idx="101">
                  <c:v>3273</c:v>
                </c:pt>
                <c:pt idx="102">
                  <c:v>3273</c:v>
                </c:pt>
                <c:pt idx="103">
                  <c:v>3167</c:v>
                </c:pt>
              </c:numCache>
            </c:numRef>
          </c:val>
          <c:extLst>
            <c:ext xmlns:c16="http://schemas.microsoft.com/office/drawing/2014/chart" uri="{C3380CC4-5D6E-409C-BE32-E72D297353CC}">
              <c16:uniqueId val="{00000000-3808-4096-996C-A11D2D6651F0}"/>
            </c:ext>
          </c:extLst>
        </c:ser>
        <c:ser>
          <c:idx val="1"/>
          <c:order val="1"/>
          <c:tx>
            <c:strRef>
              <c:f>After!$N$4</c:f>
              <c:strCache>
                <c:ptCount val="1"/>
                <c:pt idx="0">
                  <c:v>Total Count B</c:v>
                </c:pt>
              </c:strCache>
            </c:strRef>
          </c:tx>
          <c:spPr>
            <a:solidFill>
              <a:schemeClr val="accent2">
                <a:alpha val="70000"/>
              </a:schemeClr>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808-4096-996C-A11D2D6651F0}"/>
                </c:ext>
              </c:extLst>
            </c:dLbl>
            <c:dLbl>
              <c:idx val="102"/>
              <c:layout>
                <c:manualLayout>
                  <c:x val="-3.546207829043141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808-4096-996C-A11D2D6651F0}"/>
                </c:ext>
              </c:extLst>
            </c:dLbl>
            <c:dLbl>
              <c:idx val="10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A49-4DEC-BDEB-6F854A25B7A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After!$A$5:$A$108</c:f>
              <c:strCache>
                <c:ptCount val="104"/>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XX</c:v>
                </c:pt>
                <c:pt idx="101">
                  <c:v>N/A</c:v>
                </c:pt>
                <c:pt idx="103">
                  <c:v>Remove Integrity Only</c:v>
                </c:pt>
              </c:strCache>
            </c:strRef>
          </c:cat>
          <c:val>
            <c:numRef>
              <c:f>After!$N$5:$N$108</c:f>
              <c:numCache>
                <c:formatCode>General</c:formatCode>
                <c:ptCount val="104"/>
                <c:pt idx="0">
                  <c:v>24513</c:v>
                </c:pt>
                <c:pt idx="1">
                  <c:v>24513</c:v>
                </c:pt>
                <c:pt idx="2">
                  <c:v>24513</c:v>
                </c:pt>
                <c:pt idx="3">
                  <c:v>24513</c:v>
                </c:pt>
                <c:pt idx="4">
                  <c:v>24513</c:v>
                </c:pt>
                <c:pt idx="5">
                  <c:v>24513</c:v>
                </c:pt>
                <c:pt idx="6">
                  <c:v>24513</c:v>
                </c:pt>
                <c:pt idx="7">
                  <c:v>24513</c:v>
                </c:pt>
                <c:pt idx="8">
                  <c:v>24513</c:v>
                </c:pt>
                <c:pt idx="9">
                  <c:v>24513</c:v>
                </c:pt>
                <c:pt idx="10">
                  <c:v>24513</c:v>
                </c:pt>
                <c:pt idx="11">
                  <c:v>24513</c:v>
                </c:pt>
                <c:pt idx="12">
                  <c:v>24513</c:v>
                </c:pt>
                <c:pt idx="13">
                  <c:v>24513</c:v>
                </c:pt>
                <c:pt idx="14">
                  <c:v>24513</c:v>
                </c:pt>
                <c:pt idx="15">
                  <c:v>24513</c:v>
                </c:pt>
                <c:pt idx="16">
                  <c:v>24513</c:v>
                </c:pt>
                <c:pt idx="17">
                  <c:v>24513</c:v>
                </c:pt>
                <c:pt idx="18">
                  <c:v>24513</c:v>
                </c:pt>
                <c:pt idx="19">
                  <c:v>24513</c:v>
                </c:pt>
                <c:pt idx="20">
                  <c:v>24513</c:v>
                </c:pt>
                <c:pt idx="21">
                  <c:v>23340</c:v>
                </c:pt>
                <c:pt idx="22">
                  <c:v>22303</c:v>
                </c:pt>
                <c:pt idx="23">
                  <c:v>22114</c:v>
                </c:pt>
                <c:pt idx="24">
                  <c:v>22111</c:v>
                </c:pt>
                <c:pt idx="25">
                  <c:v>20928</c:v>
                </c:pt>
                <c:pt idx="26">
                  <c:v>19624</c:v>
                </c:pt>
                <c:pt idx="27">
                  <c:v>19624</c:v>
                </c:pt>
                <c:pt idx="28">
                  <c:v>19073</c:v>
                </c:pt>
                <c:pt idx="29">
                  <c:v>17371</c:v>
                </c:pt>
                <c:pt idx="30">
                  <c:v>16840</c:v>
                </c:pt>
                <c:pt idx="31">
                  <c:v>14587</c:v>
                </c:pt>
                <c:pt idx="32">
                  <c:v>14587</c:v>
                </c:pt>
                <c:pt idx="33">
                  <c:v>14587</c:v>
                </c:pt>
                <c:pt idx="34">
                  <c:v>14587</c:v>
                </c:pt>
                <c:pt idx="35">
                  <c:v>14587</c:v>
                </c:pt>
                <c:pt idx="36">
                  <c:v>14587</c:v>
                </c:pt>
                <c:pt idx="37">
                  <c:v>14587</c:v>
                </c:pt>
                <c:pt idx="38">
                  <c:v>14587</c:v>
                </c:pt>
                <c:pt idx="39">
                  <c:v>14587</c:v>
                </c:pt>
                <c:pt idx="40">
                  <c:v>14587</c:v>
                </c:pt>
                <c:pt idx="41">
                  <c:v>14595</c:v>
                </c:pt>
                <c:pt idx="42">
                  <c:v>14595</c:v>
                </c:pt>
                <c:pt idx="43">
                  <c:v>14595</c:v>
                </c:pt>
                <c:pt idx="44">
                  <c:v>14595</c:v>
                </c:pt>
                <c:pt idx="45">
                  <c:v>14595</c:v>
                </c:pt>
                <c:pt idx="46">
                  <c:v>14651</c:v>
                </c:pt>
                <c:pt idx="47">
                  <c:v>14782</c:v>
                </c:pt>
                <c:pt idx="48">
                  <c:v>14767</c:v>
                </c:pt>
                <c:pt idx="49">
                  <c:v>14767</c:v>
                </c:pt>
                <c:pt idx="50">
                  <c:v>14767</c:v>
                </c:pt>
                <c:pt idx="51">
                  <c:v>14767</c:v>
                </c:pt>
                <c:pt idx="52">
                  <c:v>14767</c:v>
                </c:pt>
                <c:pt idx="53">
                  <c:v>14767</c:v>
                </c:pt>
                <c:pt idx="54">
                  <c:v>14767</c:v>
                </c:pt>
                <c:pt idx="55">
                  <c:v>14767</c:v>
                </c:pt>
                <c:pt idx="56">
                  <c:v>14767</c:v>
                </c:pt>
                <c:pt idx="57">
                  <c:v>14725</c:v>
                </c:pt>
                <c:pt idx="58">
                  <c:v>14725</c:v>
                </c:pt>
                <c:pt idx="59">
                  <c:v>14725</c:v>
                </c:pt>
                <c:pt idx="60">
                  <c:v>14725</c:v>
                </c:pt>
                <c:pt idx="61">
                  <c:v>14010</c:v>
                </c:pt>
                <c:pt idx="62">
                  <c:v>14010</c:v>
                </c:pt>
                <c:pt idx="63">
                  <c:v>13872</c:v>
                </c:pt>
                <c:pt idx="64">
                  <c:v>13279</c:v>
                </c:pt>
                <c:pt idx="65">
                  <c:v>13279</c:v>
                </c:pt>
                <c:pt idx="66">
                  <c:v>12800</c:v>
                </c:pt>
                <c:pt idx="67">
                  <c:v>12710</c:v>
                </c:pt>
                <c:pt idx="68">
                  <c:v>12710</c:v>
                </c:pt>
                <c:pt idx="69">
                  <c:v>12710</c:v>
                </c:pt>
                <c:pt idx="70">
                  <c:v>12710</c:v>
                </c:pt>
                <c:pt idx="71">
                  <c:v>12710</c:v>
                </c:pt>
                <c:pt idx="72">
                  <c:v>12710</c:v>
                </c:pt>
                <c:pt idx="73">
                  <c:v>12710</c:v>
                </c:pt>
                <c:pt idx="74">
                  <c:v>12710</c:v>
                </c:pt>
                <c:pt idx="75">
                  <c:v>12710</c:v>
                </c:pt>
                <c:pt idx="76">
                  <c:v>12710</c:v>
                </c:pt>
                <c:pt idx="77">
                  <c:v>12710</c:v>
                </c:pt>
                <c:pt idx="78">
                  <c:v>12710</c:v>
                </c:pt>
                <c:pt idx="79">
                  <c:v>12710</c:v>
                </c:pt>
                <c:pt idx="80">
                  <c:v>12710</c:v>
                </c:pt>
                <c:pt idx="81">
                  <c:v>12710</c:v>
                </c:pt>
                <c:pt idx="82">
                  <c:v>12710</c:v>
                </c:pt>
                <c:pt idx="83">
                  <c:v>12710</c:v>
                </c:pt>
                <c:pt idx="84">
                  <c:v>12710</c:v>
                </c:pt>
                <c:pt idx="85">
                  <c:v>12710</c:v>
                </c:pt>
                <c:pt idx="86">
                  <c:v>12710</c:v>
                </c:pt>
                <c:pt idx="87">
                  <c:v>12722</c:v>
                </c:pt>
                <c:pt idx="88">
                  <c:v>12764</c:v>
                </c:pt>
                <c:pt idx="89">
                  <c:v>12764</c:v>
                </c:pt>
                <c:pt idx="90">
                  <c:v>12764</c:v>
                </c:pt>
                <c:pt idx="91">
                  <c:v>12764</c:v>
                </c:pt>
                <c:pt idx="92">
                  <c:v>12764</c:v>
                </c:pt>
                <c:pt idx="93">
                  <c:v>12762</c:v>
                </c:pt>
                <c:pt idx="94">
                  <c:v>12762</c:v>
                </c:pt>
                <c:pt idx="95">
                  <c:v>12755</c:v>
                </c:pt>
                <c:pt idx="96">
                  <c:v>12731</c:v>
                </c:pt>
                <c:pt idx="97">
                  <c:v>12731</c:v>
                </c:pt>
                <c:pt idx="98">
                  <c:v>12719</c:v>
                </c:pt>
                <c:pt idx="99">
                  <c:v>12719</c:v>
                </c:pt>
                <c:pt idx="100">
                  <c:v>12719</c:v>
                </c:pt>
                <c:pt idx="101">
                  <c:v>12561</c:v>
                </c:pt>
                <c:pt idx="102">
                  <c:v>12561</c:v>
                </c:pt>
                <c:pt idx="103">
                  <c:v>8793</c:v>
                </c:pt>
              </c:numCache>
            </c:numRef>
          </c:val>
          <c:extLst>
            <c:ext xmlns:c16="http://schemas.microsoft.com/office/drawing/2014/chart" uri="{C3380CC4-5D6E-409C-BE32-E72D297353CC}">
              <c16:uniqueId val="{00000001-3808-4096-996C-A11D2D6651F0}"/>
            </c:ext>
          </c:extLst>
        </c:ser>
        <c:ser>
          <c:idx val="2"/>
          <c:order val="2"/>
          <c:tx>
            <c:strRef>
              <c:f>After!$O$4</c:f>
              <c:strCache>
                <c:ptCount val="1"/>
                <c:pt idx="0">
                  <c:v>Total Count C</c:v>
                </c:pt>
              </c:strCache>
            </c:strRef>
          </c:tx>
          <c:spPr>
            <a:solidFill>
              <a:schemeClr val="accent3">
                <a:alpha val="70000"/>
              </a:schemeClr>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808-4096-996C-A11D2D6651F0}"/>
                </c:ext>
              </c:extLst>
            </c:dLbl>
            <c:dLbl>
              <c:idx val="102"/>
              <c:layout>
                <c:manualLayout>
                  <c:x val="-3.818993046661854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808-4096-996C-A11D2D6651F0}"/>
                </c:ext>
              </c:extLst>
            </c:dLbl>
            <c:dLbl>
              <c:idx val="10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A49-4DEC-BDEB-6F854A25B7A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After!$A$5:$A$108</c:f>
              <c:strCache>
                <c:ptCount val="104"/>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XX</c:v>
                </c:pt>
                <c:pt idx="101">
                  <c:v>N/A</c:v>
                </c:pt>
                <c:pt idx="103">
                  <c:v>Remove Integrity Only</c:v>
                </c:pt>
              </c:strCache>
            </c:strRef>
          </c:cat>
          <c:val>
            <c:numRef>
              <c:f>After!$O$5:$O$108</c:f>
              <c:numCache>
                <c:formatCode>General</c:formatCode>
                <c:ptCount val="104"/>
                <c:pt idx="0">
                  <c:v>6292</c:v>
                </c:pt>
                <c:pt idx="1">
                  <c:v>6292</c:v>
                </c:pt>
                <c:pt idx="2">
                  <c:v>6292</c:v>
                </c:pt>
                <c:pt idx="3">
                  <c:v>6292</c:v>
                </c:pt>
                <c:pt idx="4">
                  <c:v>6292</c:v>
                </c:pt>
                <c:pt idx="5">
                  <c:v>6289</c:v>
                </c:pt>
                <c:pt idx="6">
                  <c:v>6289</c:v>
                </c:pt>
                <c:pt idx="7">
                  <c:v>6289</c:v>
                </c:pt>
                <c:pt idx="8">
                  <c:v>6289</c:v>
                </c:pt>
                <c:pt idx="9">
                  <c:v>6289</c:v>
                </c:pt>
                <c:pt idx="10">
                  <c:v>6289</c:v>
                </c:pt>
                <c:pt idx="11">
                  <c:v>6289</c:v>
                </c:pt>
                <c:pt idx="12">
                  <c:v>6289</c:v>
                </c:pt>
                <c:pt idx="13">
                  <c:v>6289</c:v>
                </c:pt>
                <c:pt idx="14">
                  <c:v>6289</c:v>
                </c:pt>
                <c:pt idx="15">
                  <c:v>6289</c:v>
                </c:pt>
                <c:pt idx="16">
                  <c:v>6289</c:v>
                </c:pt>
                <c:pt idx="17">
                  <c:v>6289</c:v>
                </c:pt>
                <c:pt idx="18">
                  <c:v>6289</c:v>
                </c:pt>
                <c:pt idx="19">
                  <c:v>6289</c:v>
                </c:pt>
                <c:pt idx="20">
                  <c:v>6289</c:v>
                </c:pt>
                <c:pt idx="21">
                  <c:v>7740</c:v>
                </c:pt>
                <c:pt idx="22">
                  <c:v>9075</c:v>
                </c:pt>
                <c:pt idx="23">
                  <c:v>9312</c:v>
                </c:pt>
                <c:pt idx="24">
                  <c:v>9315</c:v>
                </c:pt>
                <c:pt idx="25">
                  <c:v>11068</c:v>
                </c:pt>
                <c:pt idx="26">
                  <c:v>12965</c:v>
                </c:pt>
                <c:pt idx="27">
                  <c:v>12965</c:v>
                </c:pt>
                <c:pt idx="28">
                  <c:v>13818</c:v>
                </c:pt>
                <c:pt idx="29">
                  <c:v>15723</c:v>
                </c:pt>
                <c:pt idx="30">
                  <c:v>16358</c:v>
                </c:pt>
                <c:pt idx="31">
                  <c:v>19170</c:v>
                </c:pt>
                <c:pt idx="32">
                  <c:v>19170</c:v>
                </c:pt>
                <c:pt idx="33">
                  <c:v>19170</c:v>
                </c:pt>
                <c:pt idx="34">
                  <c:v>19170</c:v>
                </c:pt>
                <c:pt idx="35">
                  <c:v>19170</c:v>
                </c:pt>
                <c:pt idx="36">
                  <c:v>19170</c:v>
                </c:pt>
                <c:pt idx="37">
                  <c:v>19170</c:v>
                </c:pt>
                <c:pt idx="38">
                  <c:v>19170</c:v>
                </c:pt>
                <c:pt idx="39">
                  <c:v>19170</c:v>
                </c:pt>
                <c:pt idx="40">
                  <c:v>19170</c:v>
                </c:pt>
                <c:pt idx="41">
                  <c:v>19170</c:v>
                </c:pt>
                <c:pt idx="42">
                  <c:v>19170</c:v>
                </c:pt>
                <c:pt idx="43">
                  <c:v>19170</c:v>
                </c:pt>
                <c:pt idx="44">
                  <c:v>19170</c:v>
                </c:pt>
                <c:pt idx="45">
                  <c:v>19170</c:v>
                </c:pt>
                <c:pt idx="46">
                  <c:v>19170</c:v>
                </c:pt>
                <c:pt idx="47">
                  <c:v>19170</c:v>
                </c:pt>
                <c:pt idx="48">
                  <c:v>19170</c:v>
                </c:pt>
                <c:pt idx="49">
                  <c:v>19170</c:v>
                </c:pt>
                <c:pt idx="50">
                  <c:v>19170</c:v>
                </c:pt>
                <c:pt idx="51">
                  <c:v>19170</c:v>
                </c:pt>
                <c:pt idx="52">
                  <c:v>19170</c:v>
                </c:pt>
                <c:pt idx="53">
                  <c:v>19170</c:v>
                </c:pt>
                <c:pt idx="54">
                  <c:v>19170</c:v>
                </c:pt>
                <c:pt idx="55">
                  <c:v>19170</c:v>
                </c:pt>
                <c:pt idx="56">
                  <c:v>19170</c:v>
                </c:pt>
                <c:pt idx="57">
                  <c:v>19223</c:v>
                </c:pt>
                <c:pt idx="58">
                  <c:v>19223</c:v>
                </c:pt>
                <c:pt idx="59">
                  <c:v>19223</c:v>
                </c:pt>
                <c:pt idx="60">
                  <c:v>19223</c:v>
                </c:pt>
                <c:pt idx="61">
                  <c:v>20202</c:v>
                </c:pt>
                <c:pt idx="62">
                  <c:v>20202</c:v>
                </c:pt>
                <c:pt idx="63">
                  <c:v>20343</c:v>
                </c:pt>
                <c:pt idx="64">
                  <c:v>20958</c:v>
                </c:pt>
                <c:pt idx="65">
                  <c:v>20958</c:v>
                </c:pt>
                <c:pt idx="66">
                  <c:v>21497</c:v>
                </c:pt>
                <c:pt idx="67">
                  <c:v>21587</c:v>
                </c:pt>
                <c:pt idx="68">
                  <c:v>21587</c:v>
                </c:pt>
                <c:pt idx="69">
                  <c:v>21587</c:v>
                </c:pt>
                <c:pt idx="70">
                  <c:v>21587</c:v>
                </c:pt>
                <c:pt idx="71">
                  <c:v>21587</c:v>
                </c:pt>
                <c:pt idx="72">
                  <c:v>21587</c:v>
                </c:pt>
                <c:pt idx="73">
                  <c:v>21587</c:v>
                </c:pt>
                <c:pt idx="74">
                  <c:v>21587</c:v>
                </c:pt>
                <c:pt idx="75">
                  <c:v>21587</c:v>
                </c:pt>
                <c:pt idx="76">
                  <c:v>21587</c:v>
                </c:pt>
                <c:pt idx="77">
                  <c:v>21587</c:v>
                </c:pt>
                <c:pt idx="78">
                  <c:v>21587</c:v>
                </c:pt>
                <c:pt idx="79">
                  <c:v>21587</c:v>
                </c:pt>
                <c:pt idx="80">
                  <c:v>21587</c:v>
                </c:pt>
                <c:pt idx="81">
                  <c:v>21587</c:v>
                </c:pt>
                <c:pt idx="82">
                  <c:v>21587</c:v>
                </c:pt>
                <c:pt idx="83">
                  <c:v>21587</c:v>
                </c:pt>
                <c:pt idx="84">
                  <c:v>21587</c:v>
                </c:pt>
                <c:pt idx="85">
                  <c:v>21587</c:v>
                </c:pt>
                <c:pt idx="86">
                  <c:v>21587</c:v>
                </c:pt>
                <c:pt idx="87">
                  <c:v>21575</c:v>
                </c:pt>
                <c:pt idx="88">
                  <c:v>21579</c:v>
                </c:pt>
                <c:pt idx="89">
                  <c:v>21579</c:v>
                </c:pt>
                <c:pt idx="90">
                  <c:v>21579</c:v>
                </c:pt>
                <c:pt idx="91">
                  <c:v>21579</c:v>
                </c:pt>
                <c:pt idx="92">
                  <c:v>21579</c:v>
                </c:pt>
                <c:pt idx="93">
                  <c:v>21581</c:v>
                </c:pt>
                <c:pt idx="94">
                  <c:v>21581</c:v>
                </c:pt>
                <c:pt idx="95">
                  <c:v>21588</c:v>
                </c:pt>
                <c:pt idx="96">
                  <c:v>21612</c:v>
                </c:pt>
                <c:pt idx="97">
                  <c:v>21612</c:v>
                </c:pt>
                <c:pt idx="98">
                  <c:v>21624</c:v>
                </c:pt>
                <c:pt idx="99">
                  <c:v>21624</c:v>
                </c:pt>
                <c:pt idx="100">
                  <c:v>21624</c:v>
                </c:pt>
                <c:pt idx="101">
                  <c:v>21162</c:v>
                </c:pt>
                <c:pt idx="102">
                  <c:v>21162</c:v>
                </c:pt>
                <c:pt idx="103">
                  <c:v>12409</c:v>
                </c:pt>
              </c:numCache>
            </c:numRef>
          </c:val>
          <c:extLst>
            <c:ext xmlns:c16="http://schemas.microsoft.com/office/drawing/2014/chart" uri="{C3380CC4-5D6E-409C-BE32-E72D297353CC}">
              <c16:uniqueId val="{00000002-3808-4096-996C-A11D2D6651F0}"/>
            </c:ext>
          </c:extLst>
        </c:ser>
        <c:ser>
          <c:idx val="3"/>
          <c:order val="3"/>
          <c:tx>
            <c:strRef>
              <c:f>After!$P$4</c:f>
              <c:strCache>
                <c:ptCount val="1"/>
                <c:pt idx="0">
                  <c:v>Total Count Other</c:v>
                </c:pt>
              </c:strCache>
            </c:strRef>
          </c:tx>
          <c:spPr>
            <a:solidFill>
              <a:schemeClr val="accent4">
                <a:alpha val="70000"/>
              </a:schemeClr>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808-4096-996C-A11D2D6651F0}"/>
                </c:ext>
              </c:extLst>
            </c:dLbl>
            <c:dLbl>
              <c:idx val="10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808-4096-996C-A11D2D6651F0}"/>
                </c:ext>
              </c:extLst>
            </c:dLbl>
            <c:dLbl>
              <c:idx val="10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A49-4DEC-BDEB-6F854A25B7A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After!$A$5:$A$108</c:f>
              <c:strCache>
                <c:ptCount val="104"/>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XX</c:v>
                </c:pt>
                <c:pt idx="101">
                  <c:v>N/A</c:v>
                </c:pt>
                <c:pt idx="103">
                  <c:v>Remove Integrity Only</c:v>
                </c:pt>
              </c:strCache>
            </c:strRef>
          </c:cat>
          <c:val>
            <c:numRef>
              <c:f>After!$P$5:$P$108</c:f>
              <c:numCache>
                <c:formatCode>General</c:formatCode>
                <c:ptCount val="104"/>
                <c:pt idx="0">
                  <c:v>44</c:v>
                </c:pt>
                <c:pt idx="1">
                  <c:v>44</c:v>
                </c:pt>
                <c:pt idx="2">
                  <c:v>44</c:v>
                </c:pt>
                <c:pt idx="3">
                  <c:v>44</c:v>
                </c:pt>
                <c:pt idx="4">
                  <c:v>44</c:v>
                </c:pt>
                <c:pt idx="5">
                  <c:v>47</c:v>
                </c:pt>
                <c:pt idx="6">
                  <c:v>47</c:v>
                </c:pt>
                <c:pt idx="7">
                  <c:v>47</c:v>
                </c:pt>
                <c:pt idx="8">
                  <c:v>47</c:v>
                </c:pt>
                <c:pt idx="9">
                  <c:v>47</c:v>
                </c:pt>
                <c:pt idx="10">
                  <c:v>47</c:v>
                </c:pt>
                <c:pt idx="11">
                  <c:v>47</c:v>
                </c:pt>
                <c:pt idx="12">
                  <c:v>47</c:v>
                </c:pt>
                <c:pt idx="13">
                  <c:v>47</c:v>
                </c:pt>
                <c:pt idx="14">
                  <c:v>47</c:v>
                </c:pt>
                <c:pt idx="15">
                  <c:v>47</c:v>
                </c:pt>
                <c:pt idx="16">
                  <c:v>47</c:v>
                </c:pt>
                <c:pt idx="17">
                  <c:v>47</c:v>
                </c:pt>
                <c:pt idx="18">
                  <c:v>47</c:v>
                </c:pt>
                <c:pt idx="19">
                  <c:v>47</c:v>
                </c:pt>
                <c:pt idx="20">
                  <c:v>47</c:v>
                </c:pt>
                <c:pt idx="21">
                  <c:v>47</c:v>
                </c:pt>
                <c:pt idx="22">
                  <c:v>47</c:v>
                </c:pt>
                <c:pt idx="23">
                  <c:v>47</c:v>
                </c:pt>
                <c:pt idx="24">
                  <c:v>47</c:v>
                </c:pt>
                <c:pt idx="25">
                  <c:v>47</c:v>
                </c:pt>
                <c:pt idx="26">
                  <c:v>47</c:v>
                </c:pt>
                <c:pt idx="27">
                  <c:v>47</c:v>
                </c:pt>
                <c:pt idx="28">
                  <c:v>47</c:v>
                </c:pt>
                <c:pt idx="29">
                  <c:v>47</c:v>
                </c:pt>
                <c:pt idx="30">
                  <c:v>47</c:v>
                </c:pt>
                <c:pt idx="31">
                  <c:v>47</c:v>
                </c:pt>
                <c:pt idx="32">
                  <c:v>47</c:v>
                </c:pt>
                <c:pt idx="33">
                  <c:v>47</c:v>
                </c:pt>
                <c:pt idx="34">
                  <c:v>47</c:v>
                </c:pt>
                <c:pt idx="35">
                  <c:v>47</c:v>
                </c:pt>
                <c:pt idx="36">
                  <c:v>47</c:v>
                </c:pt>
                <c:pt idx="37">
                  <c:v>47</c:v>
                </c:pt>
                <c:pt idx="38">
                  <c:v>47</c:v>
                </c:pt>
                <c:pt idx="39">
                  <c:v>47</c:v>
                </c:pt>
                <c:pt idx="40">
                  <c:v>47</c:v>
                </c:pt>
                <c:pt idx="41">
                  <c:v>47</c:v>
                </c:pt>
                <c:pt idx="42">
                  <c:v>47</c:v>
                </c:pt>
                <c:pt idx="43">
                  <c:v>47</c:v>
                </c:pt>
                <c:pt idx="44">
                  <c:v>47</c:v>
                </c:pt>
                <c:pt idx="45">
                  <c:v>47</c:v>
                </c:pt>
                <c:pt idx="46">
                  <c:v>47</c:v>
                </c:pt>
                <c:pt idx="47">
                  <c:v>47</c:v>
                </c:pt>
                <c:pt idx="48">
                  <c:v>47</c:v>
                </c:pt>
                <c:pt idx="49">
                  <c:v>47</c:v>
                </c:pt>
                <c:pt idx="50">
                  <c:v>47</c:v>
                </c:pt>
                <c:pt idx="51">
                  <c:v>47</c:v>
                </c:pt>
                <c:pt idx="52">
                  <c:v>47</c:v>
                </c:pt>
                <c:pt idx="53">
                  <c:v>47</c:v>
                </c:pt>
                <c:pt idx="54">
                  <c:v>47</c:v>
                </c:pt>
                <c:pt idx="55">
                  <c:v>47</c:v>
                </c:pt>
                <c:pt idx="56">
                  <c:v>47</c:v>
                </c:pt>
                <c:pt idx="57">
                  <c:v>47</c:v>
                </c:pt>
                <c:pt idx="58">
                  <c:v>47</c:v>
                </c:pt>
                <c:pt idx="59">
                  <c:v>47</c:v>
                </c:pt>
                <c:pt idx="60">
                  <c:v>47</c:v>
                </c:pt>
                <c:pt idx="61">
                  <c:v>47</c:v>
                </c:pt>
                <c:pt idx="62">
                  <c:v>47</c:v>
                </c:pt>
                <c:pt idx="63">
                  <c:v>47</c:v>
                </c:pt>
                <c:pt idx="64">
                  <c:v>47</c:v>
                </c:pt>
                <c:pt idx="65">
                  <c:v>47</c:v>
                </c:pt>
                <c:pt idx="66">
                  <c:v>47</c:v>
                </c:pt>
                <c:pt idx="67">
                  <c:v>47</c:v>
                </c:pt>
                <c:pt idx="68">
                  <c:v>47</c:v>
                </c:pt>
                <c:pt idx="69">
                  <c:v>47</c:v>
                </c:pt>
                <c:pt idx="70">
                  <c:v>47</c:v>
                </c:pt>
                <c:pt idx="71">
                  <c:v>47</c:v>
                </c:pt>
                <c:pt idx="72">
                  <c:v>47</c:v>
                </c:pt>
                <c:pt idx="73">
                  <c:v>47</c:v>
                </c:pt>
                <c:pt idx="74">
                  <c:v>47</c:v>
                </c:pt>
                <c:pt idx="75">
                  <c:v>47</c:v>
                </c:pt>
                <c:pt idx="76">
                  <c:v>47</c:v>
                </c:pt>
                <c:pt idx="77">
                  <c:v>47</c:v>
                </c:pt>
                <c:pt idx="78">
                  <c:v>47</c:v>
                </c:pt>
                <c:pt idx="79">
                  <c:v>47</c:v>
                </c:pt>
                <c:pt idx="80">
                  <c:v>47</c:v>
                </c:pt>
                <c:pt idx="81">
                  <c:v>47</c:v>
                </c:pt>
                <c:pt idx="82">
                  <c:v>47</c:v>
                </c:pt>
                <c:pt idx="83">
                  <c:v>47</c:v>
                </c:pt>
                <c:pt idx="84">
                  <c:v>47</c:v>
                </c:pt>
                <c:pt idx="85">
                  <c:v>47</c:v>
                </c:pt>
                <c:pt idx="86">
                  <c:v>47</c:v>
                </c:pt>
                <c:pt idx="87">
                  <c:v>47</c:v>
                </c:pt>
                <c:pt idx="88">
                  <c:v>47</c:v>
                </c:pt>
                <c:pt idx="89">
                  <c:v>47</c:v>
                </c:pt>
                <c:pt idx="90">
                  <c:v>47</c:v>
                </c:pt>
                <c:pt idx="91">
                  <c:v>47</c:v>
                </c:pt>
                <c:pt idx="92">
                  <c:v>47</c:v>
                </c:pt>
                <c:pt idx="93">
                  <c:v>47</c:v>
                </c:pt>
                <c:pt idx="94">
                  <c:v>47</c:v>
                </c:pt>
                <c:pt idx="95">
                  <c:v>47</c:v>
                </c:pt>
                <c:pt idx="96">
                  <c:v>47</c:v>
                </c:pt>
                <c:pt idx="97">
                  <c:v>47</c:v>
                </c:pt>
                <c:pt idx="98">
                  <c:v>47</c:v>
                </c:pt>
                <c:pt idx="99">
                  <c:v>47</c:v>
                </c:pt>
                <c:pt idx="100">
                  <c:v>47</c:v>
                </c:pt>
                <c:pt idx="101">
                  <c:v>667</c:v>
                </c:pt>
                <c:pt idx="102">
                  <c:v>667</c:v>
                </c:pt>
                <c:pt idx="103">
                  <c:v>414</c:v>
                </c:pt>
              </c:numCache>
            </c:numRef>
          </c:val>
          <c:extLst>
            <c:ext xmlns:c16="http://schemas.microsoft.com/office/drawing/2014/chart" uri="{C3380CC4-5D6E-409C-BE32-E72D297353CC}">
              <c16:uniqueId val="{00000003-3808-4096-996C-A11D2D6651F0}"/>
            </c:ext>
          </c:extLst>
        </c:ser>
        <c:dLbls>
          <c:showLegendKey val="0"/>
          <c:showVal val="0"/>
          <c:showCatName val="0"/>
          <c:showSerName val="0"/>
          <c:showPercent val="0"/>
          <c:showBubbleSize val="0"/>
        </c:dLbls>
        <c:gapWidth val="0"/>
        <c:overlap val="100"/>
        <c:serLines>
          <c:spPr>
            <a:ln w="9525">
              <a:solidFill>
                <a:schemeClr val="tx1">
                  <a:lumMod val="35000"/>
                  <a:lumOff val="65000"/>
                </a:schemeClr>
              </a:solidFill>
              <a:round/>
            </a:ln>
            <a:effectLst/>
          </c:spPr>
        </c:serLines>
        <c:axId val="1163253624"/>
        <c:axId val="1163248704"/>
      </c:barChart>
      <c:catAx>
        <c:axId val="11632536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System number.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48704"/>
        <c:crosses val="autoZero"/>
        <c:auto val="1"/>
        <c:lblAlgn val="ctr"/>
        <c:lblOffset val="100"/>
        <c:noMultiLvlLbl val="0"/>
      </c:catAx>
      <c:valAx>
        <c:axId val="1163248704"/>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A,B,C count as system updated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53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codeName="Chart3"/>
  <sheetViews>
    <sheetView zoomScale="107"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523875</xdr:colOff>
      <xdr:row>1</xdr:row>
      <xdr:rowOff>133350</xdr:rowOff>
    </xdr:from>
    <xdr:to>
      <xdr:col>11</xdr:col>
      <xdr:colOff>133350</xdr:colOff>
      <xdr:row>33</xdr:row>
      <xdr:rowOff>38100</xdr:rowOff>
    </xdr:to>
    <xdr:sp macro="" textlink="">
      <xdr:nvSpPr>
        <xdr:cNvPr id="2" name="TextBox 1">
          <a:extLst>
            <a:ext uri="{FF2B5EF4-FFF2-40B4-BE49-F238E27FC236}">
              <a16:creationId xmlns:a16="http://schemas.microsoft.com/office/drawing/2014/main" id="{A43407F3-8F7C-4F9D-973D-9CFBCF879748}"/>
            </a:ext>
          </a:extLst>
        </xdr:cNvPr>
        <xdr:cNvSpPr txBox="1"/>
      </xdr:nvSpPr>
      <xdr:spPr>
        <a:xfrm>
          <a:off x="523875" y="323850"/>
          <a:ext cx="6315075" cy="600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workbook</a:t>
          </a:r>
          <a:r>
            <a:rPr lang="en-GB" sz="1100" baseline="0"/>
            <a:t> shows the incremental changes when updating WND System criticalities in response to BP feedback.</a:t>
          </a:r>
        </a:p>
        <a:p>
          <a:endParaRPr lang="en-GB" sz="1100" baseline="0"/>
        </a:p>
        <a:p>
          <a:r>
            <a:rPr lang="en-GB" sz="1100" baseline="0"/>
            <a:t>Chart generated by using the criticality spreadsheet (at 3.1 version), then resetting each systems criticality input back to the Rev 3.0 result and recording the different results counts for A,B,C criticalities.  These are then plotted to show where the main contributions to the change in criticality distribution occur.</a:t>
          </a:r>
        </a:p>
        <a:p>
          <a:endParaRPr lang="en-GB" sz="1100" baseline="0"/>
        </a:p>
        <a:p>
          <a:r>
            <a:rPr lang="en-GB" sz="1100" baseline="0"/>
            <a:t>Using the Rev 3.1 standard of calculation means some tags which have no system defined are now shown as 'other' whereas before they would have been lumped in with the 'C' codes by default.</a:t>
          </a:r>
        </a:p>
        <a:p>
          <a:endParaRPr lang="en-GB" sz="1100" baseline="0"/>
        </a:p>
        <a:p>
          <a:endParaRPr lang="en-GB" sz="1100" baseline="0"/>
        </a:p>
        <a:p>
          <a:r>
            <a:rPr lang="en-GB" sz="1100" baseline="0"/>
            <a:t>Worksheets</a:t>
          </a:r>
        </a:p>
        <a:p>
          <a:r>
            <a:rPr lang="en-GB" sz="1100" baseline="0"/>
            <a:t>Before: The Rev 3.0 inputs to System criticality calculation, with counts of how many are in each system before changes applied.</a:t>
          </a:r>
        </a:p>
        <a:p>
          <a:r>
            <a:rPr lang="en-GB" sz="1100" baseline="0"/>
            <a:t>After: The Rev 3.1 inputs and the effect on the overall totals after applying each update to the Rev 3.0 starting point. </a:t>
          </a:r>
        </a:p>
        <a:p>
          <a:r>
            <a:rPr lang="en-GB" sz="1100" baseline="0"/>
            <a:t>Append 3.2 results, excluding Integrity Only tags based on Maint / Integrity Split by Failure Class</a:t>
          </a:r>
        </a:p>
        <a:p>
          <a:endParaRPr lang="en-GB" sz="1100" baseline="0"/>
        </a:p>
        <a:p>
          <a:r>
            <a:rPr lang="en-GB" sz="1100" baseline="0"/>
            <a:t>NB - small discrepancy in the Rev3.0 totals and starting point on After is due to the 44 tags shown as other that were previously included as A,B,C.  </a:t>
          </a:r>
        </a:p>
        <a:p>
          <a:pPr lvl="1"/>
          <a:r>
            <a:rPr lang="en-GB" sz="1100" baseline="0"/>
            <a:t>12 SYLH codes act as parents to invalid codes to preserve hierarchy</a:t>
          </a:r>
        </a:p>
        <a:p>
          <a:pPr lvl="1"/>
          <a:r>
            <a:rPr lang="en-GB" sz="1100" baseline="0"/>
            <a:t>26 SYLH codes not assigned to any system</a:t>
          </a:r>
        </a:p>
        <a:p>
          <a:pPr lvl="1"/>
          <a:r>
            <a:rPr lang="en-GB" sz="1100" baseline="0"/>
            <a:t>6 SYLH code not assigned a system in asset register, but with a system derived from tag name, e.g. </a:t>
          </a:r>
          <a:r>
            <a:rPr lang="en-GB" sz="1100" b="0" i="0" u="none" strike="noStrike">
              <a:solidFill>
                <a:schemeClr val="dk1"/>
              </a:solidFill>
              <a:effectLst/>
              <a:latin typeface="+mn-lt"/>
              <a:ea typeface="+mn-ea"/>
              <a:cs typeface="+mn-cs"/>
            </a:rPr>
            <a:t>GFR-SAFETY-NHES</a:t>
          </a:r>
          <a:r>
            <a:rPr lang="en-GB"/>
            <a:t>  (</a:t>
          </a:r>
          <a:r>
            <a:rPr lang="en-GB" sz="1100" b="0" i="0" u="none" strike="noStrike">
              <a:solidFill>
                <a:schemeClr val="dk1"/>
              </a:solidFill>
              <a:effectLst/>
              <a:latin typeface="+mn-lt"/>
              <a:ea typeface="+mn-ea"/>
              <a:cs typeface="+mn-cs"/>
            </a:rPr>
            <a:t>EXTINGUISHING SYSTEMS</a:t>
          </a:r>
          <a:r>
            <a:rPr lang="en-GB"/>
            <a:t>)</a:t>
          </a:r>
        </a:p>
        <a:p>
          <a:pPr lvl="1"/>
          <a:endParaRPr lang="en-GB" sz="1100" baseline="0"/>
        </a:p>
        <a:p>
          <a:pPr lvl="0"/>
          <a:r>
            <a:rPr lang="en-GB" sz="1100" baseline="0"/>
            <a:t>3.2 - Exclude integrity only tags</a:t>
          </a:r>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9311355" cy="6079977"/>
    <xdr:graphicFrame macro="">
      <xdr:nvGraphicFramePr>
        <xdr:cNvPr id="2" name="Chart 1">
          <a:extLst>
            <a:ext uri="{FF2B5EF4-FFF2-40B4-BE49-F238E27FC236}">
              <a16:creationId xmlns:a16="http://schemas.microsoft.com/office/drawing/2014/main" id="{929C57ED-C026-440A-BD85-B1379D78758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ND%20Criticality%20-%20Rev%203.x%20working%20draf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ND%20Criticality%20-%20Rev%203.0%20pre-System%20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Method"/>
      <sheetName val="FailureCodes"/>
      <sheetName val="Systems"/>
      <sheetName val="Voted"/>
      <sheetName val="FCodeToUMCL+"/>
      <sheetName val="FCodeToUMCL+ToISO"/>
      <sheetName val="FCodeToUMCL+ToISOToFCode+"/>
      <sheetName val="MELDefaultCodeApplied"/>
      <sheetName val="Tables"/>
      <sheetName val="WND Criticality - Rev 3"/>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Method"/>
      <sheetName val="FailureCodes"/>
      <sheetName val="Systems"/>
      <sheetName val="AE Reviewed"/>
      <sheetName val="Voted"/>
      <sheetName val="DefaultMethod"/>
      <sheetName val="DefaultMethod (2)"/>
      <sheetName val="FCodeToUMCL+"/>
      <sheetName val="FCodeToUMCL+ToISO"/>
      <sheetName val="FCodeToUMCL+ToISOToFCode+"/>
      <sheetName val="MELDefaultCodeApplied"/>
      <sheetName val="Tables"/>
      <sheetName val="AECriticalities"/>
      <sheetName val="WND Criticality - Rev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tabSelected="1" workbookViewId="0">
      <selection activeCell="M18" sqref="M18"/>
    </sheetView>
  </sheetViews>
  <sheetFormatPr defaultRowHeight="15" x14ac:dyDescent="0.25"/>
  <cols>
    <col min="1" max="1" width="9.14062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08"/>
  <sheetViews>
    <sheetView topLeftCell="A97" workbookViewId="0">
      <selection activeCell="G108" sqref="G108:I108"/>
    </sheetView>
  </sheetViews>
  <sheetFormatPr defaultRowHeight="15" x14ac:dyDescent="0.25"/>
  <sheetData>
    <row r="1" spans="1:10" x14ac:dyDescent="0.25">
      <c r="B1" t="s">
        <v>3</v>
      </c>
    </row>
    <row r="3" spans="1:10" x14ac:dyDescent="0.25">
      <c r="B3" t="s">
        <v>4</v>
      </c>
    </row>
    <row r="4" spans="1:10" x14ac:dyDescent="0.25">
      <c r="A4" t="s">
        <v>91</v>
      </c>
      <c r="B4" t="s">
        <v>5</v>
      </c>
      <c r="C4" t="s">
        <v>6</v>
      </c>
      <c r="D4" t="s">
        <v>7</v>
      </c>
      <c r="E4" t="s">
        <v>8</v>
      </c>
      <c r="F4" t="s">
        <v>9</v>
      </c>
      <c r="G4" t="s">
        <v>238</v>
      </c>
      <c r="H4" t="s">
        <v>239</v>
      </c>
      <c r="I4" t="s">
        <v>240</v>
      </c>
      <c r="J4" t="s">
        <v>241</v>
      </c>
    </row>
    <row r="5" spans="1:10" x14ac:dyDescent="0.25">
      <c r="A5" t="s">
        <v>92</v>
      </c>
      <c r="B5" t="s">
        <v>10</v>
      </c>
      <c r="C5" t="s">
        <v>10</v>
      </c>
      <c r="D5" t="s">
        <v>10</v>
      </c>
      <c r="E5" t="s">
        <v>10</v>
      </c>
      <c r="F5" t="s">
        <v>73</v>
      </c>
      <c r="G5">
        <f>COUNTIFS([2]!AssetRegisterTbl[SystemSelector],$A5,[2]!AssetRegisterTbl[Final_tag_AplusA],"A")</f>
        <v>0</v>
      </c>
      <c r="H5">
        <f>COUNTIFS([2]!AssetRegisterTbl[SystemSelector],$A5,[2]!AssetRegisterTbl[Final_tag_AplusA],"B")</f>
        <v>0</v>
      </c>
      <c r="I5">
        <f>COUNTIFS([2]!AssetRegisterTbl[SystemSelector],$A5,[2]!AssetRegisterTbl[Final_tag_AplusA],"C")</f>
        <v>3</v>
      </c>
    </row>
    <row r="6" spans="1:10" x14ac:dyDescent="0.25">
      <c r="A6" t="s">
        <v>93</v>
      </c>
      <c r="B6" t="s">
        <v>10</v>
      </c>
      <c r="C6" t="s">
        <v>10</v>
      </c>
      <c r="D6" t="s">
        <v>10</v>
      </c>
      <c r="E6" t="s">
        <v>10</v>
      </c>
      <c r="F6" t="s">
        <v>11</v>
      </c>
      <c r="G6">
        <f>COUNTIFS([2]!AssetRegisterTbl[SystemSelector],$A6,[2]!AssetRegisterTbl[Final_tag_AplusA],"A")</f>
        <v>0</v>
      </c>
      <c r="H6">
        <f>COUNTIFS([2]!AssetRegisterTbl[SystemSelector],$A6,[2]!AssetRegisterTbl[Final_tag_AplusA],"B")</f>
        <v>0</v>
      </c>
      <c r="I6">
        <f>COUNTIFS([2]!AssetRegisterTbl[SystemSelector],$A6,[2]!AssetRegisterTbl[Final_tag_AplusA],"C")</f>
        <v>0</v>
      </c>
    </row>
    <row r="7" spans="1:10" x14ac:dyDescent="0.25">
      <c r="A7" t="s">
        <v>94</v>
      </c>
      <c r="B7" t="s">
        <v>10</v>
      </c>
      <c r="C7" t="s">
        <v>10</v>
      </c>
      <c r="D7" t="s">
        <v>10</v>
      </c>
      <c r="E7" t="s">
        <v>10</v>
      </c>
      <c r="F7" t="s">
        <v>11</v>
      </c>
      <c r="G7">
        <f>COUNTIFS([2]!AssetRegisterTbl[SystemSelector],$A7,[2]!AssetRegisterTbl[Final_tag_AplusA],"A")</f>
        <v>0</v>
      </c>
      <c r="H7">
        <f>COUNTIFS([2]!AssetRegisterTbl[SystemSelector],$A7,[2]!AssetRegisterTbl[Final_tag_AplusA],"B")</f>
        <v>0</v>
      </c>
      <c r="I7">
        <f>COUNTIFS([2]!AssetRegisterTbl[SystemSelector],$A7,[2]!AssetRegisterTbl[Final_tag_AplusA],"C")</f>
        <v>0</v>
      </c>
    </row>
    <row r="8" spans="1:10" x14ac:dyDescent="0.25">
      <c r="A8" t="s">
        <v>95</v>
      </c>
      <c r="B8" t="s">
        <v>10</v>
      </c>
      <c r="C8" t="s">
        <v>10</v>
      </c>
      <c r="D8" t="s">
        <v>10</v>
      </c>
      <c r="E8" t="s">
        <v>10</v>
      </c>
      <c r="F8" t="s">
        <v>11</v>
      </c>
      <c r="G8">
        <f>COUNTIFS([2]!AssetRegisterTbl[SystemSelector],$A8,[2]!AssetRegisterTbl[Final_tag_AplusA],"A")</f>
        <v>0</v>
      </c>
      <c r="H8">
        <f>COUNTIFS([2]!AssetRegisterTbl[SystemSelector],$A8,[2]!AssetRegisterTbl[Final_tag_AplusA],"B")</f>
        <v>0</v>
      </c>
      <c r="I8">
        <f>COUNTIFS([2]!AssetRegisterTbl[SystemSelector],$A8,[2]!AssetRegisterTbl[Final_tag_AplusA],"C")</f>
        <v>0</v>
      </c>
    </row>
    <row r="9" spans="1:10" x14ac:dyDescent="0.25">
      <c r="A9" t="s">
        <v>96</v>
      </c>
      <c r="B9" t="s">
        <v>10</v>
      </c>
      <c r="C9" t="s">
        <v>10</v>
      </c>
      <c r="D9" t="s">
        <v>10</v>
      </c>
      <c r="E9" t="s">
        <v>10</v>
      </c>
      <c r="F9" t="s">
        <v>11</v>
      </c>
      <c r="G9">
        <f>COUNTIFS([2]!AssetRegisterTbl[SystemSelector],$A9,[2]!AssetRegisterTbl[Final_tag_AplusA],"A")</f>
        <v>0</v>
      </c>
      <c r="H9">
        <f>COUNTIFS([2]!AssetRegisterTbl[SystemSelector],$A9,[2]!AssetRegisterTbl[Final_tag_AplusA],"B")</f>
        <v>0</v>
      </c>
      <c r="I9">
        <f>COUNTIFS([2]!AssetRegisterTbl[SystemSelector],$A9,[2]!AssetRegisterTbl[Final_tag_AplusA],"C")</f>
        <v>0</v>
      </c>
    </row>
    <row r="10" spans="1:10" x14ac:dyDescent="0.25">
      <c r="A10" t="s">
        <v>97</v>
      </c>
      <c r="B10" t="s">
        <v>0</v>
      </c>
      <c r="C10" t="s">
        <v>0</v>
      </c>
      <c r="D10" t="s">
        <v>1</v>
      </c>
      <c r="E10" t="s">
        <v>2</v>
      </c>
      <c r="F10" t="s">
        <v>12</v>
      </c>
      <c r="G10">
        <f>COUNTIFS([2]!AssetRegisterTbl[SystemSelector],$A10,[2]!AssetRegisterTbl[Final_tag_AplusA],"A")</f>
        <v>68</v>
      </c>
      <c r="H10">
        <f>COUNTIFS([2]!AssetRegisterTbl[SystemSelector],$A10,[2]!AssetRegisterTbl[Final_tag_AplusA],"B")</f>
        <v>162</v>
      </c>
      <c r="I10">
        <f>COUNTIFS([2]!AssetRegisterTbl[SystemSelector],$A10,[2]!AssetRegisterTbl[Final_tag_AplusA],"C")</f>
        <v>0</v>
      </c>
    </row>
    <row r="11" spans="1:10" x14ac:dyDescent="0.25">
      <c r="A11" t="s">
        <v>98</v>
      </c>
      <c r="B11" t="s">
        <v>10</v>
      </c>
      <c r="C11" t="s">
        <v>10</v>
      </c>
      <c r="D11" t="s">
        <v>10</v>
      </c>
      <c r="E11" t="s">
        <v>10</v>
      </c>
      <c r="F11" t="s">
        <v>11</v>
      </c>
      <c r="G11">
        <f>COUNTIFS([2]!AssetRegisterTbl[SystemSelector],$A11,[2]!AssetRegisterTbl[Final_tag_AplusA],"A")</f>
        <v>0</v>
      </c>
      <c r="H11">
        <f>COUNTIFS([2]!AssetRegisterTbl[SystemSelector],$A11,[2]!AssetRegisterTbl[Final_tag_AplusA],"B")</f>
        <v>0</v>
      </c>
      <c r="I11">
        <f>COUNTIFS([2]!AssetRegisterTbl[SystemSelector],$A11,[2]!AssetRegisterTbl[Final_tag_AplusA],"C")</f>
        <v>0</v>
      </c>
    </row>
    <row r="12" spans="1:10" x14ac:dyDescent="0.25">
      <c r="A12" t="s">
        <v>99</v>
      </c>
      <c r="B12" t="s">
        <v>10</v>
      </c>
      <c r="C12" t="s">
        <v>10</v>
      </c>
      <c r="D12" t="s">
        <v>10</v>
      </c>
      <c r="E12" t="s">
        <v>10</v>
      </c>
      <c r="F12" t="s">
        <v>11</v>
      </c>
      <c r="G12">
        <f>COUNTIFS([2]!AssetRegisterTbl[SystemSelector],$A12,[2]!AssetRegisterTbl[Final_tag_AplusA],"A")</f>
        <v>0</v>
      </c>
      <c r="H12">
        <f>COUNTIFS([2]!AssetRegisterTbl[SystemSelector],$A12,[2]!AssetRegisterTbl[Final_tag_AplusA],"B")</f>
        <v>0</v>
      </c>
      <c r="I12">
        <f>COUNTIFS([2]!AssetRegisterTbl[SystemSelector],$A12,[2]!AssetRegisterTbl[Final_tag_AplusA],"C")</f>
        <v>0</v>
      </c>
    </row>
    <row r="13" spans="1:10" x14ac:dyDescent="0.25">
      <c r="A13" t="s">
        <v>100</v>
      </c>
      <c r="B13" t="s">
        <v>10</v>
      </c>
      <c r="C13" t="s">
        <v>10</v>
      </c>
      <c r="D13" t="s">
        <v>10</v>
      </c>
      <c r="E13" t="s">
        <v>10</v>
      </c>
      <c r="F13" t="s">
        <v>11</v>
      </c>
      <c r="G13">
        <f>COUNTIFS([2]!AssetRegisterTbl[SystemSelector],$A13,[2]!AssetRegisterTbl[Final_tag_AplusA],"A")</f>
        <v>0</v>
      </c>
      <c r="H13">
        <f>COUNTIFS([2]!AssetRegisterTbl[SystemSelector],$A13,[2]!AssetRegisterTbl[Final_tag_AplusA],"B")</f>
        <v>0</v>
      </c>
      <c r="I13">
        <f>COUNTIFS([2]!AssetRegisterTbl[SystemSelector],$A13,[2]!AssetRegisterTbl[Final_tag_AplusA],"C")</f>
        <v>0</v>
      </c>
    </row>
    <row r="14" spans="1:10" x14ac:dyDescent="0.25">
      <c r="A14" t="s">
        <v>101</v>
      </c>
      <c r="B14" t="s">
        <v>10</v>
      </c>
      <c r="C14" t="s">
        <v>10</v>
      </c>
      <c r="D14" t="s">
        <v>10</v>
      </c>
      <c r="E14" t="s">
        <v>10</v>
      </c>
      <c r="F14" t="s">
        <v>11</v>
      </c>
      <c r="G14">
        <f>COUNTIFS([2]!AssetRegisterTbl[SystemSelector],$A14,[2]!AssetRegisterTbl[Final_tag_AplusA],"A")</f>
        <v>0</v>
      </c>
      <c r="H14">
        <f>COUNTIFS([2]!AssetRegisterTbl[SystemSelector],$A14,[2]!AssetRegisterTbl[Final_tag_AplusA],"B")</f>
        <v>0</v>
      </c>
      <c r="I14">
        <f>COUNTIFS([2]!AssetRegisterTbl[SystemSelector],$A14,[2]!AssetRegisterTbl[Final_tag_AplusA],"C")</f>
        <v>0</v>
      </c>
    </row>
    <row r="15" spans="1:10" x14ac:dyDescent="0.25">
      <c r="A15" t="s">
        <v>102</v>
      </c>
      <c r="B15" t="s">
        <v>10</v>
      </c>
      <c r="C15" t="s">
        <v>10</v>
      </c>
      <c r="D15" t="s">
        <v>10</v>
      </c>
      <c r="E15" t="s">
        <v>10</v>
      </c>
      <c r="F15" t="s">
        <v>11</v>
      </c>
      <c r="G15">
        <f>COUNTIFS([2]!AssetRegisterTbl[SystemSelector],$A15,[2]!AssetRegisterTbl[Final_tag_AplusA],"A")</f>
        <v>0</v>
      </c>
      <c r="H15">
        <f>COUNTIFS([2]!AssetRegisterTbl[SystemSelector],$A15,[2]!AssetRegisterTbl[Final_tag_AplusA],"B")</f>
        <v>0</v>
      </c>
      <c r="I15">
        <f>COUNTIFS([2]!AssetRegisterTbl[SystemSelector],$A15,[2]!AssetRegisterTbl[Final_tag_AplusA],"C")</f>
        <v>0</v>
      </c>
    </row>
    <row r="16" spans="1:10" x14ac:dyDescent="0.25">
      <c r="A16" t="s">
        <v>103</v>
      </c>
      <c r="B16" t="s">
        <v>10</v>
      </c>
      <c r="C16" t="s">
        <v>10</v>
      </c>
      <c r="D16" t="s">
        <v>10</v>
      </c>
      <c r="E16" t="s">
        <v>10</v>
      </c>
      <c r="F16" t="s">
        <v>11</v>
      </c>
      <c r="G16">
        <f>COUNTIFS([2]!AssetRegisterTbl[SystemSelector],$A16,[2]!AssetRegisterTbl[Final_tag_AplusA],"A")</f>
        <v>0</v>
      </c>
      <c r="H16">
        <f>COUNTIFS([2]!AssetRegisterTbl[SystemSelector],$A16,[2]!AssetRegisterTbl[Final_tag_AplusA],"B")</f>
        <v>0</v>
      </c>
      <c r="I16">
        <f>COUNTIFS([2]!AssetRegisterTbl[SystemSelector],$A16,[2]!AssetRegisterTbl[Final_tag_AplusA],"C")</f>
        <v>0</v>
      </c>
    </row>
    <row r="17" spans="1:9" x14ac:dyDescent="0.25">
      <c r="A17" t="s">
        <v>104</v>
      </c>
      <c r="B17" t="s">
        <v>10</v>
      </c>
      <c r="C17" t="s">
        <v>10</v>
      </c>
      <c r="D17" t="s">
        <v>10</v>
      </c>
      <c r="E17" t="s">
        <v>10</v>
      </c>
      <c r="F17" t="s">
        <v>11</v>
      </c>
      <c r="G17">
        <f>COUNTIFS([2]!AssetRegisterTbl[SystemSelector],$A17,[2]!AssetRegisterTbl[Final_tag_AplusA],"A")</f>
        <v>0</v>
      </c>
      <c r="H17">
        <f>COUNTIFS([2]!AssetRegisterTbl[SystemSelector],$A17,[2]!AssetRegisterTbl[Final_tag_AplusA],"B")</f>
        <v>0</v>
      </c>
      <c r="I17">
        <f>COUNTIFS([2]!AssetRegisterTbl[SystemSelector],$A17,[2]!AssetRegisterTbl[Final_tag_AplusA],"C")</f>
        <v>0</v>
      </c>
    </row>
    <row r="18" spans="1:9" x14ac:dyDescent="0.25">
      <c r="A18" t="s">
        <v>105</v>
      </c>
      <c r="B18" t="s">
        <v>10</v>
      </c>
      <c r="C18" t="s">
        <v>10</v>
      </c>
      <c r="D18" t="s">
        <v>10</v>
      </c>
      <c r="E18" t="s">
        <v>10</v>
      </c>
      <c r="F18" t="s">
        <v>13</v>
      </c>
      <c r="G18">
        <f>COUNTIFS([2]!AssetRegisterTbl[SystemSelector],$A18,[2]!AssetRegisterTbl[Final_tag_AplusA],"A")</f>
        <v>0</v>
      </c>
      <c r="H18">
        <f>COUNTIFS([2]!AssetRegisterTbl[SystemSelector],$A18,[2]!AssetRegisterTbl[Final_tag_AplusA],"B")</f>
        <v>0</v>
      </c>
      <c r="I18">
        <f>COUNTIFS([2]!AssetRegisterTbl[SystemSelector],$A18,[2]!AssetRegisterTbl[Final_tag_AplusA],"C")</f>
        <v>3</v>
      </c>
    </row>
    <row r="19" spans="1:9" x14ac:dyDescent="0.25">
      <c r="A19" t="s">
        <v>106</v>
      </c>
      <c r="B19" t="s">
        <v>10</v>
      </c>
      <c r="C19" t="s">
        <v>10</v>
      </c>
      <c r="D19" t="s">
        <v>10</v>
      </c>
      <c r="E19" t="s">
        <v>10</v>
      </c>
      <c r="F19" t="s">
        <v>11</v>
      </c>
      <c r="G19">
        <f>COUNTIFS([2]!AssetRegisterTbl[SystemSelector],$A19,[2]!AssetRegisterTbl[Final_tag_AplusA],"A")</f>
        <v>0</v>
      </c>
      <c r="H19">
        <f>COUNTIFS([2]!AssetRegisterTbl[SystemSelector],$A19,[2]!AssetRegisterTbl[Final_tag_AplusA],"B")</f>
        <v>0</v>
      </c>
      <c r="I19">
        <f>COUNTIFS([2]!AssetRegisterTbl[SystemSelector],$A19,[2]!AssetRegisterTbl[Final_tag_AplusA],"C")</f>
        <v>0</v>
      </c>
    </row>
    <row r="20" spans="1:9" x14ac:dyDescent="0.25">
      <c r="A20" t="s">
        <v>107</v>
      </c>
      <c r="B20" t="s">
        <v>10</v>
      </c>
      <c r="C20" t="s">
        <v>10</v>
      </c>
      <c r="D20" t="s">
        <v>10</v>
      </c>
      <c r="E20" t="s">
        <v>10</v>
      </c>
      <c r="F20" t="s">
        <v>11</v>
      </c>
      <c r="G20">
        <f>COUNTIFS([2]!AssetRegisterTbl[SystemSelector],$A20,[2]!AssetRegisterTbl[Final_tag_AplusA],"A")</f>
        <v>0</v>
      </c>
      <c r="H20">
        <f>COUNTIFS([2]!AssetRegisterTbl[SystemSelector],$A20,[2]!AssetRegisterTbl[Final_tag_AplusA],"B")</f>
        <v>0</v>
      </c>
      <c r="I20">
        <f>COUNTIFS([2]!AssetRegisterTbl[SystemSelector],$A20,[2]!AssetRegisterTbl[Final_tag_AplusA],"C")</f>
        <v>0</v>
      </c>
    </row>
    <row r="21" spans="1:9" x14ac:dyDescent="0.25">
      <c r="A21" t="s">
        <v>108</v>
      </c>
      <c r="B21" t="s">
        <v>10</v>
      </c>
      <c r="C21" t="s">
        <v>10</v>
      </c>
      <c r="D21" t="s">
        <v>10</v>
      </c>
      <c r="E21" t="s">
        <v>10</v>
      </c>
      <c r="F21" t="s">
        <v>11</v>
      </c>
      <c r="G21">
        <f>COUNTIFS([2]!AssetRegisterTbl[SystemSelector],$A21,[2]!AssetRegisterTbl[Final_tag_AplusA],"A")</f>
        <v>0</v>
      </c>
      <c r="H21">
        <f>COUNTIFS([2]!AssetRegisterTbl[SystemSelector],$A21,[2]!AssetRegisterTbl[Final_tag_AplusA],"B")</f>
        <v>0</v>
      </c>
      <c r="I21">
        <f>COUNTIFS([2]!AssetRegisterTbl[SystemSelector],$A21,[2]!AssetRegisterTbl[Final_tag_AplusA],"C")</f>
        <v>0</v>
      </c>
    </row>
    <row r="22" spans="1:9" x14ac:dyDescent="0.25">
      <c r="A22" t="s">
        <v>109</v>
      </c>
      <c r="B22" t="s">
        <v>10</v>
      </c>
      <c r="C22" t="s">
        <v>10</v>
      </c>
      <c r="D22" t="s">
        <v>10</v>
      </c>
      <c r="E22" t="s">
        <v>10</v>
      </c>
      <c r="F22" t="s">
        <v>11</v>
      </c>
      <c r="G22">
        <f>COUNTIFS([2]!AssetRegisterTbl[SystemSelector],$A22,[2]!AssetRegisterTbl[Final_tag_AplusA],"A")</f>
        <v>0</v>
      </c>
      <c r="H22">
        <f>COUNTIFS([2]!AssetRegisterTbl[SystemSelector],$A22,[2]!AssetRegisterTbl[Final_tag_AplusA],"B")</f>
        <v>0</v>
      </c>
      <c r="I22">
        <f>COUNTIFS([2]!AssetRegisterTbl[SystemSelector],$A22,[2]!AssetRegisterTbl[Final_tag_AplusA],"C")</f>
        <v>0</v>
      </c>
    </row>
    <row r="23" spans="1:9" x14ac:dyDescent="0.25">
      <c r="A23" t="s">
        <v>110</v>
      </c>
      <c r="B23" t="s">
        <v>10</v>
      </c>
      <c r="C23" t="s">
        <v>10</v>
      </c>
      <c r="D23" t="s">
        <v>10</v>
      </c>
      <c r="E23" t="s">
        <v>10</v>
      </c>
      <c r="F23" t="s">
        <v>11</v>
      </c>
      <c r="G23">
        <f>COUNTIFS([2]!AssetRegisterTbl[SystemSelector],$A23,[2]!AssetRegisterTbl[Final_tag_AplusA],"A")</f>
        <v>0</v>
      </c>
      <c r="H23">
        <f>COUNTIFS([2]!AssetRegisterTbl[SystemSelector],$A23,[2]!AssetRegisterTbl[Final_tag_AplusA],"B")</f>
        <v>0</v>
      </c>
      <c r="I23">
        <f>COUNTIFS([2]!AssetRegisterTbl[SystemSelector],$A23,[2]!AssetRegisterTbl[Final_tag_AplusA],"C")</f>
        <v>0</v>
      </c>
    </row>
    <row r="24" spans="1:9" x14ac:dyDescent="0.25">
      <c r="A24" t="s">
        <v>111</v>
      </c>
      <c r="B24" t="s">
        <v>10</v>
      </c>
      <c r="C24" t="s">
        <v>10</v>
      </c>
      <c r="D24" t="s">
        <v>10</v>
      </c>
      <c r="E24" t="s">
        <v>10</v>
      </c>
      <c r="F24" t="s">
        <v>11</v>
      </c>
      <c r="G24">
        <f>COUNTIFS([2]!AssetRegisterTbl[SystemSelector],$A24,[2]!AssetRegisterTbl[Final_tag_AplusA],"A")</f>
        <v>0</v>
      </c>
      <c r="H24">
        <f>COUNTIFS([2]!AssetRegisterTbl[SystemSelector],$A24,[2]!AssetRegisterTbl[Final_tag_AplusA],"B")</f>
        <v>0</v>
      </c>
      <c r="I24">
        <f>COUNTIFS([2]!AssetRegisterTbl[SystemSelector],$A24,[2]!AssetRegisterTbl[Final_tag_AplusA],"C")</f>
        <v>0</v>
      </c>
    </row>
    <row r="25" spans="1:9" x14ac:dyDescent="0.25">
      <c r="A25" t="s">
        <v>112</v>
      </c>
      <c r="B25" t="s">
        <v>0</v>
      </c>
      <c r="C25" t="s">
        <v>0</v>
      </c>
      <c r="D25" t="s">
        <v>1</v>
      </c>
      <c r="E25" t="s">
        <v>2</v>
      </c>
      <c r="F25" t="s">
        <v>14</v>
      </c>
      <c r="G25">
        <f>COUNTIFS([2]!AssetRegisterTbl[SystemSelector],$A25,[2]!AssetRegisterTbl[Final_tag_AplusA],"A")</f>
        <v>278</v>
      </c>
      <c r="H25">
        <f>COUNTIFS([2]!AssetRegisterTbl[SystemSelector],$A25,[2]!AssetRegisterTbl[Final_tag_AplusA],"B")</f>
        <v>1480</v>
      </c>
      <c r="I25">
        <f>COUNTIFS([2]!AssetRegisterTbl[SystemSelector],$A25,[2]!AssetRegisterTbl[Final_tag_AplusA],"C")</f>
        <v>0</v>
      </c>
    </row>
    <row r="26" spans="1:9" x14ac:dyDescent="0.25">
      <c r="A26" t="s">
        <v>113</v>
      </c>
      <c r="B26" t="s">
        <v>0</v>
      </c>
      <c r="C26" t="s">
        <v>0</v>
      </c>
      <c r="D26" t="s">
        <v>1</v>
      </c>
      <c r="E26" t="s">
        <v>2</v>
      </c>
      <c r="F26" t="s">
        <v>14</v>
      </c>
      <c r="G26">
        <f>COUNTIFS([2]!AssetRegisterTbl[SystemSelector],$A26,[2]!AssetRegisterTbl[Final_tag_AplusA],"A")</f>
        <v>307</v>
      </c>
      <c r="H26">
        <f>COUNTIFS([2]!AssetRegisterTbl[SystemSelector],$A26,[2]!AssetRegisterTbl[Final_tag_AplusA],"B")</f>
        <v>1387</v>
      </c>
      <c r="I26">
        <f>COUNTIFS([2]!AssetRegisterTbl[SystemSelector],$A26,[2]!AssetRegisterTbl[Final_tag_AplusA],"C")</f>
        <v>0</v>
      </c>
    </row>
    <row r="27" spans="1:9" x14ac:dyDescent="0.25">
      <c r="A27" t="s">
        <v>114</v>
      </c>
      <c r="B27" t="s">
        <v>0</v>
      </c>
      <c r="C27" t="s">
        <v>0</v>
      </c>
      <c r="D27" t="s">
        <v>1</v>
      </c>
      <c r="E27" t="s">
        <v>2</v>
      </c>
      <c r="F27" t="s">
        <v>14</v>
      </c>
      <c r="G27">
        <f>COUNTIFS([2]!AssetRegisterTbl[SystemSelector],$A27,[2]!AssetRegisterTbl[Final_tag_AplusA],"A")</f>
        <v>49</v>
      </c>
      <c r="H27">
        <f>COUNTIFS([2]!AssetRegisterTbl[SystemSelector],$A27,[2]!AssetRegisterTbl[Final_tag_AplusA],"B")</f>
        <v>272</v>
      </c>
      <c r="I27">
        <f>COUNTIFS([2]!AssetRegisterTbl[SystemSelector],$A27,[2]!AssetRegisterTbl[Final_tag_AplusA],"C")</f>
        <v>0</v>
      </c>
    </row>
    <row r="28" spans="1:9" x14ac:dyDescent="0.25">
      <c r="A28" t="s">
        <v>115</v>
      </c>
      <c r="B28" t="s">
        <v>0</v>
      </c>
      <c r="C28" t="s">
        <v>0</v>
      </c>
      <c r="D28" t="s">
        <v>1</v>
      </c>
      <c r="E28" t="s">
        <v>2</v>
      </c>
      <c r="F28" t="s">
        <v>14</v>
      </c>
      <c r="G28">
        <f>COUNTIFS([2]!AssetRegisterTbl[SystemSelector],$A28,[2]!AssetRegisterTbl[Final_tag_AplusA],"A")</f>
        <v>0</v>
      </c>
      <c r="H28">
        <f>COUNTIFS([2]!AssetRegisterTbl[SystemSelector],$A28,[2]!AssetRegisterTbl[Final_tag_AplusA],"B")</f>
        <v>10</v>
      </c>
      <c r="I28">
        <f>COUNTIFS([2]!AssetRegisterTbl[SystemSelector],$A28,[2]!AssetRegisterTbl[Final_tag_AplusA],"C")</f>
        <v>0</v>
      </c>
    </row>
    <row r="29" spans="1:9" x14ac:dyDescent="0.25">
      <c r="A29" t="s">
        <v>116</v>
      </c>
      <c r="B29" t="s">
        <v>0</v>
      </c>
      <c r="C29" t="s">
        <v>0</v>
      </c>
      <c r="D29" t="s">
        <v>1</v>
      </c>
      <c r="E29" t="s">
        <v>2</v>
      </c>
      <c r="F29" t="s">
        <v>14</v>
      </c>
      <c r="G29">
        <f>COUNTIFS([2]!AssetRegisterTbl[SystemSelector],$A29,[2]!AssetRegisterTbl[Final_tag_AplusA],"A")</f>
        <v>570</v>
      </c>
      <c r="H29">
        <f>COUNTIFS([2]!AssetRegisterTbl[SystemSelector],$A29,[2]!AssetRegisterTbl[Final_tag_AplusA],"B")</f>
        <v>1331</v>
      </c>
      <c r="I29">
        <f>COUNTIFS([2]!AssetRegisterTbl[SystemSelector],$A29,[2]!AssetRegisterTbl[Final_tag_AplusA],"C")</f>
        <v>0</v>
      </c>
    </row>
    <row r="30" spans="1:9" x14ac:dyDescent="0.25">
      <c r="A30" t="s">
        <v>117</v>
      </c>
      <c r="B30" t="s">
        <v>0</v>
      </c>
      <c r="C30" t="s">
        <v>0</v>
      </c>
      <c r="D30" t="s">
        <v>1</v>
      </c>
      <c r="E30" t="s">
        <v>2</v>
      </c>
      <c r="F30" t="s">
        <v>14</v>
      </c>
      <c r="G30">
        <f>COUNTIFS([2]!AssetRegisterTbl[SystemSelector],$A30,[2]!AssetRegisterTbl[Final_tag_AplusA],"A")</f>
        <v>593</v>
      </c>
      <c r="H30">
        <f>COUNTIFS([2]!AssetRegisterTbl[SystemSelector],$A30,[2]!AssetRegisterTbl[Final_tag_AplusA],"B")</f>
        <v>1940</v>
      </c>
      <c r="I30">
        <f>COUNTIFS([2]!AssetRegisterTbl[SystemSelector],$A30,[2]!AssetRegisterTbl[Final_tag_AplusA],"C")</f>
        <v>0</v>
      </c>
    </row>
    <row r="31" spans="1:9" x14ac:dyDescent="0.25">
      <c r="A31" t="s">
        <v>118</v>
      </c>
      <c r="B31" t="s">
        <v>10</v>
      </c>
      <c r="C31" t="s">
        <v>10</v>
      </c>
      <c r="D31" t="s">
        <v>10</v>
      </c>
      <c r="E31" t="s">
        <v>10</v>
      </c>
      <c r="F31" t="s">
        <v>11</v>
      </c>
      <c r="G31">
        <f>COUNTIFS([2]!AssetRegisterTbl[SystemSelector],$A31,[2]!AssetRegisterTbl[Final_tag_AplusA],"A")</f>
        <v>0</v>
      </c>
      <c r="H31">
        <f>COUNTIFS([2]!AssetRegisterTbl[SystemSelector],$A31,[2]!AssetRegisterTbl[Final_tag_AplusA],"B")</f>
        <v>0</v>
      </c>
      <c r="I31">
        <f>COUNTIFS([2]!AssetRegisterTbl[SystemSelector],$A31,[2]!AssetRegisterTbl[Final_tag_AplusA],"C")</f>
        <v>0</v>
      </c>
    </row>
    <row r="32" spans="1:9" x14ac:dyDescent="0.25">
      <c r="A32" t="s">
        <v>119</v>
      </c>
      <c r="B32" t="s">
        <v>0</v>
      </c>
      <c r="C32" t="s">
        <v>0</v>
      </c>
      <c r="D32" t="s">
        <v>1</v>
      </c>
      <c r="E32" t="s">
        <v>2</v>
      </c>
      <c r="F32" t="s">
        <v>14</v>
      </c>
      <c r="G32">
        <f>COUNTIFS([2]!AssetRegisterTbl[SystemSelector],$A32,[2]!AssetRegisterTbl[Final_tag_AplusA],"A")</f>
        <v>305</v>
      </c>
      <c r="H32">
        <f>COUNTIFS([2]!AssetRegisterTbl[SystemSelector],$A32,[2]!AssetRegisterTbl[Final_tag_AplusA],"B")</f>
        <v>857</v>
      </c>
      <c r="I32">
        <f>COUNTIFS([2]!AssetRegisterTbl[SystemSelector],$A32,[2]!AssetRegisterTbl[Final_tag_AplusA],"C")</f>
        <v>0</v>
      </c>
    </row>
    <row r="33" spans="1:9" x14ac:dyDescent="0.25">
      <c r="A33" t="s">
        <v>120</v>
      </c>
      <c r="B33" t="s">
        <v>0</v>
      </c>
      <c r="C33" t="s">
        <v>0</v>
      </c>
      <c r="D33" t="s">
        <v>1</v>
      </c>
      <c r="E33" t="s">
        <v>2</v>
      </c>
      <c r="F33" t="s">
        <v>15</v>
      </c>
      <c r="G33">
        <f>COUNTIFS([2]!AssetRegisterTbl[SystemSelector],$A33,[2]!AssetRegisterTbl[Final_tag_AplusA],"A")</f>
        <v>203</v>
      </c>
      <c r="H33">
        <f>COUNTIFS([2]!AssetRegisterTbl[SystemSelector],$A33,[2]!AssetRegisterTbl[Final_tag_AplusA],"B")</f>
        <v>1949</v>
      </c>
      <c r="I33">
        <f>COUNTIFS([2]!AssetRegisterTbl[SystemSelector],$A33,[2]!AssetRegisterTbl[Final_tag_AplusA],"C")</f>
        <v>0</v>
      </c>
    </row>
    <row r="34" spans="1:9" x14ac:dyDescent="0.25">
      <c r="A34" t="s">
        <v>121</v>
      </c>
      <c r="B34" t="s">
        <v>0</v>
      </c>
      <c r="C34" t="s">
        <v>0</v>
      </c>
      <c r="D34" t="s">
        <v>1</v>
      </c>
      <c r="E34" t="s">
        <v>2</v>
      </c>
      <c r="F34" t="s">
        <v>15</v>
      </c>
      <c r="G34">
        <f>COUNTIFS([2]!AssetRegisterTbl[SystemSelector],$A34,[2]!AssetRegisterTbl[Final_tag_AplusA],"A")</f>
        <v>104</v>
      </c>
      <c r="H34">
        <f>COUNTIFS([2]!AssetRegisterTbl[SystemSelector],$A34,[2]!AssetRegisterTbl[Final_tag_AplusA],"B")</f>
        <v>673</v>
      </c>
      <c r="I34">
        <f>COUNTIFS([2]!AssetRegisterTbl[SystemSelector],$A34,[2]!AssetRegisterTbl[Final_tag_AplusA],"C")</f>
        <v>0</v>
      </c>
    </row>
    <row r="35" spans="1:9" x14ac:dyDescent="0.25">
      <c r="A35" t="s">
        <v>122</v>
      </c>
      <c r="B35" t="s">
        <v>0</v>
      </c>
      <c r="C35" t="s">
        <v>0</v>
      </c>
      <c r="D35" t="s">
        <v>1</v>
      </c>
      <c r="E35" t="s">
        <v>2</v>
      </c>
      <c r="F35" t="s">
        <v>15</v>
      </c>
      <c r="G35">
        <f>COUNTIFS([2]!AssetRegisterTbl[SystemSelector],$A35,[2]!AssetRegisterTbl[Final_tag_AplusA],"A")</f>
        <v>559</v>
      </c>
      <c r="H35">
        <f>COUNTIFS([2]!AssetRegisterTbl[SystemSelector],$A35,[2]!AssetRegisterTbl[Final_tag_AplusA],"B")</f>
        <v>2895</v>
      </c>
      <c r="I35">
        <f>COUNTIFS([2]!AssetRegisterTbl[SystemSelector],$A35,[2]!AssetRegisterTbl[Final_tag_AplusA],"C")</f>
        <v>0</v>
      </c>
    </row>
    <row r="36" spans="1:9" x14ac:dyDescent="0.25">
      <c r="A36" t="s">
        <v>123</v>
      </c>
      <c r="B36" t="s">
        <v>10</v>
      </c>
      <c r="C36" t="s">
        <v>10</v>
      </c>
      <c r="D36" t="s">
        <v>10</v>
      </c>
      <c r="E36" t="s">
        <v>10</v>
      </c>
      <c r="F36" t="s">
        <v>11</v>
      </c>
      <c r="G36">
        <f>COUNTIFS([2]!AssetRegisterTbl[SystemSelector],$A36,[2]!AssetRegisterTbl[Final_tag_AplusA],"A")</f>
        <v>0</v>
      </c>
      <c r="H36">
        <f>COUNTIFS([2]!AssetRegisterTbl[SystemSelector],$A36,[2]!AssetRegisterTbl[Final_tag_AplusA],"B")</f>
        <v>0</v>
      </c>
      <c r="I36">
        <f>COUNTIFS([2]!AssetRegisterTbl[SystemSelector],$A36,[2]!AssetRegisterTbl[Final_tag_AplusA],"C")</f>
        <v>0</v>
      </c>
    </row>
    <row r="37" spans="1:9" x14ac:dyDescent="0.25">
      <c r="A37" t="s">
        <v>124</v>
      </c>
      <c r="B37" t="s">
        <v>10</v>
      </c>
      <c r="C37" t="s">
        <v>10</v>
      </c>
      <c r="D37" t="s">
        <v>10</v>
      </c>
      <c r="E37" t="s">
        <v>10</v>
      </c>
      <c r="F37" t="s">
        <v>11</v>
      </c>
      <c r="G37">
        <f>COUNTIFS([2]!AssetRegisterTbl[SystemSelector],$A37,[2]!AssetRegisterTbl[Final_tag_AplusA],"A")</f>
        <v>0</v>
      </c>
      <c r="H37">
        <f>COUNTIFS([2]!AssetRegisterTbl[SystemSelector],$A37,[2]!AssetRegisterTbl[Final_tag_AplusA],"B")</f>
        <v>0</v>
      </c>
      <c r="I37">
        <f>COUNTIFS([2]!AssetRegisterTbl[SystemSelector],$A37,[2]!AssetRegisterTbl[Final_tag_AplusA],"C")</f>
        <v>0</v>
      </c>
    </row>
    <row r="38" spans="1:9" x14ac:dyDescent="0.25">
      <c r="A38" t="s">
        <v>125</v>
      </c>
      <c r="B38" t="s">
        <v>10</v>
      </c>
      <c r="C38" t="s">
        <v>10</v>
      </c>
      <c r="D38" t="s">
        <v>10</v>
      </c>
      <c r="E38" t="s">
        <v>10</v>
      </c>
      <c r="F38" t="s">
        <v>11</v>
      </c>
      <c r="G38">
        <f>COUNTIFS([2]!AssetRegisterTbl[SystemSelector],$A38,[2]!AssetRegisterTbl[Final_tag_AplusA],"A")</f>
        <v>0</v>
      </c>
      <c r="H38">
        <f>COUNTIFS([2]!AssetRegisterTbl[SystemSelector],$A38,[2]!AssetRegisterTbl[Final_tag_AplusA],"B")</f>
        <v>0</v>
      </c>
      <c r="I38">
        <f>COUNTIFS([2]!AssetRegisterTbl[SystemSelector],$A38,[2]!AssetRegisterTbl[Final_tag_AplusA],"C")</f>
        <v>0</v>
      </c>
    </row>
    <row r="39" spans="1:9" x14ac:dyDescent="0.25">
      <c r="A39" t="s">
        <v>126</v>
      </c>
      <c r="B39" t="s">
        <v>10</v>
      </c>
      <c r="C39" t="s">
        <v>10</v>
      </c>
      <c r="D39" t="s">
        <v>10</v>
      </c>
      <c r="E39" t="s">
        <v>10</v>
      </c>
      <c r="F39" t="s">
        <v>11</v>
      </c>
      <c r="G39">
        <f>COUNTIFS([2]!AssetRegisterTbl[SystemSelector],$A39,[2]!AssetRegisterTbl[Final_tag_AplusA],"A")</f>
        <v>0</v>
      </c>
      <c r="H39">
        <f>COUNTIFS([2]!AssetRegisterTbl[SystemSelector],$A39,[2]!AssetRegisterTbl[Final_tag_AplusA],"B")</f>
        <v>0</v>
      </c>
      <c r="I39">
        <f>COUNTIFS([2]!AssetRegisterTbl[SystemSelector],$A39,[2]!AssetRegisterTbl[Final_tag_AplusA],"C")</f>
        <v>0</v>
      </c>
    </row>
    <row r="40" spans="1:9" x14ac:dyDescent="0.25">
      <c r="A40" t="s">
        <v>127</v>
      </c>
      <c r="B40" t="s">
        <v>10</v>
      </c>
      <c r="C40" t="s">
        <v>10</v>
      </c>
      <c r="D40" t="s">
        <v>10</v>
      </c>
      <c r="E40" t="s">
        <v>10</v>
      </c>
      <c r="F40" t="s">
        <v>11</v>
      </c>
      <c r="G40">
        <f>COUNTIFS([2]!AssetRegisterTbl[SystemSelector],$A40,[2]!AssetRegisterTbl[Final_tag_AplusA],"A")</f>
        <v>0</v>
      </c>
      <c r="H40">
        <f>COUNTIFS([2]!AssetRegisterTbl[SystemSelector],$A40,[2]!AssetRegisterTbl[Final_tag_AplusA],"B")</f>
        <v>0</v>
      </c>
      <c r="I40">
        <f>COUNTIFS([2]!AssetRegisterTbl[SystemSelector],$A40,[2]!AssetRegisterTbl[Final_tag_AplusA],"C")</f>
        <v>0</v>
      </c>
    </row>
    <row r="41" spans="1:9" x14ac:dyDescent="0.25">
      <c r="A41" t="s">
        <v>128</v>
      </c>
      <c r="B41" t="s">
        <v>10</v>
      </c>
      <c r="C41" t="s">
        <v>10</v>
      </c>
      <c r="D41" t="s">
        <v>10</v>
      </c>
      <c r="E41" t="s">
        <v>10</v>
      </c>
      <c r="F41" t="s">
        <v>11</v>
      </c>
      <c r="G41">
        <f>COUNTIFS([2]!AssetRegisterTbl[SystemSelector],$A41,[2]!AssetRegisterTbl[Final_tag_AplusA],"A")</f>
        <v>0</v>
      </c>
      <c r="H41">
        <f>COUNTIFS([2]!AssetRegisterTbl[SystemSelector],$A41,[2]!AssetRegisterTbl[Final_tag_AplusA],"B")</f>
        <v>0</v>
      </c>
      <c r="I41">
        <f>COUNTIFS([2]!AssetRegisterTbl[SystemSelector],$A41,[2]!AssetRegisterTbl[Final_tag_AplusA],"C")</f>
        <v>0</v>
      </c>
    </row>
    <row r="42" spans="1:9" x14ac:dyDescent="0.25">
      <c r="A42" t="s">
        <v>129</v>
      </c>
      <c r="B42" t="s">
        <v>10</v>
      </c>
      <c r="C42" t="s">
        <v>10</v>
      </c>
      <c r="D42" t="s">
        <v>10</v>
      </c>
      <c r="E42" t="s">
        <v>10</v>
      </c>
      <c r="F42" t="s">
        <v>11</v>
      </c>
      <c r="G42">
        <f>COUNTIFS([2]!AssetRegisterTbl[SystemSelector],$A42,[2]!AssetRegisterTbl[Final_tag_AplusA],"A")</f>
        <v>0</v>
      </c>
      <c r="H42">
        <f>COUNTIFS([2]!AssetRegisterTbl[SystemSelector],$A42,[2]!AssetRegisterTbl[Final_tag_AplusA],"B")</f>
        <v>0</v>
      </c>
      <c r="I42">
        <f>COUNTIFS([2]!AssetRegisterTbl[SystemSelector],$A42,[2]!AssetRegisterTbl[Final_tag_AplusA],"C")</f>
        <v>0</v>
      </c>
    </row>
    <row r="43" spans="1:9" x14ac:dyDescent="0.25">
      <c r="A43" t="s">
        <v>130</v>
      </c>
      <c r="B43" t="s">
        <v>10</v>
      </c>
      <c r="C43" t="s">
        <v>10</v>
      </c>
      <c r="D43" t="s">
        <v>10</v>
      </c>
      <c r="E43" t="s">
        <v>10</v>
      </c>
      <c r="F43" t="s">
        <v>11</v>
      </c>
      <c r="G43">
        <f>COUNTIFS([2]!AssetRegisterTbl[SystemSelector],$A43,[2]!AssetRegisterTbl[Final_tag_AplusA],"A")</f>
        <v>0</v>
      </c>
      <c r="H43">
        <f>COUNTIFS([2]!AssetRegisterTbl[SystemSelector],$A43,[2]!AssetRegisterTbl[Final_tag_AplusA],"B")</f>
        <v>0</v>
      </c>
      <c r="I43">
        <f>COUNTIFS([2]!AssetRegisterTbl[SystemSelector],$A43,[2]!AssetRegisterTbl[Final_tag_AplusA],"C")</f>
        <v>0</v>
      </c>
    </row>
    <row r="44" spans="1:9" x14ac:dyDescent="0.25">
      <c r="A44" t="s">
        <v>131</v>
      </c>
      <c r="B44" t="s">
        <v>10</v>
      </c>
      <c r="C44" t="s">
        <v>10</v>
      </c>
      <c r="D44" t="s">
        <v>10</v>
      </c>
      <c r="E44" t="s">
        <v>10</v>
      </c>
      <c r="F44" t="s">
        <v>11</v>
      </c>
      <c r="G44">
        <f>COUNTIFS([2]!AssetRegisterTbl[SystemSelector],$A44,[2]!AssetRegisterTbl[Final_tag_AplusA],"A")</f>
        <v>0</v>
      </c>
      <c r="H44">
        <f>COUNTIFS([2]!AssetRegisterTbl[SystemSelector],$A44,[2]!AssetRegisterTbl[Final_tag_AplusA],"B")</f>
        <v>0</v>
      </c>
      <c r="I44">
        <f>COUNTIFS([2]!AssetRegisterTbl[SystemSelector],$A44,[2]!AssetRegisterTbl[Final_tag_AplusA],"C")</f>
        <v>0</v>
      </c>
    </row>
    <row r="45" spans="1:9" x14ac:dyDescent="0.25">
      <c r="A45" t="s">
        <v>132</v>
      </c>
      <c r="B45" t="s">
        <v>16</v>
      </c>
      <c r="C45" t="s">
        <v>0</v>
      </c>
      <c r="D45" t="s">
        <v>1</v>
      </c>
      <c r="E45" t="s">
        <v>2</v>
      </c>
      <c r="F45" t="s">
        <v>17</v>
      </c>
      <c r="G45">
        <f>COUNTIFS([2]!AssetRegisterTbl[SystemSelector],$A45,[2]!AssetRegisterTbl[Final_tag_AplusA],"A")</f>
        <v>13</v>
      </c>
      <c r="H45">
        <f>COUNTIFS([2]!AssetRegisterTbl[SystemSelector],$A45,[2]!AssetRegisterTbl[Final_tag_AplusA],"B")</f>
        <v>207</v>
      </c>
      <c r="I45">
        <f>COUNTIFS([2]!AssetRegisterTbl[SystemSelector],$A45,[2]!AssetRegisterTbl[Final_tag_AplusA],"C")</f>
        <v>0</v>
      </c>
    </row>
    <row r="46" spans="1:9" x14ac:dyDescent="0.25">
      <c r="A46" t="s">
        <v>133</v>
      </c>
      <c r="B46" t="s">
        <v>18</v>
      </c>
      <c r="C46" t="s">
        <v>19</v>
      </c>
      <c r="D46" t="s">
        <v>20</v>
      </c>
      <c r="E46" t="s">
        <v>20</v>
      </c>
      <c r="F46" t="s">
        <v>21</v>
      </c>
      <c r="G46">
        <f>COUNTIFS([2]!AssetRegisterTbl[SystemSelector],$A46,[2]!AssetRegisterTbl[Final_tag_AplusA],"A")</f>
        <v>0</v>
      </c>
      <c r="H46">
        <f>COUNTIFS([2]!AssetRegisterTbl[SystemSelector],$A46,[2]!AssetRegisterTbl[Final_tag_AplusA],"B")</f>
        <v>163</v>
      </c>
      <c r="I46">
        <f>COUNTIFS([2]!AssetRegisterTbl[SystemSelector],$A46,[2]!AssetRegisterTbl[Final_tag_AplusA],"C")</f>
        <v>0</v>
      </c>
    </row>
    <row r="47" spans="1:9" x14ac:dyDescent="0.25">
      <c r="A47" t="s">
        <v>134</v>
      </c>
      <c r="B47" t="s">
        <v>18</v>
      </c>
      <c r="C47" t="s">
        <v>19</v>
      </c>
      <c r="D47" t="s">
        <v>20</v>
      </c>
      <c r="E47" t="s">
        <v>20</v>
      </c>
      <c r="F47" t="s">
        <v>21</v>
      </c>
      <c r="G47">
        <f>COUNTIFS([2]!AssetRegisterTbl[SystemSelector],$A47,[2]!AssetRegisterTbl[Final_tag_AplusA],"A")</f>
        <v>18</v>
      </c>
      <c r="H47">
        <f>COUNTIFS([2]!AssetRegisterTbl[SystemSelector],$A47,[2]!AssetRegisterTbl[Final_tag_AplusA],"B")</f>
        <v>665</v>
      </c>
      <c r="I47">
        <f>COUNTIFS([2]!AssetRegisterTbl[SystemSelector],$A47,[2]!AssetRegisterTbl[Final_tag_AplusA],"C")</f>
        <v>0</v>
      </c>
    </row>
    <row r="48" spans="1:9" x14ac:dyDescent="0.25">
      <c r="A48" t="s">
        <v>135</v>
      </c>
      <c r="B48" t="s">
        <v>18</v>
      </c>
      <c r="C48" t="s">
        <v>19</v>
      </c>
      <c r="D48" t="s">
        <v>20</v>
      </c>
      <c r="E48" t="s">
        <v>20</v>
      </c>
      <c r="F48" t="s">
        <v>21</v>
      </c>
      <c r="G48">
        <f>COUNTIFS([2]!AssetRegisterTbl[SystemSelector],$A48,[2]!AssetRegisterTbl[Final_tag_AplusA],"A")</f>
        <v>4</v>
      </c>
      <c r="H48">
        <f>COUNTIFS([2]!AssetRegisterTbl[SystemSelector],$A48,[2]!AssetRegisterTbl[Final_tag_AplusA],"B")</f>
        <v>171</v>
      </c>
      <c r="I48">
        <f>COUNTIFS([2]!AssetRegisterTbl[SystemSelector],$A48,[2]!AssetRegisterTbl[Final_tag_AplusA],"C")</f>
        <v>0</v>
      </c>
    </row>
    <row r="49" spans="1:9" x14ac:dyDescent="0.25">
      <c r="A49" t="s">
        <v>136</v>
      </c>
      <c r="B49" t="s">
        <v>18</v>
      </c>
      <c r="C49" t="s">
        <v>19</v>
      </c>
      <c r="D49" t="s">
        <v>20</v>
      </c>
      <c r="E49" t="s">
        <v>20</v>
      </c>
      <c r="F49" t="s">
        <v>21</v>
      </c>
      <c r="G49">
        <f>COUNTIFS([2]!AssetRegisterTbl[SystemSelector],$A49,[2]!AssetRegisterTbl[Final_tag_AplusA],"A")</f>
        <v>6</v>
      </c>
      <c r="H49">
        <f>COUNTIFS([2]!AssetRegisterTbl[SystemSelector],$A49,[2]!AssetRegisterTbl[Final_tag_AplusA],"B")</f>
        <v>430</v>
      </c>
      <c r="I49">
        <f>COUNTIFS([2]!AssetRegisterTbl[SystemSelector],$A49,[2]!AssetRegisterTbl[Final_tag_AplusA],"C")</f>
        <v>0</v>
      </c>
    </row>
    <row r="50" spans="1:9" x14ac:dyDescent="0.25">
      <c r="A50" t="s">
        <v>137</v>
      </c>
      <c r="B50" t="s">
        <v>16</v>
      </c>
      <c r="C50" t="s">
        <v>0</v>
      </c>
      <c r="D50" t="s">
        <v>1</v>
      </c>
      <c r="E50" t="s">
        <v>2</v>
      </c>
      <c r="F50" t="s">
        <v>17</v>
      </c>
      <c r="G50">
        <f>COUNTIFS([2]!AssetRegisterTbl[SystemSelector],$A50,[2]!AssetRegisterTbl[Final_tag_AplusA],"A")</f>
        <v>90</v>
      </c>
      <c r="H50">
        <f>COUNTIFS([2]!AssetRegisterTbl[SystemSelector],$A50,[2]!AssetRegisterTbl[Final_tag_AplusA],"B")</f>
        <v>295</v>
      </c>
      <c r="I50">
        <f>COUNTIFS([2]!AssetRegisterTbl[SystemSelector],$A50,[2]!AssetRegisterTbl[Final_tag_AplusA],"C")</f>
        <v>0</v>
      </c>
    </row>
    <row r="51" spans="1:9" x14ac:dyDescent="0.25">
      <c r="A51" t="s">
        <v>138</v>
      </c>
      <c r="B51" t="s">
        <v>16</v>
      </c>
      <c r="C51" t="s">
        <v>0</v>
      </c>
      <c r="D51" t="s">
        <v>1</v>
      </c>
      <c r="E51" t="s">
        <v>2</v>
      </c>
      <c r="F51" t="s">
        <v>17</v>
      </c>
      <c r="G51">
        <f>COUNTIFS([2]!AssetRegisterTbl[SystemSelector],$A51,[2]!AssetRegisterTbl[Final_tag_AplusA],"A")</f>
        <v>181</v>
      </c>
      <c r="H51">
        <f>COUNTIFS([2]!AssetRegisterTbl[SystemSelector],$A51,[2]!AssetRegisterTbl[Final_tag_AplusA],"B")</f>
        <v>600</v>
      </c>
      <c r="I51">
        <f>COUNTIFS([2]!AssetRegisterTbl[SystemSelector],$A51,[2]!AssetRegisterTbl[Final_tag_AplusA],"C")</f>
        <v>0</v>
      </c>
    </row>
    <row r="52" spans="1:9" x14ac:dyDescent="0.25">
      <c r="A52" t="s">
        <v>139</v>
      </c>
      <c r="B52" t="s">
        <v>22</v>
      </c>
      <c r="C52" t="s">
        <v>22</v>
      </c>
      <c r="D52" t="s">
        <v>23</v>
      </c>
      <c r="E52" t="s">
        <v>24</v>
      </c>
      <c r="F52" t="s">
        <v>25</v>
      </c>
      <c r="G52">
        <f>COUNTIFS([2]!AssetRegisterTbl[SystemSelector],$A52,[2]!AssetRegisterTbl[Final_tag_AplusA],"A")</f>
        <v>86</v>
      </c>
      <c r="H52">
        <f>COUNTIFS([2]!AssetRegisterTbl[SystemSelector],$A52,[2]!AssetRegisterTbl[Final_tag_AplusA],"B")</f>
        <v>464</v>
      </c>
      <c r="I52">
        <f>COUNTIFS([2]!AssetRegisterTbl[SystemSelector],$A52,[2]!AssetRegisterTbl[Final_tag_AplusA],"C")</f>
        <v>0</v>
      </c>
    </row>
    <row r="53" spans="1:9" x14ac:dyDescent="0.25">
      <c r="A53" t="s">
        <v>140</v>
      </c>
      <c r="B53" t="s">
        <v>22</v>
      </c>
      <c r="C53" t="s">
        <v>22</v>
      </c>
      <c r="D53" t="s">
        <v>23</v>
      </c>
      <c r="E53" t="s">
        <v>24</v>
      </c>
      <c r="F53" t="s">
        <v>26</v>
      </c>
      <c r="G53">
        <f>COUNTIFS([2]!AssetRegisterTbl[SystemSelector],$A53,[2]!AssetRegisterTbl[Final_tag_AplusA],"A")</f>
        <v>0</v>
      </c>
      <c r="H53">
        <f>COUNTIFS([2]!AssetRegisterTbl[SystemSelector],$A53,[2]!AssetRegisterTbl[Final_tag_AplusA],"B")</f>
        <v>5</v>
      </c>
      <c r="I53">
        <f>COUNTIFS([2]!AssetRegisterTbl[SystemSelector],$A53,[2]!AssetRegisterTbl[Final_tag_AplusA],"C")</f>
        <v>0</v>
      </c>
    </row>
    <row r="54" spans="1:9" x14ac:dyDescent="0.25">
      <c r="A54" t="s">
        <v>141</v>
      </c>
      <c r="B54" t="s">
        <v>22</v>
      </c>
      <c r="C54" t="s">
        <v>22</v>
      </c>
      <c r="D54" t="s">
        <v>23</v>
      </c>
      <c r="E54" t="s">
        <v>24</v>
      </c>
      <c r="F54" t="s">
        <v>27</v>
      </c>
      <c r="G54">
        <f>COUNTIFS([2]!AssetRegisterTbl[SystemSelector],$A54,[2]!AssetRegisterTbl[Final_tag_AplusA],"A")</f>
        <v>0</v>
      </c>
      <c r="H54">
        <f>COUNTIFS([2]!AssetRegisterTbl[SystemSelector],$A54,[2]!AssetRegisterTbl[Final_tag_AplusA],"B")</f>
        <v>3</v>
      </c>
      <c r="I54">
        <f>COUNTIFS([2]!AssetRegisterTbl[SystemSelector],$A54,[2]!AssetRegisterTbl[Final_tag_AplusA],"C")</f>
        <v>0</v>
      </c>
    </row>
    <row r="55" spans="1:9" x14ac:dyDescent="0.25">
      <c r="A55" t="s">
        <v>142</v>
      </c>
      <c r="B55" t="s">
        <v>22</v>
      </c>
      <c r="C55" t="s">
        <v>22</v>
      </c>
      <c r="D55" t="s">
        <v>24</v>
      </c>
      <c r="E55" t="s">
        <v>28</v>
      </c>
      <c r="F55" t="s">
        <v>29</v>
      </c>
      <c r="G55">
        <f>COUNTIFS([2]!AssetRegisterTbl[SystemSelector],$A55,[2]!AssetRegisterTbl[Final_tag_AplusA],"A")</f>
        <v>0</v>
      </c>
      <c r="H55">
        <f>COUNTIFS([2]!AssetRegisterTbl[SystemSelector],$A55,[2]!AssetRegisterTbl[Final_tag_AplusA],"B")</f>
        <v>0</v>
      </c>
      <c r="I55">
        <f>COUNTIFS([2]!AssetRegisterTbl[SystemSelector],$A55,[2]!AssetRegisterTbl[Final_tag_AplusA],"C")</f>
        <v>3</v>
      </c>
    </row>
    <row r="56" spans="1:9" x14ac:dyDescent="0.25">
      <c r="A56" t="s">
        <v>143</v>
      </c>
      <c r="B56" t="s">
        <v>19</v>
      </c>
      <c r="C56" t="s">
        <v>19</v>
      </c>
      <c r="D56" t="s">
        <v>20</v>
      </c>
      <c r="E56" t="s">
        <v>30</v>
      </c>
      <c r="F56" t="s">
        <v>31</v>
      </c>
      <c r="G56">
        <f>COUNTIFS([2]!AssetRegisterTbl[SystemSelector],$A56,[2]!AssetRegisterTbl[Final_tag_AplusA],"A")</f>
        <v>0</v>
      </c>
      <c r="H56">
        <f>COUNTIFS([2]!AssetRegisterTbl[SystemSelector],$A56,[2]!AssetRegisterTbl[Final_tag_AplusA],"B")</f>
        <v>60</v>
      </c>
      <c r="I56">
        <f>COUNTIFS([2]!AssetRegisterTbl[SystemSelector],$A56,[2]!AssetRegisterTbl[Final_tag_AplusA],"C")</f>
        <v>204</v>
      </c>
    </row>
    <row r="57" spans="1:9" x14ac:dyDescent="0.25">
      <c r="A57" t="s">
        <v>144</v>
      </c>
      <c r="B57" t="s">
        <v>22</v>
      </c>
      <c r="C57" t="s">
        <v>22</v>
      </c>
      <c r="D57" t="s">
        <v>24</v>
      </c>
      <c r="E57" t="s">
        <v>28</v>
      </c>
      <c r="F57" t="s">
        <v>32</v>
      </c>
      <c r="G57">
        <f>COUNTIFS([2]!AssetRegisterTbl[SystemSelector],$A57,[2]!AssetRegisterTbl[Final_tag_AplusA],"A")</f>
        <v>0</v>
      </c>
      <c r="H57">
        <f>COUNTIFS([2]!AssetRegisterTbl[SystemSelector],$A57,[2]!AssetRegisterTbl[Final_tag_AplusA],"B")</f>
        <v>194</v>
      </c>
      <c r="I57">
        <f>COUNTIFS([2]!AssetRegisterTbl[SystemSelector],$A57,[2]!AssetRegisterTbl[Final_tag_AplusA],"C")</f>
        <v>919</v>
      </c>
    </row>
    <row r="58" spans="1:9" x14ac:dyDescent="0.25">
      <c r="A58" t="s">
        <v>145</v>
      </c>
      <c r="B58" t="s">
        <v>20</v>
      </c>
      <c r="C58" t="s">
        <v>19</v>
      </c>
      <c r="D58" t="s">
        <v>30</v>
      </c>
      <c r="E58" t="s">
        <v>19</v>
      </c>
      <c r="F58" t="s">
        <v>33</v>
      </c>
      <c r="G58">
        <f>COUNTIFS([2]!AssetRegisterTbl[SystemSelector],$A58,[2]!AssetRegisterTbl[Final_tag_AplusA],"A")</f>
        <v>21</v>
      </c>
      <c r="H58">
        <f>COUNTIFS([2]!AssetRegisterTbl[SystemSelector],$A58,[2]!AssetRegisterTbl[Final_tag_AplusA],"B")</f>
        <v>11</v>
      </c>
      <c r="I58">
        <f>COUNTIFS([2]!AssetRegisterTbl[SystemSelector],$A58,[2]!AssetRegisterTbl[Final_tag_AplusA],"C")</f>
        <v>281</v>
      </c>
    </row>
    <row r="59" spans="1:9" x14ac:dyDescent="0.25">
      <c r="A59" t="s">
        <v>146</v>
      </c>
      <c r="B59" t="s">
        <v>18</v>
      </c>
      <c r="C59" t="s">
        <v>19</v>
      </c>
      <c r="D59" t="s">
        <v>30</v>
      </c>
      <c r="E59" t="s">
        <v>19</v>
      </c>
      <c r="F59" t="s">
        <v>34</v>
      </c>
      <c r="G59">
        <f>COUNTIFS([2]!AssetRegisterTbl[SystemSelector],$A59,[2]!AssetRegisterTbl[Final_tag_AplusA],"A")</f>
        <v>2</v>
      </c>
      <c r="H59">
        <f>COUNTIFS([2]!AssetRegisterTbl[SystemSelector],$A59,[2]!AssetRegisterTbl[Final_tag_AplusA],"B")</f>
        <v>318</v>
      </c>
      <c r="I59">
        <f>COUNTIFS([2]!AssetRegisterTbl[SystemSelector],$A59,[2]!AssetRegisterTbl[Final_tag_AplusA],"C")</f>
        <v>0</v>
      </c>
    </row>
    <row r="60" spans="1:9" x14ac:dyDescent="0.25">
      <c r="A60" t="s">
        <v>147</v>
      </c>
      <c r="B60" t="s">
        <v>19</v>
      </c>
      <c r="C60" t="s">
        <v>19</v>
      </c>
      <c r="D60" t="s">
        <v>30</v>
      </c>
      <c r="E60" t="s">
        <v>30</v>
      </c>
      <c r="F60" t="s">
        <v>35</v>
      </c>
      <c r="G60">
        <f>COUNTIFS([2]!AssetRegisterTbl[SystemSelector],$A60,[2]!AssetRegisterTbl[Final_tag_AplusA],"A")</f>
        <v>0</v>
      </c>
      <c r="H60">
        <f>COUNTIFS([2]!AssetRegisterTbl[SystemSelector],$A60,[2]!AssetRegisterTbl[Final_tag_AplusA],"B")</f>
        <v>0</v>
      </c>
      <c r="I60">
        <f>COUNTIFS([2]!AssetRegisterTbl[SystemSelector],$A60,[2]!AssetRegisterTbl[Final_tag_AplusA],"C")</f>
        <v>3</v>
      </c>
    </row>
    <row r="61" spans="1:9" x14ac:dyDescent="0.25">
      <c r="A61" t="s">
        <v>148</v>
      </c>
      <c r="B61" t="s">
        <v>30</v>
      </c>
      <c r="C61" t="s">
        <v>30</v>
      </c>
      <c r="D61" t="s">
        <v>30</v>
      </c>
      <c r="E61" t="s">
        <v>30</v>
      </c>
      <c r="F61" t="s">
        <v>36</v>
      </c>
      <c r="G61">
        <f>COUNTIFS([2]!AssetRegisterTbl[SystemSelector],$A61,[2]!AssetRegisterTbl[Final_tag_AplusA],"A")</f>
        <v>11</v>
      </c>
      <c r="H61">
        <f>COUNTIFS([2]!AssetRegisterTbl[SystemSelector],$A61,[2]!AssetRegisterTbl[Final_tag_AplusA],"B")</f>
        <v>53</v>
      </c>
      <c r="I61">
        <f>COUNTIFS([2]!AssetRegisterTbl[SystemSelector],$A61,[2]!AssetRegisterTbl[Final_tag_AplusA],"C")</f>
        <v>534</v>
      </c>
    </row>
    <row r="62" spans="1:9" x14ac:dyDescent="0.25">
      <c r="A62" t="s">
        <v>149</v>
      </c>
      <c r="B62" t="s">
        <v>23</v>
      </c>
      <c r="C62" t="s">
        <v>24</v>
      </c>
      <c r="D62" t="s">
        <v>24</v>
      </c>
      <c r="E62" t="s">
        <v>28</v>
      </c>
      <c r="F62" t="s">
        <v>37</v>
      </c>
      <c r="G62">
        <f>COUNTIFS([2]!AssetRegisterTbl[SystemSelector],$A62,[2]!AssetRegisterTbl[Final_tag_AplusA],"A")</f>
        <v>31</v>
      </c>
      <c r="H62">
        <f>COUNTIFS([2]!AssetRegisterTbl[SystemSelector],$A62,[2]!AssetRegisterTbl[Final_tag_AplusA],"B")</f>
        <v>752</v>
      </c>
      <c r="I62">
        <f>COUNTIFS([2]!AssetRegisterTbl[SystemSelector],$A62,[2]!AssetRegisterTbl[Final_tag_AplusA],"C")</f>
        <v>0</v>
      </c>
    </row>
    <row r="63" spans="1:9" x14ac:dyDescent="0.25">
      <c r="A63" t="s">
        <v>150</v>
      </c>
      <c r="B63" t="s">
        <v>28</v>
      </c>
      <c r="C63" t="s">
        <v>22</v>
      </c>
      <c r="D63" t="s">
        <v>28</v>
      </c>
      <c r="E63" t="s">
        <v>22</v>
      </c>
      <c r="F63" t="s">
        <v>38</v>
      </c>
      <c r="G63">
        <f>COUNTIFS([2]!AssetRegisterTbl[SystemSelector],$A63,[2]!AssetRegisterTbl[Final_tag_AplusA],"A")</f>
        <v>0</v>
      </c>
      <c r="H63">
        <f>COUNTIFS([2]!AssetRegisterTbl[SystemSelector],$A63,[2]!AssetRegisterTbl[Final_tag_AplusA],"B")</f>
        <v>3</v>
      </c>
      <c r="I63">
        <f>COUNTIFS([2]!AssetRegisterTbl[SystemSelector],$A63,[2]!AssetRegisterTbl[Final_tag_AplusA],"C")</f>
        <v>527</v>
      </c>
    </row>
    <row r="64" spans="1:9" x14ac:dyDescent="0.25">
      <c r="A64" t="s">
        <v>151</v>
      </c>
      <c r="B64" t="s">
        <v>20</v>
      </c>
      <c r="C64" t="s">
        <v>19</v>
      </c>
      <c r="D64" t="s">
        <v>19</v>
      </c>
      <c r="E64" t="s">
        <v>19</v>
      </c>
      <c r="F64" t="s">
        <v>39</v>
      </c>
      <c r="G64">
        <f>COUNTIFS([2]!AssetRegisterTbl[SystemSelector],$A64,[2]!AssetRegisterTbl[Final_tag_AplusA],"A")</f>
        <v>0</v>
      </c>
      <c r="H64">
        <f>COUNTIFS([2]!AssetRegisterTbl[SystemSelector],$A64,[2]!AssetRegisterTbl[Final_tag_AplusA],"B")</f>
        <v>0</v>
      </c>
      <c r="I64">
        <f>COUNTIFS([2]!AssetRegisterTbl[SystemSelector],$A64,[2]!AssetRegisterTbl[Final_tag_AplusA],"C")</f>
        <v>2</v>
      </c>
    </row>
    <row r="65" spans="1:9" x14ac:dyDescent="0.25">
      <c r="A65" t="s">
        <v>152</v>
      </c>
      <c r="B65" t="s">
        <v>0</v>
      </c>
      <c r="C65" t="s">
        <v>0</v>
      </c>
      <c r="D65" t="s">
        <v>1</v>
      </c>
      <c r="E65" t="s">
        <v>2</v>
      </c>
      <c r="F65" t="s">
        <v>40</v>
      </c>
      <c r="G65">
        <f>COUNTIFS([2]!AssetRegisterTbl[SystemSelector],$A65,[2]!AssetRegisterTbl[Final_tag_AplusA],"A")</f>
        <v>264</v>
      </c>
      <c r="H65">
        <f>COUNTIFS([2]!AssetRegisterTbl[SystemSelector],$A65,[2]!AssetRegisterTbl[Final_tag_AplusA],"B")</f>
        <v>1010</v>
      </c>
      <c r="I65">
        <f>COUNTIFS([2]!AssetRegisterTbl[SystemSelector],$A65,[2]!AssetRegisterTbl[Final_tag_AplusA],"C")</f>
        <v>0</v>
      </c>
    </row>
    <row r="66" spans="1:9" x14ac:dyDescent="0.25">
      <c r="A66" t="s">
        <v>153</v>
      </c>
      <c r="B66" t="s">
        <v>19</v>
      </c>
      <c r="C66" t="s">
        <v>19</v>
      </c>
      <c r="D66" t="s">
        <v>20</v>
      </c>
      <c r="E66" t="s">
        <v>30</v>
      </c>
      <c r="F66" t="s">
        <v>41</v>
      </c>
      <c r="G66">
        <f>COUNTIFS([2]!AssetRegisterTbl[SystemSelector],$A66,[2]!AssetRegisterTbl[Final_tag_AplusA],"A")</f>
        <v>0</v>
      </c>
      <c r="H66">
        <f>COUNTIFS([2]!AssetRegisterTbl[SystemSelector],$A66,[2]!AssetRegisterTbl[Final_tag_AplusA],"B")</f>
        <v>0</v>
      </c>
      <c r="I66">
        <f>COUNTIFS([2]!AssetRegisterTbl[SystemSelector],$A66,[2]!AssetRegisterTbl[Final_tag_AplusA],"C")</f>
        <v>18</v>
      </c>
    </row>
    <row r="67" spans="1:9" x14ac:dyDescent="0.25">
      <c r="A67" t="s">
        <v>154</v>
      </c>
      <c r="B67" t="s">
        <v>18</v>
      </c>
      <c r="C67" t="s">
        <v>19</v>
      </c>
      <c r="D67" t="s">
        <v>20</v>
      </c>
      <c r="E67" t="s">
        <v>30</v>
      </c>
      <c r="F67" t="s">
        <v>42</v>
      </c>
      <c r="G67">
        <f>COUNTIFS([2]!AssetRegisterTbl[SystemSelector],$A67,[2]!AssetRegisterTbl[Final_tag_AplusA],"A")</f>
        <v>3</v>
      </c>
      <c r="H67">
        <f>COUNTIFS([2]!AssetRegisterTbl[SystemSelector],$A67,[2]!AssetRegisterTbl[Final_tag_AplusA],"B")</f>
        <v>146</v>
      </c>
      <c r="I67">
        <f>COUNTIFS([2]!AssetRegisterTbl[SystemSelector],$A67,[2]!AssetRegisterTbl[Final_tag_AplusA],"C")</f>
        <v>0</v>
      </c>
    </row>
    <row r="68" spans="1:9" x14ac:dyDescent="0.25">
      <c r="A68" t="s">
        <v>155</v>
      </c>
      <c r="B68" t="s">
        <v>23</v>
      </c>
      <c r="C68" t="s">
        <v>19</v>
      </c>
      <c r="D68" t="s">
        <v>20</v>
      </c>
      <c r="E68" t="s">
        <v>30</v>
      </c>
      <c r="F68" t="s">
        <v>43</v>
      </c>
      <c r="G68">
        <f>COUNTIFS([2]!AssetRegisterTbl[SystemSelector],$A68,[2]!AssetRegisterTbl[Final_tag_AplusA],"A")</f>
        <v>33</v>
      </c>
      <c r="H68">
        <f>COUNTIFS([2]!AssetRegisterTbl[SystemSelector],$A68,[2]!AssetRegisterTbl[Final_tag_AplusA],"B")</f>
        <v>764</v>
      </c>
      <c r="I68">
        <f>COUNTIFS([2]!AssetRegisterTbl[SystemSelector],$A68,[2]!AssetRegisterTbl[Final_tag_AplusA],"C")</f>
        <v>0</v>
      </c>
    </row>
    <row r="69" spans="1:9" x14ac:dyDescent="0.25">
      <c r="A69" t="s">
        <v>156</v>
      </c>
      <c r="B69" t="s">
        <v>23</v>
      </c>
      <c r="C69" t="s">
        <v>19</v>
      </c>
      <c r="D69" t="s">
        <v>20</v>
      </c>
      <c r="E69" t="s">
        <v>30</v>
      </c>
      <c r="F69" t="s">
        <v>44</v>
      </c>
      <c r="G69">
        <f>COUNTIFS([2]!AssetRegisterTbl[SystemSelector],$A69,[2]!AssetRegisterTbl[Final_tag_AplusA],"A")</f>
        <v>16</v>
      </c>
      <c r="H69">
        <f>COUNTIFS([2]!AssetRegisterTbl[SystemSelector],$A69,[2]!AssetRegisterTbl[Final_tag_AplusA],"B")</f>
        <v>622</v>
      </c>
      <c r="I69">
        <f>COUNTIFS([2]!AssetRegisterTbl[SystemSelector],$A69,[2]!AssetRegisterTbl[Final_tag_AplusA],"C")</f>
        <v>0</v>
      </c>
    </row>
    <row r="70" spans="1:9" x14ac:dyDescent="0.25">
      <c r="A70" t="s">
        <v>157</v>
      </c>
      <c r="B70" t="s">
        <v>23</v>
      </c>
      <c r="C70" t="s">
        <v>19</v>
      </c>
      <c r="D70" t="s">
        <v>20</v>
      </c>
      <c r="E70" t="s">
        <v>30</v>
      </c>
      <c r="F70" t="s">
        <v>45</v>
      </c>
      <c r="G70">
        <f>COUNTIFS([2]!AssetRegisterTbl[SystemSelector],$A70,[2]!AssetRegisterTbl[Final_tag_AplusA],"A")</f>
        <v>96</v>
      </c>
      <c r="H70">
        <f>COUNTIFS([2]!AssetRegisterTbl[SystemSelector],$A70,[2]!AssetRegisterTbl[Final_tag_AplusA],"B")</f>
        <v>858</v>
      </c>
      <c r="I70">
        <f>COUNTIFS([2]!AssetRegisterTbl[SystemSelector],$A70,[2]!AssetRegisterTbl[Final_tag_AplusA],"C")</f>
        <v>0</v>
      </c>
    </row>
    <row r="71" spans="1:9" x14ac:dyDescent="0.25">
      <c r="A71" t="s">
        <v>158</v>
      </c>
      <c r="B71" t="s">
        <v>19</v>
      </c>
      <c r="C71" t="s">
        <v>20</v>
      </c>
      <c r="D71" t="s">
        <v>20</v>
      </c>
      <c r="E71" t="s">
        <v>30</v>
      </c>
      <c r="F71" t="s">
        <v>46</v>
      </c>
      <c r="G71">
        <f>COUNTIFS([2]!AssetRegisterTbl[SystemSelector],$A71,[2]!AssetRegisterTbl[Final_tag_AplusA],"A")</f>
        <v>0</v>
      </c>
      <c r="H71">
        <f>COUNTIFS([2]!AssetRegisterTbl[SystemSelector],$A71,[2]!AssetRegisterTbl[Final_tag_AplusA],"B")</f>
        <v>113</v>
      </c>
      <c r="I71">
        <f>COUNTIFS([2]!AssetRegisterTbl[SystemSelector],$A71,[2]!AssetRegisterTbl[Final_tag_AplusA],"C")</f>
        <v>356</v>
      </c>
    </row>
    <row r="72" spans="1:9" x14ac:dyDescent="0.25">
      <c r="A72" t="s">
        <v>159</v>
      </c>
      <c r="B72" t="s">
        <v>19</v>
      </c>
      <c r="C72" t="s">
        <v>19</v>
      </c>
      <c r="D72" t="s">
        <v>20</v>
      </c>
      <c r="E72" t="s">
        <v>30</v>
      </c>
      <c r="F72" t="s">
        <v>47</v>
      </c>
      <c r="G72">
        <f>COUNTIFS([2]!AssetRegisterTbl[SystemSelector],$A72,[2]!AssetRegisterTbl[Final_tag_AplusA],"A")</f>
        <v>0</v>
      </c>
      <c r="H72">
        <f>COUNTIFS([2]!AssetRegisterTbl[SystemSelector],$A72,[2]!AssetRegisterTbl[Final_tag_AplusA],"B")</f>
        <v>129</v>
      </c>
      <c r="I72">
        <f>COUNTIFS([2]!AssetRegisterTbl[SystemSelector],$A72,[2]!AssetRegisterTbl[Final_tag_AplusA],"C")</f>
        <v>999</v>
      </c>
    </row>
    <row r="73" spans="1:9" x14ac:dyDescent="0.25">
      <c r="A73" t="s">
        <v>160</v>
      </c>
      <c r="B73" t="s">
        <v>10</v>
      </c>
      <c r="C73" t="s">
        <v>10</v>
      </c>
      <c r="D73" t="s">
        <v>10</v>
      </c>
      <c r="E73" t="s">
        <v>10</v>
      </c>
      <c r="F73" t="s">
        <v>11</v>
      </c>
      <c r="G73">
        <f>COUNTIFS([2]!AssetRegisterTbl[SystemSelector],$A73,[2]!AssetRegisterTbl[Final_tag_AplusA],"A")</f>
        <v>0</v>
      </c>
      <c r="H73">
        <f>COUNTIFS([2]!AssetRegisterTbl[SystemSelector],$A73,[2]!AssetRegisterTbl[Final_tag_AplusA],"B")</f>
        <v>0</v>
      </c>
      <c r="I73">
        <f>COUNTIFS([2]!AssetRegisterTbl[SystemSelector],$A73,[2]!AssetRegisterTbl[Final_tag_AplusA],"C")</f>
        <v>0</v>
      </c>
    </row>
    <row r="74" spans="1:9" x14ac:dyDescent="0.25">
      <c r="A74" t="s">
        <v>161</v>
      </c>
      <c r="B74" t="s">
        <v>10</v>
      </c>
      <c r="C74" t="s">
        <v>10</v>
      </c>
      <c r="D74" t="s">
        <v>10</v>
      </c>
      <c r="E74" t="s">
        <v>10</v>
      </c>
      <c r="F74" t="s">
        <v>11</v>
      </c>
      <c r="G74">
        <f>COUNTIFS([2]!AssetRegisterTbl[SystemSelector],$A74,[2]!AssetRegisterTbl[Final_tag_AplusA],"A")</f>
        <v>0</v>
      </c>
      <c r="H74">
        <f>COUNTIFS([2]!AssetRegisterTbl[SystemSelector],$A74,[2]!AssetRegisterTbl[Final_tag_AplusA],"B")</f>
        <v>0</v>
      </c>
      <c r="I74">
        <f>COUNTIFS([2]!AssetRegisterTbl[SystemSelector],$A74,[2]!AssetRegisterTbl[Final_tag_AplusA],"C")</f>
        <v>0</v>
      </c>
    </row>
    <row r="75" spans="1:9" x14ac:dyDescent="0.25">
      <c r="A75" t="s">
        <v>162</v>
      </c>
      <c r="B75" t="s">
        <v>10</v>
      </c>
      <c r="C75" t="s">
        <v>10</v>
      </c>
      <c r="D75" t="s">
        <v>10</v>
      </c>
      <c r="E75" t="s">
        <v>10</v>
      </c>
      <c r="F75" t="s">
        <v>11</v>
      </c>
      <c r="G75">
        <f>COUNTIFS([2]!AssetRegisterTbl[SystemSelector],$A75,[2]!AssetRegisterTbl[Final_tag_AplusA],"A")</f>
        <v>0</v>
      </c>
      <c r="H75">
        <f>COUNTIFS([2]!AssetRegisterTbl[SystemSelector],$A75,[2]!AssetRegisterTbl[Final_tag_AplusA],"B")</f>
        <v>0</v>
      </c>
      <c r="I75">
        <f>COUNTIFS([2]!AssetRegisterTbl[SystemSelector],$A75,[2]!AssetRegisterTbl[Final_tag_AplusA],"C")</f>
        <v>0</v>
      </c>
    </row>
    <row r="76" spans="1:9" x14ac:dyDescent="0.25">
      <c r="A76" t="s">
        <v>163</v>
      </c>
      <c r="B76" t="s">
        <v>10</v>
      </c>
      <c r="C76" t="s">
        <v>10</v>
      </c>
      <c r="D76" t="s">
        <v>10</v>
      </c>
      <c r="E76" t="s">
        <v>10</v>
      </c>
      <c r="F76" t="s">
        <v>11</v>
      </c>
      <c r="G76">
        <f>COUNTIFS([2]!AssetRegisterTbl[SystemSelector],$A76,[2]!AssetRegisterTbl[Final_tag_AplusA],"A")</f>
        <v>0</v>
      </c>
      <c r="H76">
        <f>COUNTIFS([2]!AssetRegisterTbl[SystemSelector],$A76,[2]!AssetRegisterTbl[Final_tag_AplusA],"B")</f>
        <v>0</v>
      </c>
      <c r="I76">
        <f>COUNTIFS([2]!AssetRegisterTbl[SystemSelector],$A76,[2]!AssetRegisterTbl[Final_tag_AplusA],"C")</f>
        <v>0</v>
      </c>
    </row>
    <row r="77" spans="1:9" x14ac:dyDescent="0.25">
      <c r="A77" t="s">
        <v>164</v>
      </c>
      <c r="B77" t="s">
        <v>10</v>
      </c>
      <c r="C77" t="s">
        <v>10</v>
      </c>
      <c r="D77" t="s">
        <v>10</v>
      </c>
      <c r="E77" t="s">
        <v>10</v>
      </c>
      <c r="F77" t="s">
        <v>11</v>
      </c>
      <c r="G77">
        <f>COUNTIFS([2]!AssetRegisterTbl[SystemSelector],$A77,[2]!AssetRegisterTbl[Final_tag_AplusA],"A")</f>
        <v>0</v>
      </c>
      <c r="H77">
        <f>COUNTIFS([2]!AssetRegisterTbl[SystemSelector],$A77,[2]!AssetRegisterTbl[Final_tag_AplusA],"B")</f>
        <v>0</v>
      </c>
      <c r="I77">
        <f>COUNTIFS([2]!AssetRegisterTbl[SystemSelector],$A77,[2]!AssetRegisterTbl[Final_tag_AplusA],"C")</f>
        <v>0</v>
      </c>
    </row>
    <row r="78" spans="1:9" x14ac:dyDescent="0.25">
      <c r="A78" t="s">
        <v>165</v>
      </c>
      <c r="B78" t="s">
        <v>10</v>
      </c>
      <c r="C78" t="s">
        <v>10</v>
      </c>
      <c r="D78" t="s">
        <v>10</v>
      </c>
      <c r="E78" t="s">
        <v>10</v>
      </c>
      <c r="F78" t="s">
        <v>11</v>
      </c>
      <c r="G78">
        <f>COUNTIFS([2]!AssetRegisterTbl[SystemSelector],$A78,[2]!AssetRegisterTbl[Final_tag_AplusA],"A")</f>
        <v>0</v>
      </c>
      <c r="H78">
        <f>COUNTIFS([2]!AssetRegisterTbl[SystemSelector],$A78,[2]!AssetRegisterTbl[Final_tag_AplusA],"B")</f>
        <v>0</v>
      </c>
      <c r="I78">
        <f>COUNTIFS([2]!AssetRegisterTbl[SystemSelector],$A78,[2]!AssetRegisterTbl[Final_tag_AplusA],"C")</f>
        <v>0</v>
      </c>
    </row>
    <row r="79" spans="1:9" x14ac:dyDescent="0.25">
      <c r="A79" t="s">
        <v>166</v>
      </c>
      <c r="B79" t="s">
        <v>10</v>
      </c>
      <c r="C79" t="s">
        <v>10</v>
      </c>
      <c r="D79" t="s">
        <v>10</v>
      </c>
      <c r="E79" t="s">
        <v>10</v>
      </c>
      <c r="F79" t="s">
        <v>11</v>
      </c>
      <c r="G79">
        <f>COUNTIFS([2]!AssetRegisterTbl[SystemSelector],$A79,[2]!AssetRegisterTbl[Final_tag_AplusA],"A")</f>
        <v>0</v>
      </c>
      <c r="H79">
        <f>COUNTIFS([2]!AssetRegisterTbl[SystemSelector],$A79,[2]!AssetRegisterTbl[Final_tag_AplusA],"B")</f>
        <v>0</v>
      </c>
      <c r="I79">
        <f>COUNTIFS([2]!AssetRegisterTbl[SystemSelector],$A79,[2]!AssetRegisterTbl[Final_tag_AplusA],"C")</f>
        <v>0</v>
      </c>
    </row>
    <row r="80" spans="1:9" x14ac:dyDescent="0.25">
      <c r="A80" t="s">
        <v>167</v>
      </c>
      <c r="B80" t="s">
        <v>10</v>
      </c>
      <c r="C80" t="s">
        <v>10</v>
      </c>
      <c r="D80" t="s">
        <v>10</v>
      </c>
      <c r="E80" t="s">
        <v>10</v>
      </c>
      <c r="F80" t="s">
        <v>11</v>
      </c>
      <c r="G80">
        <f>COUNTIFS([2]!AssetRegisterTbl[SystemSelector],$A80,[2]!AssetRegisterTbl[Final_tag_AplusA],"A")</f>
        <v>0</v>
      </c>
      <c r="H80">
        <f>COUNTIFS([2]!AssetRegisterTbl[SystemSelector],$A80,[2]!AssetRegisterTbl[Final_tag_AplusA],"B")</f>
        <v>0</v>
      </c>
      <c r="I80">
        <f>COUNTIFS([2]!AssetRegisterTbl[SystemSelector],$A80,[2]!AssetRegisterTbl[Final_tag_AplusA],"C")</f>
        <v>1</v>
      </c>
    </row>
    <row r="81" spans="1:9" x14ac:dyDescent="0.25">
      <c r="A81" t="s">
        <v>168</v>
      </c>
      <c r="B81" t="s">
        <v>0</v>
      </c>
      <c r="C81" t="s">
        <v>0</v>
      </c>
      <c r="D81" t="s">
        <v>2</v>
      </c>
      <c r="E81" t="s">
        <v>0</v>
      </c>
      <c r="F81" t="s">
        <v>48</v>
      </c>
      <c r="G81">
        <f>COUNTIFS([2]!AssetRegisterTbl[SystemSelector],$A81,[2]!AssetRegisterTbl[Final_tag_AplusA],"A")</f>
        <v>0</v>
      </c>
      <c r="H81">
        <f>COUNTIFS([2]!AssetRegisterTbl[SystemSelector],$A81,[2]!AssetRegisterTbl[Final_tag_AplusA],"B")</f>
        <v>5</v>
      </c>
      <c r="I81">
        <f>COUNTIFS([2]!AssetRegisterTbl[SystemSelector],$A81,[2]!AssetRegisterTbl[Final_tag_AplusA],"C")</f>
        <v>85</v>
      </c>
    </row>
    <row r="82" spans="1:9" x14ac:dyDescent="0.25">
      <c r="A82" t="s">
        <v>169</v>
      </c>
      <c r="B82" t="s">
        <v>23</v>
      </c>
      <c r="C82" t="s">
        <v>28</v>
      </c>
      <c r="D82" t="s">
        <v>24</v>
      </c>
      <c r="E82" t="s">
        <v>28</v>
      </c>
      <c r="F82" t="s">
        <v>49</v>
      </c>
      <c r="G82">
        <f>COUNTIFS([2]!AssetRegisterTbl[SystemSelector],$A82,[2]!AssetRegisterTbl[Final_tag_AplusA],"A")</f>
        <v>13</v>
      </c>
      <c r="H82">
        <f>COUNTIFS([2]!AssetRegisterTbl[SystemSelector],$A82,[2]!AssetRegisterTbl[Final_tag_AplusA],"B")</f>
        <v>19</v>
      </c>
      <c r="I82">
        <f>COUNTIFS([2]!AssetRegisterTbl[SystemSelector],$A82,[2]!AssetRegisterTbl[Final_tag_AplusA],"C")</f>
        <v>0</v>
      </c>
    </row>
    <row r="83" spans="1:9" x14ac:dyDescent="0.25">
      <c r="A83" t="s">
        <v>170</v>
      </c>
      <c r="B83" t="s">
        <v>23</v>
      </c>
      <c r="C83" t="s">
        <v>28</v>
      </c>
      <c r="D83" t="s">
        <v>23</v>
      </c>
      <c r="E83" t="s">
        <v>23</v>
      </c>
      <c r="F83" t="s">
        <v>50</v>
      </c>
      <c r="G83">
        <f>COUNTIFS([2]!AssetRegisterTbl[SystemSelector],$A83,[2]!AssetRegisterTbl[Final_tag_AplusA],"A")</f>
        <v>1318</v>
      </c>
      <c r="H83">
        <f>COUNTIFS([2]!AssetRegisterTbl[SystemSelector],$A83,[2]!AssetRegisterTbl[Final_tag_AplusA],"B")</f>
        <v>56</v>
      </c>
      <c r="I83">
        <f>COUNTIFS([2]!AssetRegisterTbl[SystemSelector],$A83,[2]!AssetRegisterTbl[Final_tag_AplusA],"C")</f>
        <v>0</v>
      </c>
    </row>
    <row r="84" spans="1:9" x14ac:dyDescent="0.25">
      <c r="A84" t="s">
        <v>171</v>
      </c>
      <c r="B84" t="s">
        <v>23</v>
      </c>
      <c r="C84" t="s">
        <v>28</v>
      </c>
      <c r="D84" t="s">
        <v>24</v>
      </c>
      <c r="E84" t="s">
        <v>28</v>
      </c>
      <c r="F84" t="s">
        <v>51</v>
      </c>
      <c r="G84">
        <f>COUNTIFS([2]!AssetRegisterTbl[SystemSelector],$A84,[2]!AssetRegisterTbl[Final_tag_AplusA],"A")</f>
        <v>0</v>
      </c>
      <c r="H84">
        <f>COUNTIFS([2]!AssetRegisterTbl[SystemSelector],$A84,[2]!AssetRegisterTbl[Final_tag_AplusA],"B")</f>
        <v>4</v>
      </c>
      <c r="I84">
        <f>COUNTIFS([2]!AssetRegisterTbl[SystemSelector],$A84,[2]!AssetRegisterTbl[Final_tag_AplusA],"C")</f>
        <v>0</v>
      </c>
    </row>
    <row r="85" spans="1:9" x14ac:dyDescent="0.25">
      <c r="A85" t="s">
        <v>172</v>
      </c>
      <c r="B85" t="s">
        <v>0</v>
      </c>
      <c r="C85" t="s">
        <v>0</v>
      </c>
      <c r="D85" t="s">
        <v>1</v>
      </c>
      <c r="E85" t="s">
        <v>2</v>
      </c>
      <c r="F85" t="s">
        <v>52</v>
      </c>
      <c r="G85">
        <f>COUNTIFS([2]!AssetRegisterTbl[SystemSelector],$A85,[2]!AssetRegisterTbl[Final_tag_AplusA],"A")</f>
        <v>66</v>
      </c>
      <c r="H85">
        <f>COUNTIFS([2]!AssetRegisterTbl[SystemSelector],$A85,[2]!AssetRegisterTbl[Final_tag_AplusA],"B")</f>
        <v>907</v>
      </c>
      <c r="I85">
        <f>COUNTIFS([2]!AssetRegisterTbl[SystemSelector],$A85,[2]!AssetRegisterTbl[Final_tag_AplusA],"C")</f>
        <v>0</v>
      </c>
    </row>
    <row r="86" spans="1:9" x14ac:dyDescent="0.25">
      <c r="A86" t="s">
        <v>173</v>
      </c>
      <c r="B86" t="s">
        <v>23</v>
      </c>
      <c r="C86" t="s">
        <v>28</v>
      </c>
      <c r="D86" t="s">
        <v>24</v>
      </c>
      <c r="E86" t="s">
        <v>28</v>
      </c>
      <c r="F86" t="s">
        <v>53</v>
      </c>
      <c r="G86">
        <f>COUNTIFS([2]!AssetRegisterTbl[SystemSelector],$A86,[2]!AssetRegisterTbl[Final_tag_AplusA],"A")</f>
        <v>392</v>
      </c>
      <c r="H86">
        <f>COUNTIFS([2]!AssetRegisterTbl[SystemSelector],$A86,[2]!AssetRegisterTbl[Final_tag_AplusA],"B")</f>
        <v>1153</v>
      </c>
      <c r="I86">
        <f>COUNTIFS([2]!AssetRegisterTbl[SystemSelector],$A86,[2]!AssetRegisterTbl[Final_tag_AplusA],"C")</f>
        <v>0</v>
      </c>
    </row>
    <row r="87" spans="1:9" x14ac:dyDescent="0.25">
      <c r="A87" t="s">
        <v>174</v>
      </c>
      <c r="B87" t="s">
        <v>22</v>
      </c>
      <c r="C87" t="s">
        <v>28</v>
      </c>
      <c r="D87" t="s">
        <v>22</v>
      </c>
      <c r="E87" t="s">
        <v>28</v>
      </c>
      <c r="F87" t="s">
        <v>54</v>
      </c>
      <c r="G87">
        <f>COUNTIFS([2]!AssetRegisterTbl[SystemSelector],$A87,[2]!AssetRegisterTbl[Final_tag_AplusA],"A")</f>
        <v>0</v>
      </c>
      <c r="H87">
        <f>COUNTIFS([2]!AssetRegisterTbl[SystemSelector],$A87,[2]!AssetRegisterTbl[Final_tag_AplusA],"B")</f>
        <v>2</v>
      </c>
      <c r="I87">
        <f>COUNTIFS([2]!AssetRegisterTbl[SystemSelector],$A87,[2]!AssetRegisterTbl[Final_tag_AplusA],"C")</f>
        <v>48</v>
      </c>
    </row>
    <row r="88" spans="1:9" x14ac:dyDescent="0.25">
      <c r="A88" t="s">
        <v>175</v>
      </c>
      <c r="B88" t="s">
        <v>30</v>
      </c>
      <c r="C88" t="s">
        <v>19</v>
      </c>
      <c r="D88" t="s">
        <v>19</v>
      </c>
      <c r="E88" t="s">
        <v>30</v>
      </c>
      <c r="F88" t="s">
        <v>55</v>
      </c>
      <c r="G88">
        <f>COUNTIFS([2]!AssetRegisterTbl[SystemSelector],$A88,[2]!AssetRegisterTbl[Final_tag_AplusA],"A")</f>
        <v>11</v>
      </c>
      <c r="H88">
        <f>COUNTIFS([2]!AssetRegisterTbl[SystemSelector],$A88,[2]!AssetRegisterTbl[Final_tag_AplusA],"B")</f>
        <v>9</v>
      </c>
      <c r="I88">
        <f>COUNTIFS([2]!AssetRegisterTbl[SystemSelector],$A88,[2]!AssetRegisterTbl[Final_tag_AplusA],"C")</f>
        <v>6</v>
      </c>
    </row>
    <row r="89" spans="1:9" x14ac:dyDescent="0.25">
      <c r="A89" t="s">
        <v>176</v>
      </c>
      <c r="B89" t="s">
        <v>19</v>
      </c>
      <c r="C89" t="s">
        <v>19</v>
      </c>
      <c r="D89" t="s">
        <v>20</v>
      </c>
      <c r="E89" t="s">
        <v>30</v>
      </c>
      <c r="F89" t="s">
        <v>56</v>
      </c>
      <c r="G89">
        <f>COUNTIFS([2]!AssetRegisterTbl[SystemSelector],$A89,[2]!AssetRegisterTbl[Final_tag_AplusA],"A")</f>
        <v>0</v>
      </c>
      <c r="H89">
        <f>COUNTIFS([2]!AssetRegisterTbl[SystemSelector],$A89,[2]!AssetRegisterTbl[Final_tag_AplusA],"B")</f>
        <v>2</v>
      </c>
      <c r="I89">
        <f>COUNTIFS([2]!AssetRegisterTbl[SystemSelector],$A89,[2]!AssetRegisterTbl[Final_tag_AplusA],"C")</f>
        <v>5</v>
      </c>
    </row>
    <row r="90" spans="1:9" x14ac:dyDescent="0.25">
      <c r="A90" t="s">
        <v>177</v>
      </c>
      <c r="B90" t="s">
        <v>19</v>
      </c>
      <c r="C90" t="s">
        <v>19</v>
      </c>
      <c r="D90" t="s">
        <v>30</v>
      </c>
      <c r="E90" t="s">
        <v>30</v>
      </c>
      <c r="F90" t="s">
        <v>57</v>
      </c>
      <c r="G90">
        <f>COUNTIFS([2]!AssetRegisterTbl[SystemSelector],$A90,[2]!AssetRegisterTbl[Final_tag_AplusA],"A")</f>
        <v>0</v>
      </c>
      <c r="H90">
        <f>COUNTIFS([2]!AssetRegisterTbl[SystemSelector],$A90,[2]!AssetRegisterTbl[Final_tag_AplusA],"B")</f>
        <v>0</v>
      </c>
      <c r="I90">
        <f>COUNTIFS([2]!AssetRegisterTbl[SystemSelector],$A90,[2]!AssetRegisterTbl[Final_tag_AplusA],"C")</f>
        <v>248</v>
      </c>
    </row>
    <row r="91" spans="1:9" x14ac:dyDescent="0.25">
      <c r="A91" t="s">
        <v>178</v>
      </c>
      <c r="B91" t="s">
        <v>10</v>
      </c>
      <c r="C91" t="s">
        <v>10</v>
      </c>
      <c r="D91" t="s">
        <v>10</v>
      </c>
      <c r="E91" t="s">
        <v>10</v>
      </c>
      <c r="F91" t="s">
        <v>11</v>
      </c>
      <c r="G91">
        <f>COUNTIFS([2]!AssetRegisterTbl[SystemSelector],$A91,[2]!AssetRegisterTbl[Final_tag_AplusA],"A")</f>
        <v>0</v>
      </c>
      <c r="H91">
        <f>COUNTIFS([2]!AssetRegisterTbl[SystemSelector],$A91,[2]!AssetRegisterTbl[Final_tag_AplusA],"B")</f>
        <v>0</v>
      </c>
      <c r="I91">
        <f>COUNTIFS([2]!AssetRegisterTbl[SystemSelector],$A91,[2]!AssetRegisterTbl[Final_tag_AplusA],"C")</f>
        <v>12</v>
      </c>
    </row>
    <row r="92" spans="1:9" x14ac:dyDescent="0.25">
      <c r="A92" t="s">
        <v>179</v>
      </c>
      <c r="B92" t="s">
        <v>20</v>
      </c>
      <c r="C92" t="s">
        <v>19</v>
      </c>
      <c r="D92" t="s">
        <v>30</v>
      </c>
      <c r="E92" t="s">
        <v>30</v>
      </c>
      <c r="F92" t="s">
        <v>58</v>
      </c>
      <c r="G92">
        <f>COUNTIFS([2]!AssetRegisterTbl[SystemSelector],$A92,[2]!AssetRegisterTbl[Final_tag_AplusA],"A")</f>
        <v>61</v>
      </c>
      <c r="H92">
        <f>COUNTIFS([2]!AssetRegisterTbl[SystemSelector],$A92,[2]!AssetRegisterTbl[Final_tag_AplusA],"B")</f>
        <v>143</v>
      </c>
      <c r="I92">
        <f>COUNTIFS([2]!AssetRegisterTbl[SystemSelector],$A92,[2]!AssetRegisterTbl[Final_tag_AplusA],"C")</f>
        <v>464</v>
      </c>
    </row>
    <row r="93" spans="1:9" x14ac:dyDescent="0.25">
      <c r="A93" t="s">
        <v>180</v>
      </c>
      <c r="B93" t="s">
        <v>20</v>
      </c>
      <c r="C93" t="s">
        <v>19</v>
      </c>
      <c r="D93" t="s">
        <v>30</v>
      </c>
      <c r="E93" t="s">
        <v>30</v>
      </c>
      <c r="F93" t="s">
        <v>59</v>
      </c>
      <c r="G93">
        <f>COUNTIFS([2]!AssetRegisterTbl[SystemSelector],$A93,[2]!AssetRegisterTbl[Final_tag_AplusA],"A")</f>
        <v>10</v>
      </c>
      <c r="H93">
        <f>COUNTIFS([2]!AssetRegisterTbl[SystemSelector],$A93,[2]!AssetRegisterTbl[Final_tag_AplusA],"B")</f>
        <v>2</v>
      </c>
      <c r="I93">
        <f>COUNTIFS([2]!AssetRegisterTbl[SystemSelector],$A93,[2]!AssetRegisterTbl[Final_tag_AplusA],"C")</f>
        <v>555</v>
      </c>
    </row>
    <row r="94" spans="1:9" x14ac:dyDescent="0.25">
      <c r="A94" t="s">
        <v>181</v>
      </c>
      <c r="B94" t="s">
        <v>0</v>
      </c>
      <c r="C94" t="s">
        <v>0</v>
      </c>
      <c r="D94" t="s">
        <v>20</v>
      </c>
      <c r="E94" t="s">
        <v>30</v>
      </c>
      <c r="F94" t="s">
        <v>60</v>
      </c>
      <c r="G94">
        <f>COUNTIFS([2]!AssetRegisterTbl[SystemSelector],$A94,[2]!AssetRegisterTbl[Final_tag_AplusA],"A")</f>
        <v>0</v>
      </c>
      <c r="H94">
        <f>COUNTIFS([2]!AssetRegisterTbl[SystemSelector],$A94,[2]!AssetRegisterTbl[Final_tag_AplusA],"B")</f>
        <v>0</v>
      </c>
      <c r="I94">
        <f>COUNTIFS([2]!AssetRegisterTbl[SystemSelector],$A94,[2]!AssetRegisterTbl[Final_tag_AplusA],"C")</f>
        <v>306</v>
      </c>
    </row>
    <row r="95" spans="1:9" x14ac:dyDescent="0.25">
      <c r="A95" t="s">
        <v>182</v>
      </c>
      <c r="B95" t="s">
        <v>16</v>
      </c>
      <c r="C95" t="s">
        <v>22</v>
      </c>
      <c r="D95" t="s">
        <v>28</v>
      </c>
      <c r="E95" t="s">
        <v>22</v>
      </c>
      <c r="F95" t="s">
        <v>61</v>
      </c>
      <c r="G95">
        <f>COUNTIFS([2]!AssetRegisterTbl[SystemSelector],$A95,[2]!AssetRegisterTbl[Final_tag_AplusA],"A")</f>
        <v>0</v>
      </c>
      <c r="H95">
        <f>COUNTIFS([2]!AssetRegisterTbl[SystemSelector],$A95,[2]!AssetRegisterTbl[Final_tag_AplusA],"B")</f>
        <v>0</v>
      </c>
      <c r="I95">
        <f>COUNTIFS([2]!AssetRegisterTbl[SystemSelector],$A95,[2]!AssetRegisterTbl[Final_tag_AplusA],"C")</f>
        <v>164</v>
      </c>
    </row>
    <row r="96" spans="1:9" x14ac:dyDescent="0.25">
      <c r="A96" t="s">
        <v>183</v>
      </c>
      <c r="B96" t="s">
        <v>0</v>
      </c>
      <c r="C96" t="s">
        <v>0</v>
      </c>
      <c r="D96" t="s">
        <v>1</v>
      </c>
      <c r="E96" t="s">
        <v>0</v>
      </c>
      <c r="F96" t="s">
        <v>62</v>
      </c>
      <c r="G96">
        <f>COUNTIFS([2]!AssetRegisterTbl[SystemSelector],$A96,[2]!AssetRegisterTbl[Final_tag_AplusA],"A")</f>
        <v>724</v>
      </c>
      <c r="H96">
        <f>COUNTIFS([2]!AssetRegisterTbl[SystemSelector],$A96,[2]!AssetRegisterTbl[Final_tag_AplusA],"B")</f>
        <v>1005</v>
      </c>
      <c r="I96">
        <f>COUNTIFS([2]!AssetRegisterTbl[SystemSelector],$A96,[2]!AssetRegisterTbl[Final_tag_AplusA],"C")</f>
        <v>0</v>
      </c>
    </row>
    <row r="97" spans="1:9" x14ac:dyDescent="0.25">
      <c r="A97" t="s">
        <v>184</v>
      </c>
      <c r="B97" t="s">
        <v>22</v>
      </c>
      <c r="C97" t="s">
        <v>22</v>
      </c>
      <c r="D97" t="s">
        <v>24</v>
      </c>
      <c r="E97" t="s">
        <v>28</v>
      </c>
      <c r="F97" t="s">
        <v>63</v>
      </c>
      <c r="G97">
        <f>COUNTIFS([2]!AssetRegisterTbl[SystemSelector],$A97,[2]!AssetRegisterTbl[Final_tag_AplusA],"A")</f>
        <v>0</v>
      </c>
      <c r="H97">
        <f>COUNTIFS([2]!AssetRegisterTbl[SystemSelector],$A97,[2]!AssetRegisterTbl[Final_tag_AplusA],"B")</f>
        <v>2</v>
      </c>
      <c r="I97">
        <f>COUNTIFS([2]!AssetRegisterTbl[SystemSelector],$A97,[2]!AssetRegisterTbl[Final_tag_AplusA],"C")</f>
        <v>3</v>
      </c>
    </row>
    <row r="98" spans="1:9" x14ac:dyDescent="0.25">
      <c r="A98" t="s">
        <v>185</v>
      </c>
      <c r="B98" t="s">
        <v>19</v>
      </c>
      <c r="C98" t="s">
        <v>19</v>
      </c>
      <c r="D98" t="s">
        <v>20</v>
      </c>
      <c r="E98" t="s">
        <v>19</v>
      </c>
      <c r="F98" t="s">
        <v>64</v>
      </c>
      <c r="G98">
        <f>COUNTIFS([2]!AssetRegisterTbl[SystemSelector],$A98,[2]!AssetRegisterTbl[Final_tag_AplusA],"A")</f>
        <v>0</v>
      </c>
      <c r="H98">
        <f>COUNTIFS([2]!AssetRegisterTbl[SystemSelector],$A98,[2]!AssetRegisterTbl[Final_tag_AplusA],"B")</f>
        <v>5</v>
      </c>
      <c r="I98">
        <f>COUNTIFS([2]!AssetRegisterTbl[SystemSelector],$A98,[2]!AssetRegisterTbl[Final_tag_AplusA],"C")</f>
        <v>3</v>
      </c>
    </row>
    <row r="99" spans="1:9" x14ac:dyDescent="0.25">
      <c r="A99" t="s">
        <v>186</v>
      </c>
      <c r="B99" t="s">
        <v>18</v>
      </c>
      <c r="C99" t="s">
        <v>19</v>
      </c>
      <c r="D99" t="s">
        <v>20</v>
      </c>
      <c r="E99" t="s">
        <v>19</v>
      </c>
      <c r="F99" t="s">
        <v>65</v>
      </c>
      <c r="G99">
        <f>COUNTIFS([2]!AssetRegisterTbl[SystemSelector],$A99,[2]!AssetRegisterTbl[Final_tag_AplusA],"A")</f>
        <v>0</v>
      </c>
      <c r="H99">
        <f>COUNTIFS([2]!AssetRegisterTbl[SystemSelector],$A99,[2]!AssetRegisterTbl[Final_tag_AplusA],"B")</f>
        <v>7</v>
      </c>
      <c r="I99">
        <f>COUNTIFS([2]!AssetRegisterTbl[SystemSelector],$A99,[2]!AssetRegisterTbl[Final_tag_AplusA],"C")</f>
        <v>0</v>
      </c>
    </row>
    <row r="100" spans="1:9" x14ac:dyDescent="0.25">
      <c r="A100" t="s">
        <v>187</v>
      </c>
      <c r="B100" t="s">
        <v>23</v>
      </c>
      <c r="C100" t="s">
        <v>22</v>
      </c>
      <c r="D100" t="s">
        <v>22</v>
      </c>
      <c r="E100" t="s">
        <v>10</v>
      </c>
      <c r="F100" t="s">
        <v>66</v>
      </c>
      <c r="G100">
        <f>COUNTIFS([2]!AssetRegisterTbl[SystemSelector],$A100,[2]!AssetRegisterTbl[Final_tag_AplusA],"A")</f>
        <v>0</v>
      </c>
      <c r="H100">
        <f>COUNTIFS([2]!AssetRegisterTbl[SystemSelector],$A100,[2]!AssetRegisterTbl[Final_tag_AplusA],"B")</f>
        <v>24</v>
      </c>
      <c r="I100">
        <f>COUNTIFS([2]!AssetRegisterTbl[SystemSelector],$A100,[2]!AssetRegisterTbl[Final_tag_AplusA],"C")</f>
        <v>0</v>
      </c>
    </row>
    <row r="101" spans="1:9" x14ac:dyDescent="0.25">
      <c r="A101" t="s">
        <v>188</v>
      </c>
      <c r="B101" t="s">
        <v>0</v>
      </c>
      <c r="C101" t="s">
        <v>0</v>
      </c>
      <c r="D101" t="s">
        <v>0</v>
      </c>
      <c r="E101" t="s">
        <v>0</v>
      </c>
      <c r="F101" t="s">
        <v>67</v>
      </c>
      <c r="G101">
        <f>COUNTIFS([2]!AssetRegisterTbl[SystemSelector],$A101,[2]!AssetRegisterTbl[Final_tag_AplusA],"A")</f>
        <v>0</v>
      </c>
      <c r="H101">
        <f>COUNTIFS([2]!AssetRegisterTbl[SystemSelector],$A101,[2]!AssetRegisterTbl[Final_tag_AplusA],"B")</f>
        <v>0</v>
      </c>
      <c r="I101">
        <f>COUNTIFS([2]!AssetRegisterTbl[SystemSelector],$A101,[2]!AssetRegisterTbl[Final_tag_AplusA],"C")</f>
        <v>85</v>
      </c>
    </row>
    <row r="102" spans="1:9" x14ac:dyDescent="0.25">
      <c r="A102" t="s">
        <v>189</v>
      </c>
      <c r="B102" t="s">
        <v>2</v>
      </c>
      <c r="C102" t="s">
        <v>2</v>
      </c>
      <c r="D102" t="s">
        <v>0</v>
      </c>
      <c r="E102" t="s">
        <v>2</v>
      </c>
      <c r="F102" t="s">
        <v>68</v>
      </c>
      <c r="G102">
        <f>COUNTIFS([2]!AssetRegisterTbl[SystemSelector],$A102,[2]!AssetRegisterTbl[Final_tag_AplusA],"A")</f>
        <v>0</v>
      </c>
      <c r="H102">
        <f>COUNTIFS([2]!AssetRegisterTbl[SystemSelector],$A102,[2]!AssetRegisterTbl[Final_tag_AplusA],"B")</f>
        <v>12</v>
      </c>
      <c r="I102">
        <f>COUNTIFS([2]!AssetRegisterTbl[SystemSelector],$A102,[2]!AssetRegisterTbl[Final_tag_AplusA],"C")</f>
        <v>3</v>
      </c>
    </row>
    <row r="103" spans="1:9" x14ac:dyDescent="0.25">
      <c r="A103" t="s">
        <v>190</v>
      </c>
      <c r="B103" t="s">
        <v>18</v>
      </c>
      <c r="C103" t="s">
        <v>19</v>
      </c>
      <c r="D103" t="s">
        <v>19</v>
      </c>
      <c r="E103" t="s">
        <v>20</v>
      </c>
      <c r="F103" t="s">
        <v>69</v>
      </c>
      <c r="G103">
        <f>COUNTIFS([2]!AssetRegisterTbl[SystemSelector],$A103,[2]!AssetRegisterTbl[Final_tag_AplusA],"A")</f>
        <v>303</v>
      </c>
      <c r="H103">
        <f>COUNTIFS([2]!AssetRegisterTbl[SystemSelector],$A103,[2]!AssetRegisterTbl[Final_tag_AplusA],"B")</f>
        <v>15</v>
      </c>
      <c r="I103">
        <f>COUNTIFS([2]!AssetRegisterTbl[SystemSelector],$A103,[2]!AssetRegisterTbl[Final_tag_AplusA],"C")</f>
        <v>0</v>
      </c>
    </row>
    <row r="104" spans="1:9" x14ac:dyDescent="0.25">
      <c r="A104" t="s">
        <v>191</v>
      </c>
      <c r="B104" t="s">
        <v>30</v>
      </c>
      <c r="C104" t="s">
        <v>19</v>
      </c>
      <c r="D104" t="s">
        <v>19</v>
      </c>
      <c r="E104" t="s">
        <v>19</v>
      </c>
      <c r="F104" t="s">
        <v>70</v>
      </c>
      <c r="G104">
        <f>COUNTIFS([2]!AssetRegisterTbl[SystemSelector],$A104,[2]!AssetRegisterTbl[Final_tag_AplusA],"A")</f>
        <v>1</v>
      </c>
      <c r="H104">
        <f>COUNTIFS([2]!AssetRegisterTbl[SystemSelector],$A104,[2]!AssetRegisterTbl[Final_tag_AplusA],"B")</f>
        <v>0</v>
      </c>
      <c r="I104">
        <f>COUNTIFS([2]!AssetRegisterTbl[SystemSelector],$A104,[2]!AssetRegisterTbl[Final_tag_AplusA],"C")</f>
        <v>3</v>
      </c>
    </row>
    <row r="105" spans="1:9" x14ac:dyDescent="0.25">
      <c r="A105" t="s">
        <v>192</v>
      </c>
      <c r="B105" t="s">
        <v>10</v>
      </c>
      <c r="C105" t="s">
        <v>10</v>
      </c>
      <c r="D105" t="s">
        <v>10</v>
      </c>
      <c r="E105" t="s">
        <v>10</v>
      </c>
      <c r="F105" t="s">
        <v>71</v>
      </c>
      <c r="G105">
        <f>COUNTIFS([2]!AssetRegisterTbl[SystemSelector],$A105,[2]!AssetRegisterTbl[Final_tag_AplusA],"A")</f>
        <v>0</v>
      </c>
      <c r="H105">
        <f>COUNTIFS([2]!AssetRegisterTbl[SystemSelector],$A105,[2]!AssetRegisterTbl[Final_tag_AplusA],"B")</f>
        <v>158</v>
      </c>
      <c r="I105">
        <f>COUNTIFS([2]!AssetRegisterTbl[SystemSelector],$A105,[2]!AssetRegisterTbl[Final_tag_AplusA],"C")</f>
        <v>462</v>
      </c>
    </row>
    <row r="106" spans="1:9" x14ac:dyDescent="0.25">
      <c r="A106" t="s">
        <v>193</v>
      </c>
      <c r="B106" t="s">
        <v>10</v>
      </c>
      <c r="C106" t="s">
        <v>10</v>
      </c>
      <c r="D106" t="s">
        <v>10</v>
      </c>
      <c r="E106" t="s">
        <v>10</v>
      </c>
      <c r="F106" t="s">
        <v>71</v>
      </c>
      <c r="G106">
        <f>COUNTIFS([2]!AssetRegisterTbl[SystemSelector],$A106,[2]!AssetRegisterTbl[Final_tag_AplusA],"A")</f>
        <v>0</v>
      </c>
      <c r="H106">
        <f>COUNTIFS([2]!AssetRegisterTbl[SystemSelector],$A106,[2]!AssetRegisterTbl[Final_tag_AplusA],"B")</f>
        <v>0</v>
      </c>
      <c r="I106">
        <f>COUNTIFS([2]!AssetRegisterTbl[SystemSelector],$A106,[2]!AssetRegisterTbl[Final_tag_AplusA],"C")</f>
        <v>26</v>
      </c>
    </row>
    <row r="107" spans="1:9" x14ac:dyDescent="0.25">
      <c r="A107" t="s">
        <v>194</v>
      </c>
      <c r="B107" t="s">
        <v>10</v>
      </c>
      <c r="C107" t="s">
        <v>10</v>
      </c>
      <c r="D107" t="s">
        <v>10</v>
      </c>
      <c r="E107" t="s">
        <v>10</v>
      </c>
      <c r="F107" t="s">
        <v>72</v>
      </c>
      <c r="G107">
        <f>COUNTIFS([2]!AssetRegisterTbl[SystemSelector],$A107,[2]!AssetRegisterTbl[Final_tag_AplusA],"A")</f>
        <v>0</v>
      </c>
      <c r="H107">
        <f>COUNTIFS([2]!AssetRegisterTbl[SystemSelector],$A107,[2]!AssetRegisterTbl[Final_tag_AplusA],"B")</f>
        <v>0</v>
      </c>
      <c r="I107">
        <f>COUNTIFS([2]!AssetRegisterTbl[SystemSelector],$A107,[2]!AssetRegisterTbl[Final_tag_AplusA],"C")</f>
        <v>0</v>
      </c>
    </row>
    <row r="108" spans="1:9" x14ac:dyDescent="0.25">
      <c r="G108">
        <f>SUM(G5:G107)</f>
        <v>6810</v>
      </c>
      <c r="H108">
        <f>SUM(H5:H107)</f>
        <v>24522</v>
      </c>
      <c r="I108">
        <f>SUM(I5:I107)</f>
        <v>6331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108"/>
  <sheetViews>
    <sheetView topLeftCell="A4" workbookViewId="0">
      <selection activeCell="P109" sqref="P109"/>
    </sheetView>
  </sheetViews>
  <sheetFormatPr defaultRowHeight="15" x14ac:dyDescent="0.25"/>
  <sheetData>
    <row r="1" spans="1:16" x14ac:dyDescent="0.25">
      <c r="L1" t="s">
        <v>246</v>
      </c>
      <c r="M1">
        <f>COUNTIFS([1]!AssetRegisterTbl[Final_tag_AplusA],"A")</f>
        <v>6814</v>
      </c>
      <c r="N1">
        <f>COUNTIFS([1]!AssetRegisterTbl[Final_tag_AplusA],"B")</f>
        <v>24513</v>
      </c>
      <c r="O1">
        <f>COUNTIFS([1]!AssetRegisterTbl[Final_tag_AplusA],"C")</f>
        <v>6292</v>
      </c>
      <c r="P1">
        <f>COUNTIFS([1]!AssetRegisterTbl[Final_tag_AplusA],"&lt;&gt;A",[1]!AssetRegisterTbl[Final_tag_AplusA],"&lt;&gt;B",[1]!AssetRegisterTbl[Final_tag_AplusA],"&lt;&gt;C")</f>
        <v>44</v>
      </c>
    </row>
    <row r="3" spans="1:16" x14ac:dyDescent="0.25">
      <c r="M3">
        <v>6810</v>
      </c>
      <c r="N3">
        <v>24522</v>
      </c>
      <c r="O3">
        <v>6331</v>
      </c>
    </row>
    <row r="4" spans="1:16" x14ac:dyDescent="0.25">
      <c r="A4" t="s">
        <v>91</v>
      </c>
      <c r="B4" t="s">
        <v>74</v>
      </c>
      <c r="C4" t="s">
        <v>75</v>
      </c>
      <c r="D4" t="s">
        <v>76</v>
      </c>
      <c r="E4" t="s">
        <v>77</v>
      </c>
      <c r="F4" t="s">
        <v>78</v>
      </c>
      <c r="G4" t="s">
        <v>79</v>
      </c>
      <c r="H4" t="s">
        <v>80</v>
      </c>
      <c r="I4" t="s">
        <v>81</v>
      </c>
      <c r="J4" t="s">
        <v>82</v>
      </c>
      <c r="K4" t="s">
        <v>83</v>
      </c>
      <c r="L4" t="s">
        <v>84</v>
      </c>
      <c r="M4" t="s">
        <v>242</v>
      </c>
      <c r="N4" t="s">
        <v>243</v>
      </c>
      <c r="O4" t="s">
        <v>244</v>
      </c>
      <c r="P4" t="s">
        <v>245</v>
      </c>
    </row>
    <row r="5" spans="1:16" x14ac:dyDescent="0.25">
      <c r="A5" t="s">
        <v>92</v>
      </c>
      <c r="B5" t="s">
        <v>85</v>
      </c>
      <c r="C5" t="s">
        <v>85</v>
      </c>
      <c r="D5" t="s">
        <v>85</v>
      </c>
      <c r="E5" t="s">
        <v>85</v>
      </c>
      <c r="F5" t="s">
        <v>85</v>
      </c>
      <c r="G5" t="s">
        <v>85</v>
      </c>
      <c r="H5" t="s">
        <v>85</v>
      </c>
      <c r="I5" t="s">
        <v>85</v>
      </c>
      <c r="J5" t="s">
        <v>86</v>
      </c>
      <c r="K5" t="s">
        <v>85</v>
      </c>
      <c r="L5" t="s">
        <v>73</v>
      </c>
      <c r="M5">
        <v>6814</v>
      </c>
      <c r="N5">
        <v>24513</v>
      </c>
      <c r="O5">
        <v>6292</v>
      </c>
      <c r="P5">
        <v>44</v>
      </c>
    </row>
    <row r="6" spans="1:16" x14ac:dyDescent="0.25">
      <c r="A6" t="s">
        <v>93</v>
      </c>
      <c r="B6" t="s">
        <v>85</v>
      </c>
      <c r="C6" t="s">
        <v>85</v>
      </c>
      <c r="D6" t="s">
        <v>85</v>
      </c>
      <c r="E6" t="s">
        <v>85</v>
      </c>
      <c r="F6" t="s">
        <v>85</v>
      </c>
      <c r="G6" t="s">
        <v>85</v>
      </c>
      <c r="H6" t="s">
        <v>85</v>
      </c>
      <c r="I6" t="s">
        <v>85</v>
      </c>
      <c r="J6" t="s">
        <v>86</v>
      </c>
      <c r="K6" t="s">
        <v>85</v>
      </c>
      <c r="L6" t="s">
        <v>11</v>
      </c>
      <c r="M6">
        <v>6814</v>
      </c>
      <c r="N6">
        <v>24513</v>
      </c>
      <c r="O6">
        <v>6292</v>
      </c>
      <c r="P6">
        <v>44</v>
      </c>
    </row>
    <row r="7" spans="1:16" x14ac:dyDescent="0.25">
      <c r="A7" t="s">
        <v>94</v>
      </c>
      <c r="B7" t="s">
        <v>85</v>
      </c>
      <c r="C7" t="s">
        <v>85</v>
      </c>
      <c r="D7" t="s">
        <v>85</v>
      </c>
      <c r="E7" t="s">
        <v>85</v>
      </c>
      <c r="F7" t="s">
        <v>85</v>
      </c>
      <c r="G7" t="s">
        <v>85</v>
      </c>
      <c r="H7" t="s">
        <v>85</v>
      </c>
      <c r="I7" t="s">
        <v>85</v>
      </c>
      <c r="J7" t="s">
        <v>86</v>
      </c>
      <c r="K7" t="s">
        <v>85</v>
      </c>
      <c r="L7" t="s">
        <v>11</v>
      </c>
      <c r="M7">
        <v>6814</v>
      </c>
      <c r="N7">
        <v>24513</v>
      </c>
      <c r="O7">
        <v>6292</v>
      </c>
      <c r="P7">
        <v>44</v>
      </c>
    </row>
    <row r="8" spans="1:16" x14ac:dyDescent="0.25">
      <c r="A8" t="s">
        <v>95</v>
      </c>
      <c r="B8" t="s">
        <v>85</v>
      </c>
      <c r="C8" t="s">
        <v>85</v>
      </c>
      <c r="D8" t="s">
        <v>85</v>
      </c>
      <c r="E8" t="s">
        <v>85</v>
      </c>
      <c r="F8" t="s">
        <v>85</v>
      </c>
      <c r="G8" t="s">
        <v>85</v>
      </c>
      <c r="H8" t="s">
        <v>85</v>
      </c>
      <c r="I8" t="s">
        <v>85</v>
      </c>
      <c r="J8" t="s">
        <v>86</v>
      </c>
      <c r="K8" t="s">
        <v>85</v>
      </c>
      <c r="L8" t="s">
        <v>11</v>
      </c>
      <c r="M8">
        <v>6814</v>
      </c>
      <c r="N8">
        <v>24513</v>
      </c>
      <c r="O8">
        <v>6292</v>
      </c>
      <c r="P8">
        <v>44</v>
      </c>
    </row>
    <row r="9" spans="1:16" x14ac:dyDescent="0.25">
      <c r="A9" t="s">
        <v>96</v>
      </c>
      <c r="B9" t="s">
        <v>85</v>
      </c>
      <c r="C9" t="s">
        <v>85</v>
      </c>
      <c r="D9" t="s">
        <v>85</v>
      </c>
      <c r="E9" t="s">
        <v>85</v>
      </c>
      <c r="F9" t="s">
        <v>85</v>
      </c>
      <c r="G9" t="s">
        <v>85</v>
      </c>
      <c r="H9" t="s">
        <v>85</v>
      </c>
      <c r="I9" t="s">
        <v>85</v>
      </c>
      <c r="J9" t="s">
        <v>86</v>
      </c>
      <c r="K9" t="s">
        <v>85</v>
      </c>
      <c r="L9" t="s">
        <v>11</v>
      </c>
      <c r="M9">
        <v>6814</v>
      </c>
      <c r="N9">
        <v>24513</v>
      </c>
      <c r="O9">
        <v>6292</v>
      </c>
      <c r="P9">
        <v>44</v>
      </c>
    </row>
    <row r="10" spans="1:16" x14ac:dyDescent="0.25">
      <c r="A10" t="s">
        <v>97</v>
      </c>
      <c r="B10" t="s">
        <v>0</v>
      </c>
      <c r="C10" t="s">
        <v>0</v>
      </c>
      <c r="D10" t="s">
        <v>1</v>
      </c>
      <c r="E10" t="s">
        <v>2</v>
      </c>
      <c r="F10" t="s">
        <v>88</v>
      </c>
      <c r="G10" t="s">
        <v>88</v>
      </c>
      <c r="H10" t="s">
        <v>89</v>
      </c>
      <c r="I10" t="s">
        <v>77</v>
      </c>
      <c r="J10" t="s">
        <v>86</v>
      </c>
      <c r="K10" t="s">
        <v>89</v>
      </c>
      <c r="L10" t="s">
        <v>87</v>
      </c>
      <c r="M10">
        <v>6814</v>
      </c>
      <c r="N10">
        <v>24513</v>
      </c>
      <c r="O10">
        <v>6289</v>
      </c>
      <c r="P10">
        <v>47</v>
      </c>
    </row>
    <row r="11" spans="1:16" x14ac:dyDescent="0.25">
      <c r="A11" t="s">
        <v>98</v>
      </c>
      <c r="B11" t="s">
        <v>85</v>
      </c>
      <c r="C11" t="s">
        <v>85</v>
      </c>
      <c r="D11" t="s">
        <v>85</v>
      </c>
      <c r="E11" t="s">
        <v>85</v>
      </c>
      <c r="F11" t="s">
        <v>85</v>
      </c>
      <c r="G11" t="s">
        <v>85</v>
      </c>
      <c r="H11" t="s">
        <v>85</v>
      </c>
      <c r="I11" t="s">
        <v>85</v>
      </c>
      <c r="J11" t="s">
        <v>86</v>
      </c>
      <c r="K11" t="s">
        <v>85</v>
      </c>
      <c r="L11" t="s">
        <v>11</v>
      </c>
      <c r="M11">
        <v>6814</v>
      </c>
      <c r="N11">
        <v>24513</v>
      </c>
      <c r="O11">
        <v>6289</v>
      </c>
      <c r="P11">
        <v>47</v>
      </c>
    </row>
    <row r="12" spans="1:16" x14ac:dyDescent="0.25">
      <c r="A12" t="s">
        <v>99</v>
      </c>
      <c r="B12" t="s">
        <v>85</v>
      </c>
      <c r="C12" t="s">
        <v>85</v>
      </c>
      <c r="D12" t="s">
        <v>85</v>
      </c>
      <c r="E12" t="s">
        <v>85</v>
      </c>
      <c r="F12" t="s">
        <v>85</v>
      </c>
      <c r="G12" t="s">
        <v>85</v>
      </c>
      <c r="H12" t="s">
        <v>85</v>
      </c>
      <c r="I12" t="s">
        <v>85</v>
      </c>
      <c r="J12" t="s">
        <v>86</v>
      </c>
      <c r="K12" t="s">
        <v>85</v>
      </c>
      <c r="L12" t="s">
        <v>11</v>
      </c>
      <c r="M12">
        <v>6814</v>
      </c>
      <c r="N12">
        <v>24513</v>
      </c>
      <c r="O12">
        <v>6289</v>
      </c>
      <c r="P12">
        <v>47</v>
      </c>
    </row>
    <row r="13" spans="1:16" x14ac:dyDescent="0.25">
      <c r="A13" t="s">
        <v>100</v>
      </c>
      <c r="B13" t="s">
        <v>85</v>
      </c>
      <c r="C13" t="s">
        <v>85</v>
      </c>
      <c r="D13" t="s">
        <v>85</v>
      </c>
      <c r="E13" t="s">
        <v>85</v>
      </c>
      <c r="F13" t="s">
        <v>85</v>
      </c>
      <c r="G13" t="s">
        <v>85</v>
      </c>
      <c r="H13" t="s">
        <v>85</v>
      </c>
      <c r="I13" t="s">
        <v>85</v>
      </c>
      <c r="J13" t="s">
        <v>86</v>
      </c>
      <c r="K13" t="s">
        <v>85</v>
      </c>
      <c r="L13" t="s">
        <v>11</v>
      </c>
      <c r="M13">
        <v>6814</v>
      </c>
      <c r="N13">
        <v>24513</v>
      </c>
      <c r="O13">
        <v>6289</v>
      </c>
      <c r="P13">
        <v>47</v>
      </c>
    </row>
    <row r="14" spans="1:16" x14ac:dyDescent="0.25">
      <c r="A14" t="s">
        <v>101</v>
      </c>
      <c r="B14" t="s">
        <v>85</v>
      </c>
      <c r="C14" t="s">
        <v>85</v>
      </c>
      <c r="D14" t="s">
        <v>85</v>
      </c>
      <c r="E14" t="s">
        <v>85</v>
      </c>
      <c r="F14" t="s">
        <v>85</v>
      </c>
      <c r="G14" t="s">
        <v>85</v>
      </c>
      <c r="H14" t="s">
        <v>85</v>
      </c>
      <c r="I14" t="s">
        <v>85</v>
      </c>
      <c r="J14" t="s">
        <v>86</v>
      </c>
      <c r="K14" t="s">
        <v>85</v>
      </c>
      <c r="L14" t="s">
        <v>11</v>
      </c>
      <c r="M14">
        <v>6814</v>
      </c>
      <c r="N14">
        <v>24513</v>
      </c>
      <c r="O14">
        <v>6289</v>
      </c>
      <c r="P14">
        <v>47</v>
      </c>
    </row>
    <row r="15" spans="1:16" x14ac:dyDescent="0.25">
      <c r="A15" t="s">
        <v>102</v>
      </c>
      <c r="B15" t="s">
        <v>85</v>
      </c>
      <c r="C15" t="s">
        <v>85</v>
      </c>
      <c r="D15" t="s">
        <v>85</v>
      </c>
      <c r="E15" t="s">
        <v>85</v>
      </c>
      <c r="F15" t="s">
        <v>85</v>
      </c>
      <c r="G15" t="s">
        <v>85</v>
      </c>
      <c r="H15" t="s">
        <v>85</v>
      </c>
      <c r="I15" t="s">
        <v>85</v>
      </c>
      <c r="J15" t="s">
        <v>86</v>
      </c>
      <c r="K15" t="s">
        <v>85</v>
      </c>
      <c r="L15" t="s">
        <v>11</v>
      </c>
      <c r="M15">
        <v>6814</v>
      </c>
      <c r="N15">
        <v>24513</v>
      </c>
      <c r="O15">
        <v>6289</v>
      </c>
      <c r="P15">
        <v>47</v>
      </c>
    </row>
    <row r="16" spans="1:16" x14ac:dyDescent="0.25">
      <c r="A16" t="s">
        <v>103</v>
      </c>
      <c r="B16" t="s">
        <v>85</v>
      </c>
      <c r="C16" t="s">
        <v>85</v>
      </c>
      <c r="D16" t="s">
        <v>85</v>
      </c>
      <c r="E16" t="s">
        <v>85</v>
      </c>
      <c r="F16" t="s">
        <v>85</v>
      </c>
      <c r="G16" t="s">
        <v>85</v>
      </c>
      <c r="H16" t="s">
        <v>85</v>
      </c>
      <c r="I16" t="s">
        <v>85</v>
      </c>
      <c r="J16" t="s">
        <v>86</v>
      </c>
      <c r="K16" t="s">
        <v>85</v>
      </c>
      <c r="L16" t="s">
        <v>11</v>
      </c>
      <c r="M16">
        <v>6814</v>
      </c>
      <c r="N16">
        <v>24513</v>
      </c>
      <c r="O16">
        <v>6289</v>
      </c>
      <c r="P16">
        <v>47</v>
      </c>
    </row>
    <row r="17" spans="1:16" x14ac:dyDescent="0.25">
      <c r="A17" t="s">
        <v>104</v>
      </c>
      <c r="B17" t="s">
        <v>85</v>
      </c>
      <c r="C17" t="s">
        <v>85</v>
      </c>
      <c r="D17" t="s">
        <v>85</v>
      </c>
      <c r="E17" t="s">
        <v>85</v>
      </c>
      <c r="F17" t="s">
        <v>85</v>
      </c>
      <c r="G17" t="s">
        <v>85</v>
      </c>
      <c r="H17" t="s">
        <v>85</v>
      </c>
      <c r="I17" t="s">
        <v>85</v>
      </c>
      <c r="J17" t="s">
        <v>86</v>
      </c>
      <c r="K17" t="s">
        <v>85</v>
      </c>
      <c r="L17" t="s">
        <v>11</v>
      </c>
      <c r="M17">
        <v>6814</v>
      </c>
      <c r="N17">
        <v>24513</v>
      </c>
      <c r="O17">
        <v>6289</v>
      </c>
      <c r="P17">
        <v>47</v>
      </c>
    </row>
    <row r="18" spans="1:16" x14ac:dyDescent="0.25">
      <c r="A18" t="s">
        <v>105</v>
      </c>
      <c r="B18" t="s">
        <v>85</v>
      </c>
      <c r="C18" t="s">
        <v>85</v>
      </c>
      <c r="D18" t="s">
        <v>85</v>
      </c>
      <c r="E18" t="s">
        <v>85</v>
      </c>
      <c r="F18" t="s">
        <v>85</v>
      </c>
      <c r="G18" t="s">
        <v>85</v>
      </c>
      <c r="H18" t="s">
        <v>85</v>
      </c>
      <c r="I18" t="s">
        <v>85</v>
      </c>
      <c r="J18" t="s">
        <v>86</v>
      </c>
      <c r="K18" t="s">
        <v>85</v>
      </c>
      <c r="L18" t="s">
        <v>13</v>
      </c>
      <c r="M18">
        <v>6814</v>
      </c>
      <c r="N18">
        <v>24513</v>
      </c>
      <c r="O18">
        <v>6289</v>
      </c>
      <c r="P18">
        <v>47</v>
      </c>
    </row>
    <row r="19" spans="1:16" x14ac:dyDescent="0.25">
      <c r="A19" t="s">
        <v>106</v>
      </c>
      <c r="B19" t="s">
        <v>85</v>
      </c>
      <c r="C19" t="s">
        <v>85</v>
      </c>
      <c r="D19" t="s">
        <v>85</v>
      </c>
      <c r="E19" t="s">
        <v>85</v>
      </c>
      <c r="F19" t="s">
        <v>85</v>
      </c>
      <c r="G19" t="s">
        <v>85</v>
      </c>
      <c r="H19" t="s">
        <v>85</v>
      </c>
      <c r="I19" t="s">
        <v>85</v>
      </c>
      <c r="J19" t="s">
        <v>86</v>
      </c>
      <c r="K19" t="s">
        <v>85</v>
      </c>
      <c r="L19" t="s">
        <v>11</v>
      </c>
      <c r="M19">
        <v>6814</v>
      </c>
      <c r="N19">
        <v>24513</v>
      </c>
      <c r="O19">
        <v>6289</v>
      </c>
      <c r="P19">
        <v>47</v>
      </c>
    </row>
    <row r="20" spans="1:16" x14ac:dyDescent="0.25">
      <c r="A20" t="s">
        <v>107</v>
      </c>
      <c r="B20" t="s">
        <v>85</v>
      </c>
      <c r="C20" t="s">
        <v>85</v>
      </c>
      <c r="D20" t="s">
        <v>85</v>
      </c>
      <c r="E20" t="s">
        <v>85</v>
      </c>
      <c r="F20" t="s">
        <v>85</v>
      </c>
      <c r="G20" t="s">
        <v>85</v>
      </c>
      <c r="H20" t="s">
        <v>85</v>
      </c>
      <c r="I20" t="s">
        <v>85</v>
      </c>
      <c r="J20" t="s">
        <v>86</v>
      </c>
      <c r="K20" t="s">
        <v>85</v>
      </c>
      <c r="L20" t="s">
        <v>11</v>
      </c>
      <c r="M20">
        <v>6814</v>
      </c>
      <c r="N20">
        <v>24513</v>
      </c>
      <c r="O20">
        <v>6289</v>
      </c>
      <c r="P20">
        <v>47</v>
      </c>
    </row>
    <row r="21" spans="1:16" x14ac:dyDescent="0.25">
      <c r="A21" t="s">
        <v>108</v>
      </c>
      <c r="B21" t="s">
        <v>85</v>
      </c>
      <c r="C21" t="s">
        <v>85</v>
      </c>
      <c r="D21" t="s">
        <v>85</v>
      </c>
      <c r="E21" t="s">
        <v>85</v>
      </c>
      <c r="F21" t="s">
        <v>85</v>
      </c>
      <c r="G21" t="s">
        <v>85</v>
      </c>
      <c r="H21" t="s">
        <v>85</v>
      </c>
      <c r="I21" t="s">
        <v>85</v>
      </c>
      <c r="J21" t="s">
        <v>86</v>
      </c>
      <c r="K21" t="s">
        <v>85</v>
      </c>
      <c r="L21" t="s">
        <v>11</v>
      </c>
      <c r="M21">
        <v>6814</v>
      </c>
      <c r="N21">
        <v>24513</v>
      </c>
      <c r="O21">
        <v>6289</v>
      </c>
      <c r="P21">
        <v>47</v>
      </c>
    </row>
    <row r="22" spans="1:16" x14ac:dyDescent="0.25">
      <c r="A22" t="s">
        <v>109</v>
      </c>
      <c r="B22" t="s">
        <v>85</v>
      </c>
      <c r="C22" t="s">
        <v>85</v>
      </c>
      <c r="D22" t="s">
        <v>85</v>
      </c>
      <c r="E22" t="s">
        <v>85</v>
      </c>
      <c r="F22" t="s">
        <v>85</v>
      </c>
      <c r="G22" t="s">
        <v>85</v>
      </c>
      <c r="H22" t="s">
        <v>85</v>
      </c>
      <c r="I22" t="s">
        <v>85</v>
      </c>
      <c r="J22" t="s">
        <v>86</v>
      </c>
      <c r="K22" t="s">
        <v>85</v>
      </c>
      <c r="L22" t="s">
        <v>11</v>
      </c>
      <c r="M22">
        <v>6814</v>
      </c>
      <c r="N22">
        <v>24513</v>
      </c>
      <c r="O22">
        <v>6289</v>
      </c>
      <c r="P22">
        <v>47</v>
      </c>
    </row>
    <row r="23" spans="1:16" x14ac:dyDescent="0.25">
      <c r="A23" t="s">
        <v>110</v>
      </c>
      <c r="B23" t="s">
        <v>85</v>
      </c>
      <c r="C23" t="s">
        <v>85</v>
      </c>
      <c r="D23" t="s">
        <v>85</v>
      </c>
      <c r="E23" t="s">
        <v>85</v>
      </c>
      <c r="F23" t="s">
        <v>85</v>
      </c>
      <c r="G23" t="s">
        <v>85</v>
      </c>
      <c r="H23" t="s">
        <v>85</v>
      </c>
      <c r="I23" t="s">
        <v>85</v>
      </c>
      <c r="J23" t="s">
        <v>86</v>
      </c>
      <c r="K23" t="s">
        <v>85</v>
      </c>
      <c r="L23" t="s">
        <v>11</v>
      </c>
      <c r="M23">
        <v>6814</v>
      </c>
      <c r="N23">
        <v>24513</v>
      </c>
      <c r="O23">
        <v>6289</v>
      </c>
      <c r="P23">
        <v>47</v>
      </c>
    </row>
    <row r="24" spans="1:16" x14ac:dyDescent="0.25">
      <c r="A24" t="s">
        <v>111</v>
      </c>
      <c r="B24" t="s">
        <v>85</v>
      </c>
      <c r="C24" t="s">
        <v>85</v>
      </c>
      <c r="D24" t="s">
        <v>85</v>
      </c>
      <c r="E24" t="s">
        <v>85</v>
      </c>
      <c r="F24" t="s">
        <v>85</v>
      </c>
      <c r="G24" t="s">
        <v>85</v>
      </c>
      <c r="H24" t="s">
        <v>85</v>
      </c>
      <c r="I24" t="s">
        <v>85</v>
      </c>
      <c r="J24" t="s">
        <v>86</v>
      </c>
      <c r="K24" t="s">
        <v>85</v>
      </c>
      <c r="L24" t="s">
        <v>11</v>
      </c>
      <c r="M24">
        <v>6814</v>
      </c>
      <c r="N24">
        <v>24513</v>
      </c>
      <c r="O24">
        <v>6289</v>
      </c>
      <c r="P24">
        <v>47</v>
      </c>
    </row>
    <row r="25" spans="1:16" x14ac:dyDescent="0.25">
      <c r="A25" t="s">
        <v>112</v>
      </c>
      <c r="B25" t="s">
        <v>22</v>
      </c>
      <c r="C25" t="s">
        <v>28</v>
      </c>
      <c r="D25" t="s">
        <v>24</v>
      </c>
      <c r="E25" t="s">
        <v>28</v>
      </c>
      <c r="F25" t="s">
        <v>88</v>
      </c>
      <c r="G25" t="s">
        <v>88</v>
      </c>
      <c r="H25" t="s">
        <v>77</v>
      </c>
      <c r="I25" t="s">
        <v>88</v>
      </c>
      <c r="J25" t="s">
        <v>86</v>
      </c>
      <c r="K25" t="s">
        <v>77</v>
      </c>
      <c r="L25" t="s">
        <v>195</v>
      </c>
      <c r="M25">
        <v>6814</v>
      </c>
      <c r="N25">
        <v>24513</v>
      </c>
      <c r="O25">
        <v>6289</v>
      </c>
      <c r="P25">
        <v>47</v>
      </c>
    </row>
    <row r="26" spans="1:16" x14ac:dyDescent="0.25">
      <c r="A26" t="s">
        <v>113</v>
      </c>
      <c r="B26" t="s">
        <v>19</v>
      </c>
      <c r="C26" t="s">
        <v>19</v>
      </c>
      <c r="D26" t="s">
        <v>20</v>
      </c>
      <c r="E26" t="s">
        <v>30</v>
      </c>
      <c r="F26" t="s">
        <v>88</v>
      </c>
      <c r="G26" t="s">
        <v>88</v>
      </c>
      <c r="H26" t="s">
        <v>77</v>
      </c>
      <c r="I26" t="s">
        <v>77</v>
      </c>
      <c r="J26" t="s">
        <v>86</v>
      </c>
      <c r="K26" t="s">
        <v>77</v>
      </c>
      <c r="L26" t="s">
        <v>196</v>
      </c>
      <c r="M26">
        <v>6536</v>
      </c>
      <c r="N26">
        <v>23340</v>
      </c>
      <c r="O26">
        <v>7740</v>
      </c>
      <c r="P26">
        <v>47</v>
      </c>
    </row>
    <row r="27" spans="1:16" x14ac:dyDescent="0.25">
      <c r="A27" t="s">
        <v>114</v>
      </c>
      <c r="B27" t="s">
        <v>22</v>
      </c>
      <c r="C27" t="s">
        <v>28</v>
      </c>
      <c r="D27" t="s">
        <v>24</v>
      </c>
      <c r="E27" t="s">
        <v>28</v>
      </c>
      <c r="F27" t="s">
        <v>88</v>
      </c>
      <c r="G27" t="s">
        <v>88</v>
      </c>
      <c r="H27" t="s">
        <v>77</v>
      </c>
      <c r="I27" t="s">
        <v>88</v>
      </c>
      <c r="J27" t="s">
        <v>86</v>
      </c>
      <c r="K27" t="s">
        <v>77</v>
      </c>
      <c r="L27" t="s">
        <v>197</v>
      </c>
      <c r="M27">
        <v>6238</v>
      </c>
      <c r="N27">
        <v>22303</v>
      </c>
      <c r="O27">
        <v>9075</v>
      </c>
      <c r="P27">
        <v>47</v>
      </c>
    </row>
    <row r="28" spans="1:16" x14ac:dyDescent="0.25">
      <c r="A28" t="s">
        <v>115</v>
      </c>
      <c r="B28" t="s">
        <v>10</v>
      </c>
      <c r="C28" t="s">
        <v>10</v>
      </c>
      <c r="D28" t="s">
        <v>198</v>
      </c>
      <c r="E28" t="s">
        <v>199</v>
      </c>
      <c r="F28" t="s">
        <v>88</v>
      </c>
      <c r="G28" t="s">
        <v>88</v>
      </c>
      <c r="H28" t="s">
        <v>88</v>
      </c>
      <c r="I28" t="s">
        <v>88</v>
      </c>
      <c r="J28" t="s">
        <v>86</v>
      </c>
      <c r="K28" t="s">
        <v>88</v>
      </c>
      <c r="L28" t="s">
        <v>200</v>
      </c>
      <c r="M28">
        <v>6190</v>
      </c>
      <c r="N28">
        <v>22114</v>
      </c>
      <c r="O28">
        <v>9312</v>
      </c>
      <c r="P28">
        <v>47</v>
      </c>
    </row>
    <row r="29" spans="1:16" x14ac:dyDescent="0.25">
      <c r="A29" t="s">
        <v>116</v>
      </c>
      <c r="B29" t="s">
        <v>0</v>
      </c>
      <c r="C29" t="s">
        <v>2</v>
      </c>
      <c r="D29" t="s">
        <v>0</v>
      </c>
      <c r="E29" t="s">
        <v>2</v>
      </c>
      <c r="F29" t="s">
        <v>88</v>
      </c>
      <c r="G29" t="s">
        <v>77</v>
      </c>
      <c r="H29" t="s">
        <v>88</v>
      </c>
      <c r="I29" t="s">
        <v>77</v>
      </c>
      <c r="J29" t="s">
        <v>86</v>
      </c>
      <c r="K29" t="s">
        <v>77</v>
      </c>
      <c r="L29" t="s">
        <v>201</v>
      </c>
      <c r="M29">
        <v>6190</v>
      </c>
      <c r="N29">
        <v>22111</v>
      </c>
      <c r="O29">
        <v>9315</v>
      </c>
      <c r="P29">
        <v>47</v>
      </c>
    </row>
    <row r="30" spans="1:16" x14ac:dyDescent="0.25">
      <c r="A30" t="s">
        <v>117</v>
      </c>
      <c r="B30" t="s">
        <v>22</v>
      </c>
      <c r="C30" t="s">
        <v>22</v>
      </c>
      <c r="D30" t="s">
        <v>24</v>
      </c>
      <c r="E30" t="s">
        <v>22</v>
      </c>
      <c r="F30" t="s">
        <v>88</v>
      </c>
      <c r="G30" t="s">
        <v>88</v>
      </c>
      <c r="H30" t="s">
        <v>77</v>
      </c>
      <c r="I30" t="s">
        <v>88</v>
      </c>
      <c r="J30" t="s">
        <v>86</v>
      </c>
      <c r="K30" t="s">
        <v>77</v>
      </c>
      <c r="L30" t="s">
        <v>202</v>
      </c>
      <c r="M30">
        <v>5620</v>
      </c>
      <c r="N30">
        <v>20928</v>
      </c>
      <c r="O30">
        <v>11068</v>
      </c>
      <c r="P30">
        <v>47</v>
      </c>
    </row>
    <row r="31" spans="1:16" x14ac:dyDescent="0.25">
      <c r="A31" t="s">
        <v>118</v>
      </c>
      <c r="B31" t="s">
        <v>10</v>
      </c>
      <c r="C31" t="s">
        <v>10</v>
      </c>
      <c r="D31" t="s">
        <v>10</v>
      </c>
      <c r="E31" t="s">
        <v>10</v>
      </c>
      <c r="F31" t="s">
        <v>90</v>
      </c>
      <c r="G31" t="s">
        <v>90</v>
      </c>
      <c r="H31" t="s">
        <v>90</v>
      </c>
      <c r="I31" t="s">
        <v>90</v>
      </c>
      <c r="J31" t="s">
        <v>86</v>
      </c>
      <c r="K31" t="s">
        <v>90</v>
      </c>
      <c r="L31" t="s">
        <v>11</v>
      </c>
      <c r="M31">
        <v>5027</v>
      </c>
      <c r="N31">
        <v>19624</v>
      </c>
      <c r="O31">
        <v>12965</v>
      </c>
      <c r="P31">
        <v>47</v>
      </c>
    </row>
    <row r="32" spans="1:16" x14ac:dyDescent="0.25">
      <c r="A32" t="s">
        <v>119</v>
      </c>
      <c r="B32" t="s">
        <v>19</v>
      </c>
      <c r="C32" t="s">
        <v>19</v>
      </c>
      <c r="D32" t="s">
        <v>20</v>
      </c>
      <c r="E32" t="s">
        <v>30</v>
      </c>
      <c r="F32" t="s">
        <v>88</v>
      </c>
      <c r="G32" t="s">
        <v>88</v>
      </c>
      <c r="H32" t="s">
        <v>77</v>
      </c>
      <c r="I32" t="s">
        <v>77</v>
      </c>
      <c r="J32" t="s">
        <v>86</v>
      </c>
      <c r="K32" t="s">
        <v>77</v>
      </c>
      <c r="L32" t="s">
        <v>203</v>
      </c>
      <c r="M32">
        <v>5027</v>
      </c>
      <c r="N32">
        <v>19624</v>
      </c>
      <c r="O32">
        <v>12965</v>
      </c>
      <c r="P32">
        <v>47</v>
      </c>
    </row>
    <row r="33" spans="1:16" x14ac:dyDescent="0.25">
      <c r="A33" t="s">
        <v>120</v>
      </c>
      <c r="B33" t="s">
        <v>19</v>
      </c>
      <c r="C33" t="s">
        <v>19</v>
      </c>
      <c r="D33" t="s">
        <v>20</v>
      </c>
      <c r="E33" t="s">
        <v>30</v>
      </c>
      <c r="F33" t="s">
        <v>88</v>
      </c>
      <c r="G33" t="s">
        <v>88</v>
      </c>
      <c r="H33" t="s">
        <v>77</v>
      </c>
      <c r="I33" t="s">
        <v>77</v>
      </c>
      <c r="J33" t="s">
        <v>86</v>
      </c>
      <c r="K33" t="s">
        <v>77</v>
      </c>
      <c r="L33" t="s">
        <v>204</v>
      </c>
      <c r="M33">
        <v>4725</v>
      </c>
      <c r="N33">
        <v>19073</v>
      </c>
      <c r="O33">
        <v>13818</v>
      </c>
      <c r="P33">
        <v>47</v>
      </c>
    </row>
    <row r="34" spans="1:16" x14ac:dyDescent="0.25">
      <c r="A34" t="s">
        <v>121</v>
      </c>
      <c r="B34" t="s">
        <v>19</v>
      </c>
      <c r="C34" t="s">
        <v>19</v>
      </c>
      <c r="D34" t="s">
        <v>20</v>
      </c>
      <c r="E34" t="s">
        <v>30</v>
      </c>
      <c r="F34" t="s">
        <v>88</v>
      </c>
      <c r="G34" t="s">
        <v>88</v>
      </c>
      <c r="H34" t="s">
        <v>77</v>
      </c>
      <c r="I34" t="s">
        <v>77</v>
      </c>
      <c r="J34" t="s">
        <v>86</v>
      </c>
      <c r="K34" t="s">
        <v>77</v>
      </c>
      <c r="L34" t="s">
        <v>205</v>
      </c>
      <c r="M34">
        <v>4522</v>
      </c>
      <c r="N34">
        <v>17371</v>
      </c>
      <c r="O34">
        <v>15723</v>
      </c>
      <c r="P34">
        <v>47</v>
      </c>
    </row>
    <row r="35" spans="1:16" x14ac:dyDescent="0.25">
      <c r="A35" t="s">
        <v>122</v>
      </c>
      <c r="B35" t="s">
        <v>22</v>
      </c>
      <c r="C35" t="s">
        <v>22</v>
      </c>
      <c r="D35" t="s">
        <v>24</v>
      </c>
      <c r="E35" t="s">
        <v>28</v>
      </c>
      <c r="F35" t="s">
        <v>88</v>
      </c>
      <c r="G35" t="s">
        <v>88</v>
      </c>
      <c r="H35" t="s">
        <v>77</v>
      </c>
      <c r="I35" t="s">
        <v>88</v>
      </c>
      <c r="J35" t="s">
        <v>86</v>
      </c>
      <c r="K35" t="s">
        <v>77</v>
      </c>
      <c r="L35" t="s">
        <v>206</v>
      </c>
      <c r="M35">
        <v>4418</v>
      </c>
      <c r="N35">
        <v>16840</v>
      </c>
      <c r="O35">
        <v>16358</v>
      </c>
      <c r="P35">
        <v>47</v>
      </c>
    </row>
    <row r="36" spans="1:16" x14ac:dyDescent="0.25">
      <c r="A36" t="s">
        <v>123</v>
      </c>
      <c r="B36" t="s">
        <v>85</v>
      </c>
      <c r="C36" t="s">
        <v>85</v>
      </c>
      <c r="D36" t="s">
        <v>85</v>
      </c>
      <c r="E36" t="s">
        <v>85</v>
      </c>
      <c r="F36" t="s">
        <v>85</v>
      </c>
      <c r="G36" t="s">
        <v>85</v>
      </c>
      <c r="H36" t="s">
        <v>85</v>
      </c>
      <c r="I36" t="s">
        <v>85</v>
      </c>
      <c r="J36" t="s">
        <v>86</v>
      </c>
      <c r="K36" t="s">
        <v>85</v>
      </c>
      <c r="L36" t="s">
        <v>11</v>
      </c>
      <c r="M36">
        <v>3859</v>
      </c>
      <c r="N36">
        <v>14587</v>
      </c>
      <c r="O36">
        <v>19170</v>
      </c>
      <c r="P36">
        <v>47</v>
      </c>
    </row>
    <row r="37" spans="1:16" x14ac:dyDescent="0.25">
      <c r="A37" t="s">
        <v>124</v>
      </c>
      <c r="B37" t="s">
        <v>85</v>
      </c>
      <c r="C37" t="s">
        <v>85</v>
      </c>
      <c r="D37" t="s">
        <v>85</v>
      </c>
      <c r="E37" t="s">
        <v>85</v>
      </c>
      <c r="F37" t="s">
        <v>85</v>
      </c>
      <c r="G37" t="s">
        <v>85</v>
      </c>
      <c r="H37" t="s">
        <v>85</v>
      </c>
      <c r="I37" t="s">
        <v>85</v>
      </c>
      <c r="J37" t="s">
        <v>86</v>
      </c>
      <c r="K37" t="s">
        <v>85</v>
      </c>
      <c r="L37" t="s">
        <v>11</v>
      </c>
      <c r="M37">
        <v>3859</v>
      </c>
      <c r="N37">
        <v>14587</v>
      </c>
      <c r="O37">
        <v>19170</v>
      </c>
      <c r="P37">
        <v>47</v>
      </c>
    </row>
    <row r="38" spans="1:16" x14ac:dyDescent="0.25">
      <c r="A38" t="s">
        <v>125</v>
      </c>
      <c r="B38" t="s">
        <v>85</v>
      </c>
      <c r="C38" t="s">
        <v>85</v>
      </c>
      <c r="D38" t="s">
        <v>85</v>
      </c>
      <c r="E38" t="s">
        <v>85</v>
      </c>
      <c r="F38" t="s">
        <v>85</v>
      </c>
      <c r="G38" t="s">
        <v>85</v>
      </c>
      <c r="H38" t="s">
        <v>85</v>
      </c>
      <c r="I38" t="s">
        <v>85</v>
      </c>
      <c r="J38" t="s">
        <v>86</v>
      </c>
      <c r="K38" t="s">
        <v>85</v>
      </c>
      <c r="L38" t="s">
        <v>11</v>
      </c>
      <c r="M38">
        <v>3859</v>
      </c>
      <c r="N38">
        <v>14587</v>
      </c>
      <c r="O38">
        <v>19170</v>
      </c>
      <c r="P38">
        <v>47</v>
      </c>
    </row>
    <row r="39" spans="1:16" x14ac:dyDescent="0.25">
      <c r="A39" t="s">
        <v>126</v>
      </c>
      <c r="B39" t="s">
        <v>85</v>
      </c>
      <c r="C39" t="s">
        <v>85</v>
      </c>
      <c r="D39" t="s">
        <v>85</v>
      </c>
      <c r="E39" t="s">
        <v>85</v>
      </c>
      <c r="F39" t="s">
        <v>85</v>
      </c>
      <c r="G39" t="s">
        <v>85</v>
      </c>
      <c r="H39" t="s">
        <v>85</v>
      </c>
      <c r="I39" t="s">
        <v>85</v>
      </c>
      <c r="J39" t="s">
        <v>86</v>
      </c>
      <c r="K39" t="s">
        <v>85</v>
      </c>
      <c r="L39" t="s">
        <v>11</v>
      </c>
      <c r="M39">
        <v>3859</v>
      </c>
      <c r="N39">
        <v>14587</v>
      </c>
      <c r="O39">
        <v>19170</v>
      </c>
      <c r="P39">
        <v>47</v>
      </c>
    </row>
    <row r="40" spans="1:16" x14ac:dyDescent="0.25">
      <c r="A40" t="s">
        <v>127</v>
      </c>
      <c r="B40" t="s">
        <v>85</v>
      </c>
      <c r="C40" t="s">
        <v>85</v>
      </c>
      <c r="D40" t="s">
        <v>85</v>
      </c>
      <c r="E40" t="s">
        <v>85</v>
      </c>
      <c r="F40" t="s">
        <v>85</v>
      </c>
      <c r="G40" t="s">
        <v>85</v>
      </c>
      <c r="H40" t="s">
        <v>85</v>
      </c>
      <c r="I40" t="s">
        <v>85</v>
      </c>
      <c r="J40" t="s">
        <v>86</v>
      </c>
      <c r="K40" t="s">
        <v>85</v>
      </c>
      <c r="L40" t="s">
        <v>11</v>
      </c>
      <c r="M40">
        <v>3859</v>
      </c>
      <c r="N40">
        <v>14587</v>
      </c>
      <c r="O40">
        <v>19170</v>
      </c>
      <c r="P40">
        <v>47</v>
      </c>
    </row>
    <row r="41" spans="1:16" x14ac:dyDescent="0.25">
      <c r="A41" t="s">
        <v>128</v>
      </c>
      <c r="B41" t="s">
        <v>85</v>
      </c>
      <c r="C41" t="s">
        <v>85</v>
      </c>
      <c r="D41" t="s">
        <v>85</v>
      </c>
      <c r="E41" t="s">
        <v>85</v>
      </c>
      <c r="F41" t="s">
        <v>85</v>
      </c>
      <c r="G41" t="s">
        <v>85</v>
      </c>
      <c r="H41" t="s">
        <v>85</v>
      </c>
      <c r="I41" t="s">
        <v>85</v>
      </c>
      <c r="J41" t="s">
        <v>86</v>
      </c>
      <c r="K41" t="s">
        <v>85</v>
      </c>
      <c r="L41" t="s">
        <v>11</v>
      </c>
      <c r="M41">
        <v>3859</v>
      </c>
      <c r="N41">
        <v>14587</v>
      </c>
      <c r="O41">
        <v>19170</v>
      </c>
      <c r="P41">
        <v>47</v>
      </c>
    </row>
    <row r="42" spans="1:16" x14ac:dyDescent="0.25">
      <c r="A42" t="s">
        <v>129</v>
      </c>
      <c r="B42" t="s">
        <v>85</v>
      </c>
      <c r="C42" t="s">
        <v>85</v>
      </c>
      <c r="D42" t="s">
        <v>85</v>
      </c>
      <c r="E42" t="s">
        <v>85</v>
      </c>
      <c r="F42" t="s">
        <v>85</v>
      </c>
      <c r="G42" t="s">
        <v>85</v>
      </c>
      <c r="H42" t="s">
        <v>85</v>
      </c>
      <c r="I42" t="s">
        <v>85</v>
      </c>
      <c r="J42" t="s">
        <v>86</v>
      </c>
      <c r="K42" t="s">
        <v>85</v>
      </c>
      <c r="L42" t="s">
        <v>11</v>
      </c>
      <c r="M42">
        <v>3859</v>
      </c>
      <c r="N42">
        <v>14587</v>
      </c>
      <c r="O42">
        <v>19170</v>
      </c>
      <c r="P42">
        <v>47</v>
      </c>
    </row>
    <row r="43" spans="1:16" x14ac:dyDescent="0.25">
      <c r="A43" t="s">
        <v>130</v>
      </c>
      <c r="B43" t="s">
        <v>85</v>
      </c>
      <c r="C43" t="s">
        <v>85</v>
      </c>
      <c r="D43" t="s">
        <v>85</v>
      </c>
      <c r="E43" t="s">
        <v>85</v>
      </c>
      <c r="F43" t="s">
        <v>85</v>
      </c>
      <c r="G43" t="s">
        <v>85</v>
      </c>
      <c r="H43" t="s">
        <v>85</v>
      </c>
      <c r="I43" t="s">
        <v>85</v>
      </c>
      <c r="J43" t="s">
        <v>86</v>
      </c>
      <c r="K43" t="s">
        <v>85</v>
      </c>
      <c r="L43" t="s">
        <v>11</v>
      </c>
      <c r="M43">
        <v>3859</v>
      </c>
      <c r="N43">
        <v>14587</v>
      </c>
      <c r="O43">
        <v>19170</v>
      </c>
      <c r="P43">
        <v>47</v>
      </c>
    </row>
    <row r="44" spans="1:16" x14ac:dyDescent="0.25">
      <c r="A44" t="s">
        <v>131</v>
      </c>
      <c r="B44" t="s">
        <v>85</v>
      </c>
      <c r="C44" t="s">
        <v>85</v>
      </c>
      <c r="D44" t="s">
        <v>85</v>
      </c>
      <c r="E44" t="s">
        <v>85</v>
      </c>
      <c r="F44" t="s">
        <v>85</v>
      </c>
      <c r="G44" t="s">
        <v>85</v>
      </c>
      <c r="H44" t="s">
        <v>85</v>
      </c>
      <c r="I44" t="s">
        <v>85</v>
      </c>
      <c r="J44" t="s">
        <v>86</v>
      </c>
      <c r="K44" t="s">
        <v>85</v>
      </c>
      <c r="L44" t="s">
        <v>11</v>
      </c>
      <c r="M44">
        <v>3859</v>
      </c>
      <c r="N44">
        <v>14587</v>
      </c>
      <c r="O44">
        <v>19170</v>
      </c>
      <c r="P44">
        <v>47</v>
      </c>
    </row>
    <row r="45" spans="1:16" x14ac:dyDescent="0.25">
      <c r="A45" t="s">
        <v>132</v>
      </c>
      <c r="B45" t="s">
        <v>18</v>
      </c>
      <c r="C45" t="s">
        <v>30</v>
      </c>
      <c r="D45" t="s">
        <v>20</v>
      </c>
      <c r="E45" t="s">
        <v>30</v>
      </c>
      <c r="F45" t="s">
        <v>89</v>
      </c>
      <c r="G45" t="s">
        <v>77</v>
      </c>
      <c r="H45" t="s">
        <v>77</v>
      </c>
      <c r="I45" t="s">
        <v>77</v>
      </c>
      <c r="J45" t="s">
        <v>86</v>
      </c>
      <c r="K45" t="s">
        <v>89</v>
      </c>
      <c r="L45" t="s">
        <v>207</v>
      </c>
      <c r="M45">
        <v>3859</v>
      </c>
      <c r="N45">
        <v>14587</v>
      </c>
      <c r="O45">
        <v>19170</v>
      </c>
      <c r="P45">
        <v>47</v>
      </c>
    </row>
    <row r="46" spans="1:16" x14ac:dyDescent="0.25">
      <c r="A46" t="s">
        <v>133</v>
      </c>
      <c r="B46" t="s">
        <v>18</v>
      </c>
      <c r="C46" t="s">
        <v>30</v>
      </c>
      <c r="D46" t="s">
        <v>20</v>
      </c>
      <c r="E46" t="s">
        <v>30</v>
      </c>
      <c r="F46" t="s">
        <v>89</v>
      </c>
      <c r="G46" t="s">
        <v>77</v>
      </c>
      <c r="H46" t="s">
        <v>77</v>
      </c>
      <c r="I46" t="s">
        <v>77</v>
      </c>
      <c r="J46" t="s">
        <v>86</v>
      </c>
      <c r="K46" t="s">
        <v>89</v>
      </c>
      <c r="L46" t="s">
        <v>208</v>
      </c>
      <c r="M46">
        <v>3851</v>
      </c>
      <c r="N46">
        <v>14595</v>
      </c>
      <c r="O46">
        <v>19170</v>
      </c>
      <c r="P46">
        <v>47</v>
      </c>
    </row>
    <row r="47" spans="1:16" x14ac:dyDescent="0.25">
      <c r="A47" t="s">
        <v>134</v>
      </c>
      <c r="B47" t="s">
        <v>18</v>
      </c>
      <c r="C47" t="s">
        <v>30</v>
      </c>
      <c r="D47" t="s">
        <v>20</v>
      </c>
      <c r="E47" t="s">
        <v>30</v>
      </c>
      <c r="F47" t="s">
        <v>89</v>
      </c>
      <c r="G47" t="s">
        <v>77</v>
      </c>
      <c r="H47" t="s">
        <v>77</v>
      </c>
      <c r="I47" t="s">
        <v>77</v>
      </c>
      <c r="J47" t="s">
        <v>86</v>
      </c>
      <c r="K47" t="s">
        <v>89</v>
      </c>
      <c r="L47" t="s">
        <v>209</v>
      </c>
      <c r="M47">
        <v>3851</v>
      </c>
      <c r="N47">
        <v>14595</v>
      </c>
      <c r="O47">
        <v>19170</v>
      </c>
      <c r="P47">
        <v>47</v>
      </c>
    </row>
    <row r="48" spans="1:16" x14ac:dyDescent="0.25">
      <c r="A48" t="s">
        <v>135</v>
      </c>
      <c r="B48" t="s">
        <v>18</v>
      </c>
      <c r="C48" t="s">
        <v>30</v>
      </c>
      <c r="D48" t="s">
        <v>20</v>
      </c>
      <c r="E48" t="s">
        <v>20</v>
      </c>
      <c r="F48" t="s">
        <v>89</v>
      </c>
      <c r="G48" t="s">
        <v>77</v>
      </c>
      <c r="H48" t="s">
        <v>77</v>
      </c>
      <c r="I48" t="s">
        <v>77</v>
      </c>
      <c r="J48" t="s">
        <v>86</v>
      </c>
      <c r="K48" t="s">
        <v>89</v>
      </c>
      <c r="L48" t="s">
        <v>210</v>
      </c>
      <c r="M48">
        <v>3851</v>
      </c>
      <c r="N48">
        <v>14595</v>
      </c>
      <c r="O48">
        <v>19170</v>
      </c>
      <c r="P48">
        <v>47</v>
      </c>
    </row>
    <row r="49" spans="1:16" x14ac:dyDescent="0.25">
      <c r="A49" t="s">
        <v>136</v>
      </c>
      <c r="B49" t="s">
        <v>18</v>
      </c>
      <c r="C49" t="s">
        <v>30</v>
      </c>
      <c r="D49" t="s">
        <v>20</v>
      </c>
      <c r="E49" t="s">
        <v>20</v>
      </c>
      <c r="F49" t="s">
        <v>89</v>
      </c>
      <c r="G49" t="s">
        <v>77</v>
      </c>
      <c r="H49" t="s">
        <v>77</v>
      </c>
      <c r="I49" t="s">
        <v>77</v>
      </c>
      <c r="J49" t="s">
        <v>86</v>
      </c>
      <c r="K49" t="s">
        <v>89</v>
      </c>
      <c r="L49" t="s">
        <v>210</v>
      </c>
      <c r="M49">
        <v>3851</v>
      </c>
      <c r="N49">
        <v>14595</v>
      </c>
      <c r="O49">
        <v>19170</v>
      </c>
      <c r="P49">
        <v>47</v>
      </c>
    </row>
    <row r="50" spans="1:16" x14ac:dyDescent="0.25">
      <c r="A50" t="s">
        <v>137</v>
      </c>
      <c r="B50" t="s">
        <v>18</v>
      </c>
      <c r="C50" t="s">
        <v>30</v>
      </c>
      <c r="D50" t="s">
        <v>20</v>
      </c>
      <c r="E50" t="s">
        <v>30</v>
      </c>
      <c r="F50" t="s">
        <v>89</v>
      </c>
      <c r="G50" t="s">
        <v>77</v>
      </c>
      <c r="H50" t="s">
        <v>77</v>
      </c>
      <c r="I50" t="s">
        <v>77</v>
      </c>
      <c r="J50" t="s">
        <v>86</v>
      </c>
      <c r="K50" t="s">
        <v>89</v>
      </c>
      <c r="L50" t="s">
        <v>211</v>
      </c>
      <c r="M50">
        <v>3851</v>
      </c>
      <c r="N50">
        <v>14595</v>
      </c>
      <c r="O50">
        <v>19170</v>
      </c>
      <c r="P50">
        <v>47</v>
      </c>
    </row>
    <row r="51" spans="1:16" x14ac:dyDescent="0.25">
      <c r="A51" t="s">
        <v>138</v>
      </c>
      <c r="B51" t="s">
        <v>18</v>
      </c>
      <c r="C51" t="s">
        <v>30</v>
      </c>
      <c r="D51" t="s">
        <v>20</v>
      </c>
      <c r="E51" t="s">
        <v>30</v>
      </c>
      <c r="F51" t="s">
        <v>89</v>
      </c>
      <c r="G51" t="s">
        <v>77</v>
      </c>
      <c r="H51" t="s">
        <v>77</v>
      </c>
      <c r="I51" t="s">
        <v>77</v>
      </c>
      <c r="J51" t="s">
        <v>86</v>
      </c>
      <c r="K51" t="s">
        <v>89</v>
      </c>
      <c r="L51" t="s">
        <v>212</v>
      </c>
      <c r="M51">
        <v>3795</v>
      </c>
      <c r="N51">
        <v>14651</v>
      </c>
      <c r="O51">
        <v>19170</v>
      </c>
      <c r="P51">
        <v>47</v>
      </c>
    </row>
    <row r="52" spans="1:16" x14ac:dyDescent="0.25">
      <c r="A52" t="s">
        <v>139</v>
      </c>
      <c r="B52" t="s">
        <v>23</v>
      </c>
      <c r="C52" t="s">
        <v>22</v>
      </c>
      <c r="D52" t="s">
        <v>23</v>
      </c>
      <c r="E52" t="s">
        <v>24</v>
      </c>
      <c r="F52" t="s">
        <v>89</v>
      </c>
      <c r="G52" t="s">
        <v>88</v>
      </c>
      <c r="H52" t="s">
        <v>89</v>
      </c>
      <c r="I52" t="s">
        <v>77</v>
      </c>
      <c r="J52" t="s">
        <v>86</v>
      </c>
      <c r="K52" t="s">
        <v>89</v>
      </c>
      <c r="L52" t="s">
        <v>213</v>
      </c>
      <c r="M52">
        <v>3664</v>
      </c>
      <c r="N52">
        <v>14782</v>
      </c>
      <c r="O52">
        <v>19170</v>
      </c>
      <c r="P52">
        <v>47</v>
      </c>
    </row>
    <row r="53" spans="1:16" x14ac:dyDescent="0.25">
      <c r="A53" t="s">
        <v>140</v>
      </c>
      <c r="B53" t="s">
        <v>22</v>
      </c>
      <c r="C53" t="s">
        <v>22</v>
      </c>
      <c r="D53" t="s">
        <v>23</v>
      </c>
      <c r="E53" t="s">
        <v>24</v>
      </c>
      <c r="F53" t="s">
        <v>88</v>
      </c>
      <c r="G53" t="s">
        <v>88</v>
      </c>
      <c r="H53" t="s">
        <v>89</v>
      </c>
      <c r="I53" t="s">
        <v>77</v>
      </c>
      <c r="J53" t="s">
        <v>86</v>
      </c>
      <c r="K53" t="s">
        <v>89</v>
      </c>
      <c r="L53" t="s">
        <v>26</v>
      </c>
      <c r="M53">
        <v>3679</v>
      </c>
      <c r="N53">
        <v>14767</v>
      </c>
      <c r="O53">
        <v>19170</v>
      </c>
      <c r="P53">
        <v>47</v>
      </c>
    </row>
    <row r="54" spans="1:16" x14ac:dyDescent="0.25">
      <c r="A54" t="s">
        <v>141</v>
      </c>
      <c r="B54" t="s">
        <v>22</v>
      </c>
      <c r="C54" t="s">
        <v>22</v>
      </c>
      <c r="D54" t="s">
        <v>23</v>
      </c>
      <c r="E54" t="s">
        <v>24</v>
      </c>
      <c r="F54" t="s">
        <v>90</v>
      </c>
      <c r="G54" t="s">
        <v>90</v>
      </c>
      <c r="H54" t="s">
        <v>90</v>
      </c>
      <c r="I54" t="s">
        <v>90</v>
      </c>
      <c r="J54" t="s">
        <v>86</v>
      </c>
      <c r="K54" t="s">
        <v>90</v>
      </c>
      <c r="L54" t="s">
        <v>27</v>
      </c>
      <c r="M54">
        <v>3679</v>
      </c>
      <c r="N54">
        <v>14767</v>
      </c>
      <c r="O54">
        <v>19170</v>
      </c>
      <c r="P54">
        <v>47</v>
      </c>
    </row>
    <row r="55" spans="1:16" x14ac:dyDescent="0.25">
      <c r="A55" t="s">
        <v>142</v>
      </c>
      <c r="B55" t="s">
        <v>22</v>
      </c>
      <c r="C55" t="s">
        <v>22</v>
      </c>
      <c r="D55" t="s">
        <v>24</v>
      </c>
      <c r="E55" t="s">
        <v>28</v>
      </c>
      <c r="F55" t="s">
        <v>90</v>
      </c>
      <c r="G55" t="s">
        <v>90</v>
      </c>
      <c r="H55" t="s">
        <v>90</v>
      </c>
      <c r="I55" t="s">
        <v>90</v>
      </c>
      <c r="J55" t="s">
        <v>86</v>
      </c>
      <c r="K55" t="s">
        <v>90</v>
      </c>
      <c r="L55" t="s">
        <v>29</v>
      </c>
      <c r="M55">
        <v>3679</v>
      </c>
      <c r="N55">
        <v>14767</v>
      </c>
      <c r="O55">
        <v>19170</v>
      </c>
      <c r="P55">
        <v>47</v>
      </c>
    </row>
    <row r="56" spans="1:16" x14ac:dyDescent="0.25">
      <c r="A56" t="s">
        <v>143</v>
      </c>
      <c r="B56" t="s">
        <v>19</v>
      </c>
      <c r="C56" t="s">
        <v>19</v>
      </c>
      <c r="D56" t="s">
        <v>20</v>
      </c>
      <c r="E56" t="s">
        <v>30</v>
      </c>
      <c r="F56" t="s">
        <v>88</v>
      </c>
      <c r="G56" t="s">
        <v>88</v>
      </c>
      <c r="H56" t="s">
        <v>77</v>
      </c>
      <c r="I56" t="s">
        <v>77</v>
      </c>
      <c r="J56" t="s">
        <v>86</v>
      </c>
      <c r="K56" t="s">
        <v>77</v>
      </c>
      <c r="L56" t="s">
        <v>31</v>
      </c>
      <c r="M56">
        <v>3679</v>
      </c>
      <c r="N56">
        <v>14767</v>
      </c>
      <c r="O56">
        <v>19170</v>
      </c>
      <c r="P56">
        <v>47</v>
      </c>
    </row>
    <row r="57" spans="1:16" x14ac:dyDescent="0.25">
      <c r="A57" t="s">
        <v>144</v>
      </c>
      <c r="B57" t="s">
        <v>22</v>
      </c>
      <c r="C57" t="s">
        <v>22</v>
      </c>
      <c r="D57" t="s">
        <v>24</v>
      </c>
      <c r="E57" t="s">
        <v>28</v>
      </c>
      <c r="F57" t="s">
        <v>88</v>
      </c>
      <c r="G57" t="s">
        <v>88</v>
      </c>
      <c r="H57" t="s">
        <v>77</v>
      </c>
      <c r="I57" t="s">
        <v>88</v>
      </c>
      <c r="J57" t="s">
        <v>86</v>
      </c>
      <c r="K57" t="s">
        <v>77</v>
      </c>
      <c r="L57" t="s">
        <v>214</v>
      </c>
      <c r="M57">
        <v>3679</v>
      </c>
      <c r="N57">
        <v>14767</v>
      </c>
      <c r="O57">
        <v>19170</v>
      </c>
      <c r="P57">
        <v>47</v>
      </c>
    </row>
    <row r="58" spans="1:16" x14ac:dyDescent="0.25">
      <c r="A58" t="s">
        <v>145</v>
      </c>
      <c r="B58" t="s">
        <v>20</v>
      </c>
      <c r="C58" t="s">
        <v>19</v>
      </c>
      <c r="D58" t="s">
        <v>30</v>
      </c>
      <c r="E58" t="s">
        <v>19</v>
      </c>
      <c r="F58" t="s">
        <v>77</v>
      </c>
      <c r="G58" t="s">
        <v>88</v>
      </c>
      <c r="H58" t="s">
        <v>77</v>
      </c>
      <c r="I58" t="s">
        <v>88</v>
      </c>
      <c r="J58" t="s">
        <v>86</v>
      </c>
      <c r="K58" t="s">
        <v>77</v>
      </c>
      <c r="L58" t="s">
        <v>215</v>
      </c>
      <c r="M58">
        <v>3679</v>
      </c>
      <c r="N58">
        <v>14767</v>
      </c>
      <c r="O58">
        <v>19170</v>
      </c>
      <c r="P58">
        <v>47</v>
      </c>
    </row>
    <row r="59" spans="1:16" x14ac:dyDescent="0.25">
      <c r="A59" t="s">
        <v>146</v>
      </c>
      <c r="B59" t="s">
        <v>18</v>
      </c>
      <c r="C59" t="s">
        <v>19</v>
      </c>
      <c r="D59" t="s">
        <v>30</v>
      </c>
      <c r="E59" t="s">
        <v>19</v>
      </c>
      <c r="F59" t="s">
        <v>89</v>
      </c>
      <c r="G59" t="s">
        <v>88</v>
      </c>
      <c r="H59" t="s">
        <v>77</v>
      </c>
      <c r="I59" t="s">
        <v>88</v>
      </c>
      <c r="J59" t="s">
        <v>86</v>
      </c>
      <c r="K59" t="s">
        <v>89</v>
      </c>
      <c r="L59" t="s">
        <v>34</v>
      </c>
      <c r="M59">
        <v>3679</v>
      </c>
      <c r="N59">
        <v>14767</v>
      </c>
      <c r="O59">
        <v>19170</v>
      </c>
      <c r="P59">
        <v>47</v>
      </c>
    </row>
    <row r="60" spans="1:16" x14ac:dyDescent="0.25">
      <c r="A60" t="s">
        <v>147</v>
      </c>
      <c r="B60" t="s">
        <v>19</v>
      </c>
      <c r="C60" t="s">
        <v>19</v>
      </c>
      <c r="D60" t="s">
        <v>30</v>
      </c>
      <c r="E60" t="s">
        <v>30</v>
      </c>
      <c r="F60" t="s">
        <v>90</v>
      </c>
      <c r="G60" t="s">
        <v>90</v>
      </c>
      <c r="H60" t="s">
        <v>90</v>
      </c>
      <c r="I60" t="s">
        <v>90</v>
      </c>
      <c r="J60" t="s">
        <v>86</v>
      </c>
      <c r="K60" t="s">
        <v>90</v>
      </c>
      <c r="L60" t="s">
        <v>35</v>
      </c>
      <c r="M60">
        <v>3679</v>
      </c>
      <c r="N60">
        <v>14767</v>
      </c>
      <c r="O60">
        <v>19170</v>
      </c>
      <c r="P60">
        <v>47</v>
      </c>
    </row>
    <row r="61" spans="1:16" x14ac:dyDescent="0.25">
      <c r="A61" t="s">
        <v>148</v>
      </c>
      <c r="B61" t="s">
        <v>28</v>
      </c>
      <c r="C61" t="s">
        <v>28</v>
      </c>
      <c r="D61" t="s">
        <v>28</v>
      </c>
      <c r="E61" t="s">
        <v>28</v>
      </c>
      <c r="F61" t="s">
        <v>88</v>
      </c>
      <c r="G61" t="s">
        <v>88</v>
      </c>
      <c r="H61" t="s">
        <v>88</v>
      </c>
      <c r="I61" t="s">
        <v>88</v>
      </c>
      <c r="J61" t="s">
        <v>86</v>
      </c>
      <c r="K61" t="s">
        <v>88</v>
      </c>
      <c r="L61" t="s">
        <v>216</v>
      </c>
      <c r="M61">
        <v>3679</v>
      </c>
      <c r="N61">
        <v>14767</v>
      </c>
      <c r="O61">
        <v>19170</v>
      </c>
      <c r="P61">
        <v>47</v>
      </c>
    </row>
    <row r="62" spans="1:16" x14ac:dyDescent="0.25">
      <c r="A62" t="s">
        <v>149</v>
      </c>
      <c r="B62" t="s">
        <v>23</v>
      </c>
      <c r="C62" t="s">
        <v>24</v>
      </c>
      <c r="D62" t="s">
        <v>24</v>
      </c>
      <c r="E62" t="s">
        <v>28</v>
      </c>
      <c r="F62" t="s">
        <v>89</v>
      </c>
      <c r="G62" t="s">
        <v>77</v>
      </c>
      <c r="H62" t="s">
        <v>77</v>
      </c>
      <c r="I62" t="s">
        <v>88</v>
      </c>
      <c r="J62" t="s">
        <v>86</v>
      </c>
      <c r="K62" t="s">
        <v>89</v>
      </c>
      <c r="L62" t="s">
        <v>37</v>
      </c>
      <c r="M62">
        <v>3668</v>
      </c>
      <c r="N62">
        <v>14725</v>
      </c>
      <c r="O62">
        <v>19223</v>
      </c>
      <c r="P62">
        <v>47</v>
      </c>
    </row>
    <row r="63" spans="1:16" x14ac:dyDescent="0.25">
      <c r="A63" t="s">
        <v>150</v>
      </c>
      <c r="B63" t="s">
        <v>28</v>
      </c>
      <c r="C63" t="s">
        <v>22</v>
      </c>
      <c r="D63" t="s">
        <v>28</v>
      </c>
      <c r="E63" t="s">
        <v>22</v>
      </c>
      <c r="F63" t="s">
        <v>88</v>
      </c>
      <c r="G63" t="s">
        <v>88</v>
      </c>
      <c r="H63" t="s">
        <v>88</v>
      </c>
      <c r="I63" t="s">
        <v>88</v>
      </c>
      <c r="J63" t="s">
        <v>86</v>
      </c>
      <c r="K63" t="s">
        <v>88</v>
      </c>
      <c r="L63" t="s">
        <v>217</v>
      </c>
      <c r="M63">
        <v>3668</v>
      </c>
      <c r="N63">
        <v>14725</v>
      </c>
      <c r="O63">
        <v>19223</v>
      </c>
      <c r="P63">
        <v>47</v>
      </c>
    </row>
    <row r="64" spans="1:16" x14ac:dyDescent="0.25">
      <c r="A64" t="s">
        <v>151</v>
      </c>
      <c r="B64" t="s">
        <v>20</v>
      </c>
      <c r="C64" t="s">
        <v>19</v>
      </c>
      <c r="D64" t="s">
        <v>19</v>
      </c>
      <c r="E64" t="s">
        <v>19</v>
      </c>
      <c r="F64" t="s">
        <v>90</v>
      </c>
      <c r="G64" t="s">
        <v>90</v>
      </c>
      <c r="H64" t="s">
        <v>90</v>
      </c>
      <c r="I64" t="s">
        <v>90</v>
      </c>
      <c r="J64" t="s">
        <v>86</v>
      </c>
      <c r="K64" t="s">
        <v>90</v>
      </c>
      <c r="L64" t="s">
        <v>39</v>
      </c>
      <c r="M64">
        <v>3668</v>
      </c>
      <c r="N64">
        <v>14725</v>
      </c>
      <c r="O64">
        <v>19223</v>
      </c>
      <c r="P64">
        <v>47</v>
      </c>
    </row>
    <row r="65" spans="1:16" x14ac:dyDescent="0.25">
      <c r="A65" t="s">
        <v>152</v>
      </c>
      <c r="B65" t="s">
        <v>19</v>
      </c>
      <c r="C65" t="s">
        <v>19</v>
      </c>
      <c r="D65" t="s">
        <v>20</v>
      </c>
      <c r="E65" t="s">
        <v>30</v>
      </c>
      <c r="F65" t="s">
        <v>88</v>
      </c>
      <c r="G65" t="s">
        <v>88</v>
      </c>
      <c r="H65" t="s">
        <v>77</v>
      </c>
      <c r="I65" t="s">
        <v>77</v>
      </c>
      <c r="J65" t="s">
        <v>86</v>
      </c>
      <c r="K65" t="s">
        <v>77</v>
      </c>
      <c r="L65" t="s">
        <v>218</v>
      </c>
      <c r="M65">
        <v>3668</v>
      </c>
      <c r="N65">
        <v>14725</v>
      </c>
      <c r="O65">
        <v>19223</v>
      </c>
      <c r="P65">
        <v>47</v>
      </c>
    </row>
    <row r="66" spans="1:16" x14ac:dyDescent="0.25">
      <c r="A66" t="s">
        <v>153</v>
      </c>
      <c r="B66" t="s">
        <v>19</v>
      </c>
      <c r="C66" t="s">
        <v>19</v>
      </c>
      <c r="D66" t="s">
        <v>20</v>
      </c>
      <c r="E66" t="s">
        <v>30</v>
      </c>
      <c r="F66" t="s">
        <v>88</v>
      </c>
      <c r="G66" t="s">
        <v>88</v>
      </c>
      <c r="H66" t="s">
        <v>77</v>
      </c>
      <c r="I66" t="s">
        <v>77</v>
      </c>
      <c r="J66" t="s">
        <v>86</v>
      </c>
      <c r="K66" t="s">
        <v>77</v>
      </c>
      <c r="L66" t="s">
        <v>41</v>
      </c>
      <c r="M66">
        <v>3404</v>
      </c>
      <c r="N66">
        <v>14010</v>
      </c>
      <c r="O66">
        <v>20202</v>
      </c>
      <c r="P66">
        <v>47</v>
      </c>
    </row>
    <row r="67" spans="1:16" x14ac:dyDescent="0.25">
      <c r="A67" t="s">
        <v>154</v>
      </c>
      <c r="B67" t="s">
        <v>19</v>
      </c>
      <c r="C67" t="s">
        <v>30</v>
      </c>
      <c r="D67" t="s">
        <v>19</v>
      </c>
      <c r="E67" t="s">
        <v>30</v>
      </c>
      <c r="F67" t="s">
        <v>88</v>
      </c>
      <c r="G67" t="s">
        <v>77</v>
      </c>
      <c r="H67" t="s">
        <v>88</v>
      </c>
      <c r="I67" t="s">
        <v>77</v>
      </c>
      <c r="J67" t="s">
        <v>86</v>
      </c>
      <c r="K67" t="s">
        <v>77</v>
      </c>
      <c r="L67" t="s">
        <v>219</v>
      </c>
      <c r="M67">
        <v>3404</v>
      </c>
      <c r="N67">
        <v>14010</v>
      </c>
      <c r="O67">
        <v>20202</v>
      </c>
      <c r="P67">
        <v>47</v>
      </c>
    </row>
    <row r="68" spans="1:16" x14ac:dyDescent="0.25">
      <c r="A68" t="s">
        <v>155</v>
      </c>
      <c r="B68" t="s">
        <v>30</v>
      </c>
      <c r="C68" t="s">
        <v>19</v>
      </c>
      <c r="D68" t="s">
        <v>20</v>
      </c>
      <c r="E68" t="s">
        <v>30</v>
      </c>
      <c r="F68" t="s">
        <v>77</v>
      </c>
      <c r="G68" t="s">
        <v>88</v>
      </c>
      <c r="H68" t="s">
        <v>77</v>
      </c>
      <c r="I68" t="s">
        <v>77</v>
      </c>
      <c r="J68" t="s">
        <v>86</v>
      </c>
      <c r="K68" t="s">
        <v>77</v>
      </c>
      <c r="L68" t="s">
        <v>220</v>
      </c>
      <c r="M68">
        <v>3401</v>
      </c>
      <c r="N68">
        <v>13872</v>
      </c>
      <c r="O68">
        <v>20343</v>
      </c>
      <c r="P68">
        <v>47</v>
      </c>
    </row>
    <row r="69" spans="1:16" x14ac:dyDescent="0.25">
      <c r="A69" t="s">
        <v>156</v>
      </c>
      <c r="B69" t="s">
        <v>23</v>
      </c>
      <c r="C69" t="s">
        <v>19</v>
      </c>
      <c r="D69" t="s">
        <v>20</v>
      </c>
      <c r="E69" t="s">
        <v>30</v>
      </c>
      <c r="F69" t="s">
        <v>89</v>
      </c>
      <c r="G69" t="s">
        <v>88</v>
      </c>
      <c r="H69" t="s">
        <v>77</v>
      </c>
      <c r="I69" t="s">
        <v>77</v>
      </c>
      <c r="J69" t="s">
        <v>86</v>
      </c>
      <c r="K69" t="s">
        <v>89</v>
      </c>
      <c r="L69" t="s">
        <v>221</v>
      </c>
      <c r="M69">
        <v>3379</v>
      </c>
      <c r="N69">
        <v>13279</v>
      </c>
      <c r="O69">
        <v>20958</v>
      </c>
      <c r="P69">
        <v>47</v>
      </c>
    </row>
    <row r="70" spans="1:16" x14ac:dyDescent="0.25">
      <c r="A70" t="s">
        <v>157</v>
      </c>
      <c r="B70" t="s">
        <v>30</v>
      </c>
      <c r="C70" t="s">
        <v>19</v>
      </c>
      <c r="D70" t="s">
        <v>20</v>
      </c>
      <c r="E70" t="s">
        <v>30</v>
      </c>
      <c r="F70" t="s">
        <v>77</v>
      </c>
      <c r="G70" t="s">
        <v>88</v>
      </c>
      <c r="H70" t="s">
        <v>77</v>
      </c>
      <c r="I70" t="s">
        <v>77</v>
      </c>
      <c r="J70" t="s">
        <v>86</v>
      </c>
      <c r="K70" t="s">
        <v>77</v>
      </c>
      <c r="L70" t="s">
        <v>45</v>
      </c>
      <c r="M70">
        <v>3379</v>
      </c>
      <c r="N70">
        <v>13279</v>
      </c>
      <c r="O70">
        <v>20958</v>
      </c>
      <c r="P70">
        <v>47</v>
      </c>
    </row>
    <row r="71" spans="1:16" x14ac:dyDescent="0.25">
      <c r="A71" t="s">
        <v>158</v>
      </c>
      <c r="B71" t="s">
        <v>19</v>
      </c>
      <c r="C71" t="s">
        <v>19</v>
      </c>
      <c r="D71" t="s">
        <v>19</v>
      </c>
      <c r="E71" t="s">
        <v>20</v>
      </c>
      <c r="F71" t="s">
        <v>88</v>
      </c>
      <c r="G71" t="s">
        <v>88</v>
      </c>
      <c r="H71" t="s">
        <v>88</v>
      </c>
      <c r="I71" t="s">
        <v>77</v>
      </c>
      <c r="J71" t="s">
        <v>86</v>
      </c>
      <c r="K71" t="s">
        <v>77</v>
      </c>
      <c r="L71" t="s">
        <v>222</v>
      </c>
      <c r="M71">
        <v>3319</v>
      </c>
      <c r="N71">
        <v>12800</v>
      </c>
      <c r="O71">
        <v>21497</v>
      </c>
      <c r="P71">
        <v>47</v>
      </c>
    </row>
    <row r="72" spans="1:16" x14ac:dyDescent="0.25">
      <c r="A72" t="s">
        <v>159</v>
      </c>
      <c r="B72" t="s">
        <v>22</v>
      </c>
      <c r="C72" t="s">
        <v>22</v>
      </c>
      <c r="D72" t="s">
        <v>24</v>
      </c>
      <c r="E72" t="s">
        <v>28</v>
      </c>
      <c r="F72" t="s">
        <v>88</v>
      </c>
      <c r="G72" t="s">
        <v>88</v>
      </c>
      <c r="H72" t="s">
        <v>77</v>
      </c>
      <c r="I72" t="s">
        <v>88</v>
      </c>
      <c r="J72" t="s">
        <v>86</v>
      </c>
      <c r="K72" t="s">
        <v>77</v>
      </c>
      <c r="L72" t="s">
        <v>223</v>
      </c>
      <c r="M72">
        <v>3319</v>
      </c>
      <c r="N72">
        <v>12710</v>
      </c>
      <c r="O72">
        <v>21587</v>
      </c>
      <c r="P72">
        <v>47</v>
      </c>
    </row>
    <row r="73" spans="1:16" x14ac:dyDescent="0.25">
      <c r="A73" t="s">
        <v>160</v>
      </c>
      <c r="B73" t="s">
        <v>85</v>
      </c>
      <c r="C73" t="s">
        <v>85</v>
      </c>
      <c r="D73" t="s">
        <v>85</v>
      </c>
      <c r="E73" t="s">
        <v>85</v>
      </c>
      <c r="F73" t="s">
        <v>85</v>
      </c>
      <c r="G73" t="s">
        <v>85</v>
      </c>
      <c r="H73" t="s">
        <v>85</v>
      </c>
      <c r="I73" t="s">
        <v>85</v>
      </c>
      <c r="J73" t="s">
        <v>86</v>
      </c>
      <c r="K73" t="s">
        <v>85</v>
      </c>
      <c r="L73" t="s">
        <v>11</v>
      </c>
      <c r="M73">
        <v>3319</v>
      </c>
      <c r="N73">
        <v>12710</v>
      </c>
      <c r="O73">
        <v>21587</v>
      </c>
      <c r="P73">
        <v>47</v>
      </c>
    </row>
    <row r="74" spans="1:16" x14ac:dyDescent="0.25">
      <c r="A74" t="s">
        <v>161</v>
      </c>
      <c r="B74" t="s">
        <v>85</v>
      </c>
      <c r="C74" t="s">
        <v>85</v>
      </c>
      <c r="D74" t="s">
        <v>85</v>
      </c>
      <c r="E74" t="s">
        <v>85</v>
      </c>
      <c r="F74" t="s">
        <v>85</v>
      </c>
      <c r="G74" t="s">
        <v>85</v>
      </c>
      <c r="H74" t="s">
        <v>85</v>
      </c>
      <c r="I74" t="s">
        <v>85</v>
      </c>
      <c r="J74" t="s">
        <v>86</v>
      </c>
      <c r="K74" t="s">
        <v>85</v>
      </c>
      <c r="L74" t="s">
        <v>11</v>
      </c>
      <c r="M74">
        <v>3319</v>
      </c>
      <c r="N74">
        <v>12710</v>
      </c>
      <c r="O74">
        <v>21587</v>
      </c>
      <c r="P74">
        <v>47</v>
      </c>
    </row>
    <row r="75" spans="1:16" x14ac:dyDescent="0.25">
      <c r="A75" t="s">
        <v>162</v>
      </c>
      <c r="B75" t="s">
        <v>85</v>
      </c>
      <c r="C75" t="s">
        <v>85</v>
      </c>
      <c r="D75" t="s">
        <v>85</v>
      </c>
      <c r="E75" t="s">
        <v>85</v>
      </c>
      <c r="F75" t="s">
        <v>85</v>
      </c>
      <c r="G75" t="s">
        <v>85</v>
      </c>
      <c r="H75" t="s">
        <v>85</v>
      </c>
      <c r="I75" t="s">
        <v>85</v>
      </c>
      <c r="J75" t="s">
        <v>86</v>
      </c>
      <c r="K75" t="s">
        <v>85</v>
      </c>
      <c r="L75" t="s">
        <v>11</v>
      </c>
      <c r="M75">
        <v>3319</v>
      </c>
      <c r="N75">
        <v>12710</v>
      </c>
      <c r="O75">
        <v>21587</v>
      </c>
      <c r="P75">
        <v>47</v>
      </c>
    </row>
    <row r="76" spans="1:16" x14ac:dyDescent="0.25">
      <c r="A76" t="s">
        <v>163</v>
      </c>
      <c r="B76" t="s">
        <v>85</v>
      </c>
      <c r="C76" t="s">
        <v>85</v>
      </c>
      <c r="D76" t="s">
        <v>85</v>
      </c>
      <c r="E76" t="s">
        <v>85</v>
      </c>
      <c r="F76" t="s">
        <v>85</v>
      </c>
      <c r="G76" t="s">
        <v>85</v>
      </c>
      <c r="H76" t="s">
        <v>85</v>
      </c>
      <c r="I76" t="s">
        <v>85</v>
      </c>
      <c r="J76" t="s">
        <v>86</v>
      </c>
      <c r="K76" t="s">
        <v>85</v>
      </c>
      <c r="L76" t="s">
        <v>11</v>
      </c>
      <c r="M76">
        <v>3319</v>
      </c>
      <c r="N76">
        <v>12710</v>
      </c>
      <c r="O76">
        <v>21587</v>
      </c>
      <c r="P76">
        <v>47</v>
      </c>
    </row>
    <row r="77" spans="1:16" x14ac:dyDescent="0.25">
      <c r="A77" t="s">
        <v>164</v>
      </c>
      <c r="B77" t="s">
        <v>85</v>
      </c>
      <c r="C77" t="s">
        <v>85</v>
      </c>
      <c r="D77" t="s">
        <v>85</v>
      </c>
      <c r="E77" t="s">
        <v>85</v>
      </c>
      <c r="F77" t="s">
        <v>85</v>
      </c>
      <c r="G77" t="s">
        <v>85</v>
      </c>
      <c r="H77" t="s">
        <v>85</v>
      </c>
      <c r="I77" t="s">
        <v>85</v>
      </c>
      <c r="J77" t="s">
        <v>86</v>
      </c>
      <c r="K77" t="s">
        <v>85</v>
      </c>
      <c r="L77" t="s">
        <v>11</v>
      </c>
      <c r="M77">
        <v>3319</v>
      </c>
      <c r="N77">
        <v>12710</v>
      </c>
      <c r="O77">
        <v>21587</v>
      </c>
      <c r="P77">
        <v>47</v>
      </c>
    </row>
    <row r="78" spans="1:16" x14ac:dyDescent="0.25">
      <c r="A78" t="s">
        <v>165</v>
      </c>
      <c r="B78" t="s">
        <v>85</v>
      </c>
      <c r="C78" t="s">
        <v>85</v>
      </c>
      <c r="D78" t="s">
        <v>85</v>
      </c>
      <c r="E78" t="s">
        <v>85</v>
      </c>
      <c r="F78" t="s">
        <v>85</v>
      </c>
      <c r="G78" t="s">
        <v>85</v>
      </c>
      <c r="H78" t="s">
        <v>85</v>
      </c>
      <c r="I78" t="s">
        <v>85</v>
      </c>
      <c r="J78" t="s">
        <v>86</v>
      </c>
      <c r="K78" t="s">
        <v>85</v>
      </c>
      <c r="L78" t="s">
        <v>11</v>
      </c>
      <c r="M78">
        <v>3319</v>
      </c>
      <c r="N78">
        <v>12710</v>
      </c>
      <c r="O78">
        <v>21587</v>
      </c>
      <c r="P78">
        <v>47</v>
      </c>
    </row>
    <row r="79" spans="1:16" x14ac:dyDescent="0.25">
      <c r="A79" t="s">
        <v>166</v>
      </c>
      <c r="B79" t="s">
        <v>85</v>
      </c>
      <c r="C79" t="s">
        <v>85</v>
      </c>
      <c r="D79" t="s">
        <v>85</v>
      </c>
      <c r="E79" t="s">
        <v>85</v>
      </c>
      <c r="F79" t="s">
        <v>85</v>
      </c>
      <c r="G79" t="s">
        <v>85</v>
      </c>
      <c r="H79" t="s">
        <v>85</v>
      </c>
      <c r="I79" t="s">
        <v>85</v>
      </c>
      <c r="J79" t="s">
        <v>86</v>
      </c>
      <c r="K79" t="s">
        <v>85</v>
      </c>
      <c r="L79" t="s">
        <v>11</v>
      </c>
      <c r="M79">
        <v>3319</v>
      </c>
      <c r="N79">
        <v>12710</v>
      </c>
      <c r="O79">
        <v>21587</v>
      </c>
      <c r="P79">
        <v>47</v>
      </c>
    </row>
    <row r="80" spans="1:16" x14ac:dyDescent="0.25">
      <c r="A80" t="s">
        <v>167</v>
      </c>
      <c r="B80" t="s">
        <v>19</v>
      </c>
      <c r="C80" t="s">
        <v>19</v>
      </c>
      <c r="D80" t="s">
        <v>30</v>
      </c>
      <c r="E80" t="s">
        <v>19</v>
      </c>
      <c r="F80" t="s">
        <v>88</v>
      </c>
      <c r="G80" t="s">
        <v>88</v>
      </c>
      <c r="H80" t="s">
        <v>77</v>
      </c>
      <c r="I80" t="s">
        <v>88</v>
      </c>
      <c r="J80" t="s">
        <v>86</v>
      </c>
      <c r="K80" t="s">
        <v>77</v>
      </c>
      <c r="L80" t="s">
        <v>224</v>
      </c>
      <c r="M80">
        <v>3319</v>
      </c>
      <c r="N80">
        <v>12710</v>
      </c>
      <c r="O80">
        <v>21587</v>
      </c>
      <c r="P80">
        <v>47</v>
      </c>
    </row>
    <row r="81" spans="1:16" x14ac:dyDescent="0.25">
      <c r="A81" t="s">
        <v>168</v>
      </c>
      <c r="B81" t="s">
        <v>0</v>
      </c>
      <c r="C81" t="s">
        <v>0</v>
      </c>
      <c r="D81" t="s">
        <v>2</v>
      </c>
      <c r="E81" t="s">
        <v>0</v>
      </c>
      <c r="F81" t="s">
        <v>88</v>
      </c>
      <c r="G81" t="s">
        <v>88</v>
      </c>
      <c r="H81" t="s">
        <v>77</v>
      </c>
      <c r="I81" t="s">
        <v>88</v>
      </c>
      <c r="J81" t="s">
        <v>86</v>
      </c>
      <c r="K81" t="s">
        <v>77</v>
      </c>
      <c r="L81" t="s">
        <v>48</v>
      </c>
      <c r="M81">
        <v>3319</v>
      </c>
      <c r="N81">
        <v>12710</v>
      </c>
      <c r="O81">
        <v>21587</v>
      </c>
      <c r="P81">
        <v>47</v>
      </c>
    </row>
    <row r="82" spans="1:16" x14ac:dyDescent="0.25">
      <c r="A82" t="s">
        <v>169</v>
      </c>
      <c r="B82" t="s">
        <v>23</v>
      </c>
      <c r="C82" t="s">
        <v>28</v>
      </c>
      <c r="D82" t="s">
        <v>24</v>
      </c>
      <c r="E82" t="s">
        <v>28</v>
      </c>
      <c r="F82" t="s">
        <v>89</v>
      </c>
      <c r="G82" t="s">
        <v>88</v>
      </c>
      <c r="H82" t="s">
        <v>77</v>
      </c>
      <c r="I82" t="s">
        <v>88</v>
      </c>
      <c r="J82" t="s">
        <v>86</v>
      </c>
      <c r="K82" t="s">
        <v>89</v>
      </c>
      <c r="L82" t="s">
        <v>49</v>
      </c>
      <c r="M82">
        <v>3319</v>
      </c>
      <c r="N82">
        <v>12710</v>
      </c>
      <c r="O82">
        <v>21587</v>
      </c>
      <c r="P82">
        <v>47</v>
      </c>
    </row>
    <row r="83" spans="1:16" x14ac:dyDescent="0.25">
      <c r="A83" t="s">
        <v>170</v>
      </c>
      <c r="B83" t="s">
        <v>23</v>
      </c>
      <c r="C83" t="s">
        <v>28</v>
      </c>
      <c r="D83" t="s">
        <v>23</v>
      </c>
      <c r="E83" t="s">
        <v>23</v>
      </c>
      <c r="F83" t="s">
        <v>89</v>
      </c>
      <c r="G83" t="s">
        <v>88</v>
      </c>
      <c r="H83" t="s">
        <v>89</v>
      </c>
      <c r="I83" t="s">
        <v>89</v>
      </c>
      <c r="J83" t="s">
        <v>86</v>
      </c>
      <c r="K83" t="s">
        <v>89</v>
      </c>
      <c r="L83" t="s">
        <v>50</v>
      </c>
      <c r="M83">
        <v>3319</v>
      </c>
      <c r="N83">
        <v>12710</v>
      </c>
      <c r="O83">
        <v>21587</v>
      </c>
      <c r="P83">
        <v>47</v>
      </c>
    </row>
    <row r="84" spans="1:16" x14ac:dyDescent="0.25">
      <c r="A84" t="s">
        <v>171</v>
      </c>
      <c r="B84" t="s">
        <v>85</v>
      </c>
      <c r="C84" t="s">
        <v>85</v>
      </c>
      <c r="D84" t="s">
        <v>85</v>
      </c>
      <c r="E84" t="s">
        <v>85</v>
      </c>
      <c r="F84" t="s">
        <v>85</v>
      </c>
      <c r="G84" t="s">
        <v>85</v>
      </c>
      <c r="H84" t="s">
        <v>85</v>
      </c>
      <c r="I84" t="s">
        <v>85</v>
      </c>
      <c r="J84" t="s">
        <v>86</v>
      </c>
      <c r="K84" t="s">
        <v>85</v>
      </c>
      <c r="L84" t="s">
        <v>51</v>
      </c>
      <c r="M84">
        <v>3319</v>
      </c>
      <c r="N84">
        <v>12710</v>
      </c>
      <c r="O84">
        <v>21587</v>
      </c>
      <c r="P84">
        <v>47</v>
      </c>
    </row>
    <row r="85" spans="1:16" x14ac:dyDescent="0.25">
      <c r="A85" t="s">
        <v>172</v>
      </c>
      <c r="B85" t="s">
        <v>0</v>
      </c>
      <c r="C85" t="s">
        <v>0</v>
      </c>
      <c r="D85" t="s">
        <v>1</v>
      </c>
      <c r="E85" t="s">
        <v>2</v>
      </c>
      <c r="F85" t="s">
        <v>88</v>
      </c>
      <c r="G85" t="s">
        <v>88</v>
      </c>
      <c r="H85" t="s">
        <v>89</v>
      </c>
      <c r="I85" t="s">
        <v>77</v>
      </c>
      <c r="J85" t="s">
        <v>86</v>
      </c>
      <c r="K85" t="s">
        <v>89</v>
      </c>
      <c r="L85" t="s">
        <v>225</v>
      </c>
      <c r="M85">
        <v>3319</v>
      </c>
      <c r="N85">
        <v>12710</v>
      </c>
      <c r="O85">
        <v>21587</v>
      </c>
      <c r="P85">
        <v>47</v>
      </c>
    </row>
    <row r="86" spans="1:16" x14ac:dyDescent="0.25">
      <c r="A86" t="s">
        <v>173</v>
      </c>
      <c r="B86" t="s">
        <v>23</v>
      </c>
      <c r="C86" t="s">
        <v>28</v>
      </c>
      <c r="D86" t="s">
        <v>22</v>
      </c>
      <c r="E86" t="s">
        <v>28</v>
      </c>
      <c r="F86" t="s">
        <v>89</v>
      </c>
      <c r="G86" t="s">
        <v>88</v>
      </c>
      <c r="H86" t="s">
        <v>88</v>
      </c>
      <c r="I86" t="s">
        <v>88</v>
      </c>
      <c r="J86" t="s">
        <v>86</v>
      </c>
      <c r="K86" t="s">
        <v>89</v>
      </c>
      <c r="L86" t="s">
        <v>226</v>
      </c>
      <c r="M86">
        <v>3319</v>
      </c>
      <c r="N86">
        <v>12710</v>
      </c>
      <c r="O86">
        <v>21587</v>
      </c>
      <c r="P86">
        <v>47</v>
      </c>
    </row>
    <row r="87" spans="1:16" x14ac:dyDescent="0.25">
      <c r="A87" t="s">
        <v>174</v>
      </c>
      <c r="B87" t="s">
        <v>22</v>
      </c>
      <c r="C87" t="s">
        <v>28</v>
      </c>
      <c r="D87" t="s">
        <v>22</v>
      </c>
      <c r="E87" t="s">
        <v>28</v>
      </c>
      <c r="F87" t="s">
        <v>88</v>
      </c>
      <c r="G87" t="s">
        <v>88</v>
      </c>
      <c r="H87" t="s">
        <v>88</v>
      </c>
      <c r="I87" t="s">
        <v>88</v>
      </c>
      <c r="J87" t="s">
        <v>86</v>
      </c>
      <c r="K87" t="s">
        <v>88</v>
      </c>
      <c r="L87" t="s">
        <v>54</v>
      </c>
      <c r="M87">
        <v>3319</v>
      </c>
      <c r="N87">
        <v>12710</v>
      </c>
      <c r="O87">
        <v>21587</v>
      </c>
      <c r="P87">
        <v>47</v>
      </c>
    </row>
    <row r="88" spans="1:16" x14ac:dyDescent="0.25">
      <c r="A88" t="s">
        <v>175</v>
      </c>
      <c r="B88" t="s">
        <v>30</v>
      </c>
      <c r="C88" t="s">
        <v>19</v>
      </c>
      <c r="D88" t="s">
        <v>19</v>
      </c>
      <c r="E88" t="s">
        <v>30</v>
      </c>
      <c r="F88" t="s">
        <v>77</v>
      </c>
      <c r="G88" t="s">
        <v>88</v>
      </c>
      <c r="H88" t="s">
        <v>88</v>
      </c>
      <c r="I88" t="s">
        <v>77</v>
      </c>
      <c r="J88" t="s">
        <v>86</v>
      </c>
      <c r="K88" t="s">
        <v>77</v>
      </c>
      <c r="L88" t="s">
        <v>55</v>
      </c>
      <c r="M88">
        <v>3319</v>
      </c>
      <c r="N88">
        <v>12710</v>
      </c>
      <c r="O88">
        <v>21587</v>
      </c>
      <c r="P88">
        <v>47</v>
      </c>
    </row>
    <row r="89" spans="1:16" x14ac:dyDescent="0.25">
      <c r="A89" t="s">
        <v>176</v>
      </c>
      <c r="B89" t="s">
        <v>22</v>
      </c>
      <c r="C89" t="s">
        <v>22</v>
      </c>
      <c r="D89" t="s">
        <v>24</v>
      </c>
      <c r="E89" t="s">
        <v>28</v>
      </c>
      <c r="F89" t="s">
        <v>88</v>
      </c>
      <c r="G89" t="s">
        <v>88</v>
      </c>
      <c r="H89" t="s">
        <v>77</v>
      </c>
      <c r="I89" t="s">
        <v>88</v>
      </c>
      <c r="J89" t="s">
        <v>86</v>
      </c>
      <c r="K89" t="s">
        <v>77</v>
      </c>
      <c r="L89" t="s">
        <v>227</v>
      </c>
      <c r="M89">
        <v>3319</v>
      </c>
      <c r="N89">
        <v>12710</v>
      </c>
      <c r="O89">
        <v>21587</v>
      </c>
      <c r="P89">
        <v>47</v>
      </c>
    </row>
    <row r="90" spans="1:16" x14ac:dyDescent="0.25">
      <c r="A90" t="s">
        <v>177</v>
      </c>
      <c r="B90" t="s">
        <v>20</v>
      </c>
      <c r="C90" t="s">
        <v>19</v>
      </c>
      <c r="D90" t="s">
        <v>19</v>
      </c>
      <c r="E90" t="s">
        <v>30</v>
      </c>
      <c r="F90" t="s">
        <v>77</v>
      </c>
      <c r="G90" t="s">
        <v>88</v>
      </c>
      <c r="H90" t="s">
        <v>88</v>
      </c>
      <c r="I90" t="s">
        <v>77</v>
      </c>
      <c r="J90" t="s">
        <v>86</v>
      </c>
      <c r="K90" t="s">
        <v>77</v>
      </c>
      <c r="L90" t="s">
        <v>228</v>
      </c>
      <c r="M90">
        <v>3319</v>
      </c>
      <c r="N90">
        <v>12710</v>
      </c>
      <c r="O90">
        <v>21587</v>
      </c>
      <c r="P90">
        <v>47</v>
      </c>
    </row>
    <row r="91" spans="1:16" x14ac:dyDescent="0.25">
      <c r="A91" t="s">
        <v>178</v>
      </c>
      <c r="B91" t="s">
        <v>23</v>
      </c>
      <c r="C91" t="s">
        <v>22</v>
      </c>
      <c r="D91" t="s">
        <v>22</v>
      </c>
      <c r="E91" t="s">
        <v>28</v>
      </c>
      <c r="F91" t="s">
        <v>89</v>
      </c>
      <c r="G91" t="s">
        <v>88</v>
      </c>
      <c r="H91" t="s">
        <v>88</v>
      </c>
      <c r="I91" t="s">
        <v>88</v>
      </c>
      <c r="J91" t="s">
        <v>86</v>
      </c>
      <c r="K91" t="s">
        <v>89</v>
      </c>
      <c r="L91" t="s">
        <v>229</v>
      </c>
      <c r="M91">
        <v>3319</v>
      </c>
      <c r="N91">
        <v>12710</v>
      </c>
      <c r="O91">
        <v>21587</v>
      </c>
      <c r="P91">
        <v>47</v>
      </c>
    </row>
    <row r="92" spans="1:16" x14ac:dyDescent="0.25">
      <c r="A92" t="s">
        <v>179</v>
      </c>
      <c r="B92" t="s">
        <v>22</v>
      </c>
      <c r="C92" t="s">
        <v>22</v>
      </c>
      <c r="D92" t="s">
        <v>24</v>
      </c>
      <c r="E92" t="s">
        <v>28</v>
      </c>
      <c r="F92" t="s">
        <v>88</v>
      </c>
      <c r="G92" t="s">
        <v>88</v>
      </c>
      <c r="H92" t="s">
        <v>77</v>
      </c>
      <c r="I92" t="s">
        <v>88</v>
      </c>
      <c r="J92" t="s">
        <v>86</v>
      </c>
      <c r="K92" t="s">
        <v>77</v>
      </c>
      <c r="L92" t="s">
        <v>227</v>
      </c>
      <c r="M92">
        <v>3319</v>
      </c>
      <c r="N92">
        <v>12722</v>
      </c>
      <c r="O92">
        <v>21575</v>
      </c>
      <c r="P92">
        <v>47</v>
      </c>
    </row>
    <row r="93" spans="1:16" x14ac:dyDescent="0.25">
      <c r="A93" t="s">
        <v>180</v>
      </c>
      <c r="B93" t="s">
        <v>20</v>
      </c>
      <c r="C93" t="s">
        <v>19</v>
      </c>
      <c r="D93" t="s">
        <v>30</v>
      </c>
      <c r="E93" t="s">
        <v>30</v>
      </c>
      <c r="F93" t="s">
        <v>77</v>
      </c>
      <c r="G93" t="s">
        <v>88</v>
      </c>
      <c r="H93" t="s">
        <v>77</v>
      </c>
      <c r="I93" t="s">
        <v>77</v>
      </c>
      <c r="J93" t="s">
        <v>86</v>
      </c>
      <c r="K93" t="s">
        <v>77</v>
      </c>
      <c r="L93" t="s">
        <v>59</v>
      </c>
      <c r="M93">
        <v>3273</v>
      </c>
      <c r="N93">
        <v>12764</v>
      </c>
      <c r="O93">
        <v>21579</v>
      </c>
      <c r="P93">
        <v>47</v>
      </c>
    </row>
    <row r="94" spans="1:16" x14ac:dyDescent="0.25">
      <c r="A94" t="s">
        <v>181</v>
      </c>
      <c r="B94" t="s">
        <v>20</v>
      </c>
      <c r="C94" t="s">
        <v>19</v>
      </c>
      <c r="D94" t="s">
        <v>19</v>
      </c>
      <c r="E94" t="s">
        <v>30</v>
      </c>
      <c r="F94" t="s">
        <v>77</v>
      </c>
      <c r="G94" t="s">
        <v>88</v>
      </c>
      <c r="H94" t="s">
        <v>88</v>
      </c>
      <c r="I94" t="s">
        <v>77</v>
      </c>
      <c r="J94" t="s">
        <v>86</v>
      </c>
      <c r="K94" t="s">
        <v>77</v>
      </c>
      <c r="L94" t="s">
        <v>230</v>
      </c>
      <c r="M94">
        <v>3273</v>
      </c>
      <c r="N94">
        <v>12764</v>
      </c>
      <c r="O94">
        <v>21579</v>
      </c>
      <c r="P94">
        <v>47</v>
      </c>
    </row>
    <row r="95" spans="1:16" x14ac:dyDescent="0.25">
      <c r="A95" t="s">
        <v>182</v>
      </c>
      <c r="B95" t="s">
        <v>16</v>
      </c>
      <c r="C95" t="s">
        <v>22</v>
      </c>
      <c r="D95" t="s">
        <v>28</v>
      </c>
      <c r="E95" t="s">
        <v>22</v>
      </c>
      <c r="F95" t="s">
        <v>77</v>
      </c>
      <c r="G95" t="s">
        <v>88</v>
      </c>
      <c r="H95" t="s">
        <v>88</v>
      </c>
      <c r="I95" t="s">
        <v>88</v>
      </c>
      <c r="J95" t="s">
        <v>86</v>
      </c>
      <c r="K95" t="s">
        <v>77</v>
      </c>
      <c r="L95" t="s">
        <v>61</v>
      </c>
      <c r="M95">
        <v>3273</v>
      </c>
      <c r="N95">
        <v>12764</v>
      </c>
      <c r="O95">
        <v>21579</v>
      </c>
      <c r="P95">
        <v>47</v>
      </c>
    </row>
    <row r="96" spans="1:16" x14ac:dyDescent="0.25">
      <c r="A96" t="s">
        <v>183</v>
      </c>
      <c r="B96" t="s">
        <v>0</v>
      </c>
      <c r="C96" t="s">
        <v>0</v>
      </c>
      <c r="D96" t="s">
        <v>1</v>
      </c>
      <c r="E96" t="s">
        <v>0</v>
      </c>
      <c r="F96" t="s">
        <v>88</v>
      </c>
      <c r="G96" t="s">
        <v>88</v>
      </c>
      <c r="H96" t="s">
        <v>89</v>
      </c>
      <c r="I96" t="s">
        <v>88</v>
      </c>
      <c r="J96" t="s">
        <v>86</v>
      </c>
      <c r="K96" t="s">
        <v>89</v>
      </c>
      <c r="L96" t="s">
        <v>62</v>
      </c>
      <c r="M96">
        <v>3273</v>
      </c>
      <c r="N96">
        <v>12764</v>
      </c>
      <c r="O96">
        <v>21579</v>
      </c>
      <c r="P96">
        <v>47</v>
      </c>
    </row>
    <row r="97" spans="1:16" x14ac:dyDescent="0.25">
      <c r="A97" t="s">
        <v>184</v>
      </c>
      <c r="B97" t="s">
        <v>22</v>
      </c>
      <c r="C97" t="s">
        <v>22</v>
      </c>
      <c r="D97" t="s">
        <v>28</v>
      </c>
      <c r="E97" t="s">
        <v>28</v>
      </c>
      <c r="F97" t="s">
        <v>88</v>
      </c>
      <c r="G97" t="s">
        <v>88</v>
      </c>
      <c r="H97" t="s">
        <v>88</v>
      </c>
      <c r="I97" t="s">
        <v>88</v>
      </c>
      <c r="J97" t="s">
        <v>86</v>
      </c>
      <c r="K97" t="s">
        <v>88</v>
      </c>
      <c r="L97" t="s">
        <v>231</v>
      </c>
      <c r="M97">
        <v>3273</v>
      </c>
      <c r="N97">
        <v>12764</v>
      </c>
      <c r="O97">
        <v>21579</v>
      </c>
      <c r="P97">
        <v>47</v>
      </c>
    </row>
    <row r="98" spans="1:16" x14ac:dyDescent="0.25">
      <c r="A98" t="s">
        <v>185</v>
      </c>
      <c r="B98" t="s">
        <v>19</v>
      </c>
      <c r="C98" t="s">
        <v>19</v>
      </c>
      <c r="D98" t="s">
        <v>20</v>
      </c>
      <c r="E98" t="s">
        <v>19</v>
      </c>
      <c r="F98" t="s">
        <v>88</v>
      </c>
      <c r="G98" t="s">
        <v>88</v>
      </c>
      <c r="H98" t="s">
        <v>77</v>
      </c>
      <c r="I98" t="s">
        <v>88</v>
      </c>
      <c r="J98" t="s">
        <v>86</v>
      </c>
      <c r="K98" t="s">
        <v>77</v>
      </c>
      <c r="L98" t="s">
        <v>64</v>
      </c>
      <c r="M98">
        <v>3273</v>
      </c>
      <c r="N98">
        <v>12762</v>
      </c>
      <c r="O98">
        <v>21581</v>
      </c>
      <c r="P98">
        <v>47</v>
      </c>
    </row>
    <row r="99" spans="1:16" x14ac:dyDescent="0.25">
      <c r="A99" t="s">
        <v>186</v>
      </c>
      <c r="B99" t="s">
        <v>19</v>
      </c>
      <c r="C99" t="s">
        <v>19</v>
      </c>
      <c r="D99" t="s">
        <v>20</v>
      </c>
      <c r="E99" t="s">
        <v>19</v>
      </c>
      <c r="F99" t="s">
        <v>88</v>
      </c>
      <c r="G99" t="s">
        <v>88</v>
      </c>
      <c r="H99" t="s">
        <v>77</v>
      </c>
      <c r="I99" t="s">
        <v>88</v>
      </c>
      <c r="J99" t="s">
        <v>86</v>
      </c>
      <c r="K99" t="s">
        <v>77</v>
      </c>
      <c r="L99" t="s">
        <v>232</v>
      </c>
      <c r="M99">
        <v>3273</v>
      </c>
      <c r="N99">
        <v>12762</v>
      </c>
      <c r="O99">
        <v>21581</v>
      </c>
      <c r="P99">
        <v>47</v>
      </c>
    </row>
    <row r="100" spans="1:16" x14ac:dyDescent="0.25">
      <c r="A100" t="s">
        <v>187</v>
      </c>
      <c r="B100" t="s">
        <v>22</v>
      </c>
      <c r="C100" t="s">
        <v>22</v>
      </c>
      <c r="D100" t="s">
        <v>22</v>
      </c>
      <c r="E100" t="s">
        <v>28</v>
      </c>
      <c r="F100" t="s">
        <v>88</v>
      </c>
      <c r="G100" t="s">
        <v>88</v>
      </c>
      <c r="H100" t="s">
        <v>88</v>
      </c>
      <c r="I100" t="s">
        <v>88</v>
      </c>
      <c r="J100" t="s">
        <v>86</v>
      </c>
      <c r="K100" t="s">
        <v>88</v>
      </c>
      <c r="L100" t="s">
        <v>233</v>
      </c>
      <c r="M100">
        <v>3273</v>
      </c>
      <c r="N100">
        <v>12755</v>
      </c>
      <c r="O100">
        <v>21588</v>
      </c>
      <c r="P100">
        <v>47</v>
      </c>
    </row>
    <row r="101" spans="1:16" x14ac:dyDescent="0.25">
      <c r="A101" t="s">
        <v>188</v>
      </c>
      <c r="B101" t="s">
        <v>0</v>
      </c>
      <c r="C101" t="s">
        <v>0</v>
      </c>
      <c r="D101" t="s">
        <v>0</v>
      </c>
      <c r="E101" t="s">
        <v>0</v>
      </c>
      <c r="F101" t="s">
        <v>88</v>
      </c>
      <c r="G101" t="s">
        <v>88</v>
      </c>
      <c r="H101" t="s">
        <v>88</v>
      </c>
      <c r="I101" t="s">
        <v>88</v>
      </c>
      <c r="J101" t="s">
        <v>86</v>
      </c>
      <c r="K101" t="s">
        <v>88</v>
      </c>
      <c r="L101" t="s">
        <v>234</v>
      </c>
      <c r="M101">
        <v>3273</v>
      </c>
      <c r="N101">
        <v>12731</v>
      </c>
      <c r="O101">
        <v>21612</v>
      </c>
      <c r="P101">
        <v>47</v>
      </c>
    </row>
    <row r="102" spans="1:16" x14ac:dyDescent="0.25">
      <c r="A102" t="s">
        <v>189</v>
      </c>
      <c r="B102" t="s">
        <v>19</v>
      </c>
      <c r="C102" t="s">
        <v>19</v>
      </c>
      <c r="D102" t="s">
        <v>19</v>
      </c>
      <c r="E102" t="s">
        <v>19</v>
      </c>
      <c r="F102" t="s">
        <v>88</v>
      </c>
      <c r="G102" t="s">
        <v>88</v>
      </c>
      <c r="H102" t="s">
        <v>88</v>
      </c>
      <c r="I102" t="s">
        <v>88</v>
      </c>
      <c r="J102" t="s">
        <v>86</v>
      </c>
      <c r="K102" t="s">
        <v>88</v>
      </c>
      <c r="L102" t="s">
        <v>235</v>
      </c>
      <c r="M102">
        <v>3273</v>
      </c>
      <c r="N102">
        <v>12731</v>
      </c>
      <c r="O102">
        <v>21612</v>
      </c>
      <c r="P102">
        <v>47</v>
      </c>
    </row>
    <row r="103" spans="1:16" x14ac:dyDescent="0.25">
      <c r="A103" t="s">
        <v>190</v>
      </c>
      <c r="B103" t="s">
        <v>23</v>
      </c>
      <c r="C103" t="s">
        <v>22</v>
      </c>
      <c r="D103" t="s">
        <v>22</v>
      </c>
      <c r="E103" t="s">
        <v>24</v>
      </c>
      <c r="F103" t="s">
        <v>89</v>
      </c>
      <c r="G103" t="s">
        <v>88</v>
      </c>
      <c r="H103" t="s">
        <v>88</v>
      </c>
      <c r="I103" t="s">
        <v>77</v>
      </c>
      <c r="J103" t="s">
        <v>86</v>
      </c>
      <c r="K103" t="s">
        <v>89</v>
      </c>
      <c r="L103" t="s">
        <v>236</v>
      </c>
      <c r="M103">
        <v>3273</v>
      </c>
      <c r="N103">
        <v>12719</v>
      </c>
      <c r="O103">
        <v>21624</v>
      </c>
      <c r="P103">
        <v>47</v>
      </c>
    </row>
    <row r="104" spans="1:16" x14ac:dyDescent="0.25">
      <c r="A104" t="s">
        <v>191</v>
      </c>
      <c r="B104" t="s">
        <v>30</v>
      </c>
      <c r="C104" t="s">
        <v>19</v>
      </c>
      <c r="D104" t="s">
        <v>19</v>
      </c>
      <c r="E104" t="s">
        <v>19</v>
      </c>
      <c r="F104" t="s">
        <v>77</v>
      </c>
      <c r="G104" t="s">
        <v>88</v>
      </c>
      <c r="H104" t="s">
        <v>88</v>
      </c>
      <c r="I104" t="s">
        <v>88</v>
      </c>
      <c r="J104" t="s">
        <v>86</v>
      </c>
      <c r="K104" t="s">
        <v>77</v>
      </c>
      <c r="L104" t="s">
        <v>237</v>
      </c>
      <c r="M104">
        <v>3273</v>
      </c>
      <c r="N104">
        <v>12719</v>
      </c>
      <c r="O104">
        <v>21624</v>
      </c>
      <c r="P104">
        <v>47</v>
      </c>
    </row>
    <row r="105" spans="1:16" x14ac:dyDescent="0.25">
      <c r="A105" t="s">
        <v>192</v>
      </c>
      <c r="B105" t="s">
        <v>85</v>
      </c>
      <c r="C105" t="s">
        <v>85</v>
      </c>
      <c r="D105" t="s">
        <v>85</v>
      </c>
      <c r="E105" t="s">
        <v>85</v>
      </c>
      <c r="F105" t="s">
        <v>85</v>
      </c>
      <c r="G105" t="s">
        <v>85</v>
      </c>
      <c r="H105" t="s">
        <v>85</v>
      </c>
      <c r="I105" t="s">
        <v>85</v>
      </c>
      <c r="J105" t="s">
        <v>86</v>
      </c>
      <c r="K105" t="s">
        <v>85</v>
      </c>
      <c r="L105" t="s">
        <v>71</v>
      </c>
      <c r="M105">
        <v>3273</v>
      </c>
      <c r="N105">
        <v>12719</v>
      </c>
      <c r="O105">
        <v>21624</v>
      </c>
      <c r="P105">
        <v>47</v>
      </c>
    </row>
    <row r="106" spans="1:16" x14ac:dyDescent="0.25">
      <c r="A106" t="s">
        <v>193</v>
      </c>
      <c r="B106" t="s">
        <v>85</v>
      </c>
      <c r="C106" t="s">
        <v>85</v>
      </c>
      <c r="D106" t="s">
        <v>85</v>
      </c>
      <c r="E106" t="s">
        <v>85</v>
      </c>
      <c r="F106" t="s">
        <v>85</v>
      </c>
      <c r="G106" t="s">
        <v>85</v>
      </c>
      <c r="H106" t="s">
        <v>85</v>
      </c>
      <c r="I106" t="s">
        <v>85</v>
      </c>
      <c r="J106" t="s">
        <v>86</v>
      </c>
      <c r="K106" t="s">
        <v>85</v>
      </c>
      <c r="L106" t="s">
        <v>71</v>
      </c>
      <c r="M106">
        <v>3273</v>
      </c>
      <c r="N106">
        <v>12561</v>
      </c>
      <c r="O106">
        <v>21162</v>
      </c>
      <c r="P106">
        <v>667</v>
      </c>
    </row>
    <row r="107" spans="1:16" x14ac:dyDescent="0.25">
      <c r="A107" t="s">
        <v>194</v>
      </c>
      <c r="B107" t="s">
        <v>85</v>
      </c>
      <c r="C107" t="s">
        <v>85</v>
      </c>
      <c r="D107" t="s">
        <v>85</v>
      </c>
      <c r="E107" t="s">
        <v>85</v>
      </c>
      <c r="F107" t="s">
        <v>85</v>
      </c>
      <c r="G107" t="s">
        <v>85</v>
      </c>
      <c r="H107" t="s">
        <v>85</v>
      </c>
      <c r="I107" t="s">
        <v>85</v>
      </c>
      <c r="J107" t="s">
        <v>86</v>
      </c>
      <c r="K107" t="s">
        <v>85</v>
      </c>
      <c r="L107" t="s">
        <v>72</v>
      </c>
      <c r="M107">
        <v>3273</v>
      </c>
      <c r="N107">
        <v>12561</v>
      </c>
      <c r="O107">
        <v>21162</v>
      </c>
      <c r="P107">
        <v>667</v>
      </c>
    </row>
    <row r="108" spans="1:16" x14ac:dyDescent="0.25">
      <c r="A108" t="s">
        <v>247</v>
      </c>
      <c r="M108">
        <v>3167</v>
      </c>
      <c r="N108">
        <v>8793</v>
      </c>
      <c r="O108">
        <v>12409</v>
      </c>
      <c r="P108">
        <v>414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README</vt:lpstr>
      <vt:lpstr>Before</vt:lpstr>
      <vt:lpstr>After</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Douglas Crooke</dc:creator>
  <cp:lastModifiedBy>Douglas Crooke</cp:lastModifiedBy>
  <dcterms:created xsi:type="dcterms:W3CDTF">2017-10-31T10:01:18Z</dcterms:created>
  <dcterms:modified xsi:type="dcterms:W3CDTF">2017-11-02T16:58:04Z</dcterms:modified>
</cp:coreProperties>
</file>