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3_CODING\Python\NotionAPI\git\Notion_API_with_python\"/>
    </mc:Choice>
  </mc:AlternateContent>
  <xr:revisionPtr revIDLastSave="0" documentId="13_ncr:1_{1CB3E2FA-60CC-4919-BED9-04E57E069498}" xr6:coauthVersionLast="47" xr6:coauthVersionMax="47" xr10:uidLastSave="{00000000-0000-0000-0000-000000000000}"/>
  <bookViews>
    <workbookView xWindow="-30" yWindow="-16320" windowWidth="29040" windowHeight="15720" activeTab="1" xr2:uid="{00000000-000D-0000-FFFF-FFFF00000000}"/>
  </bookViews>
  <sheets>
    <sheet name="Lương cơ bản" sheetId="1" r:id="rId1"/>
    <sheet name="Chiết khấ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" l="1"/>
  <c r="T20" i="1"/>
  <c r="S20" i="1"/>
  <c r="U11" i="1"/>
  <c r="T11" i="1"/>
  <c r="S11" i="1"/>
  <c r="U8" i="1"/>
  <c r="T8" i="1"/>
  <c r="T7" i="1"/>
  <c r="S7" i="1"/>
  <c r="U7" i="1"/>
  <c r="T6" i="1"/>
  <c r="U6" i="1"/>
  <c r="S6" i="1"/>
  <c r="O3" i="1"/>
  <c r="P3" i="1" s="1"/>
  <c r="Q3" i="1" s="1"/>
  <c r="O4" i="1"/>
  <c r="P4" i="1" s="1"/>
  <c r="Q4" i="1" s="1"/>
  <c r="O5" i="1"/>
  <c r="P5" i="1" s="1"/>
  <c r="Q5" i="1" s="1"/>
  <c r="O6" i="1"/>
  <c r="P6" i="1" s="1"/>
  <c r="Q6" i="1" s="1"/>
  <c r="O7" i="1"/>
  <c r="P7" i="1" s="1"/>
  <c r="Q7" i="1" s="1"/>
  <c r="O8" i="1"/>
  <c r="P8" i="1" s="1"/>
  <c r="Q8" i="1" s="1"/>
  <c r="O9" i="1"/>
  <c r="P9" i="1" s="1"/>
  <c r="Q9" i="1" s="1"/>
  <c r="O10" i="1"/>
  <c r="P10" i="1" s="1"/>
  <c r="Q10" i="1" s="1"/>
  <c r="O11" i="1"/>
  <c r="P11" i="1" s="1"/>
  <c r="Q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 s="1"/>
  <c r="O17" i="1"/>
  <c r="P17" i="1" s="1"/>
  <c r="Q17" i="1" s="1"/>
  <c r="O18" i="1"/>
  <c r="P18" i="1" s="1"/>
  <c r="Q18" i="1" s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Q22" i="1" s="1"/>
  <c r="O23" i="1"/>
  <c r="P23" i="1" s="1"/>
  <c r="Q23" i="1" s="1"/>
  <c r="O24" i="1"/>
  <c r="P24" i="1" s="1"/>
  <c r="Q24" i="1" s="1"/>
  <c r="O25" i="1"/>
  <c r="P25" i="1" s="1"/>
  <c r="Q25" i="1" s="1"/>
  <c r="O26" i="1"/>
  <c r="P26" i="1" s="1"/>
  <c r="Q26" i="1" s="1"/>
  <c r="O27" i="1"/>
  <c r="P27" i="1" s="1"/>
  <c r="Q27" i="1" s="1"/>
  <c r="O2" i="1"/>
  <c r="P2" i="1" s="1"/>
  <c r="Q2" i="1" s="1"/>
</calcChain>
</file>

<file path=xl/sharedStrings.xml><?xml version="1.0" encoding="utf-8"?>
<sst xmlns="http://schemas.openxmlformats.org/spreadsheetml/2006/main" count="281" uniqueCount="163">
  <si>
    <t>notion id</t>
  </si>
  <si>
    <t>Tiền tố</t>
  </si>
  <si>
    <t>Mã nhân viên</t>
  </si>
  <si>
    <t>Họ và tên</t>
  </si>
  <si>
    <t>Quê quán</t>
  </si>
  <si>
    <t>SĐT</t>
  </si>
  <si>
    <t>Email</t>
  </si>
  <si>
    <t>Ngày sinh</t>
  </si>
  <si>
    <t>Chức vụ</t>
  </si>
  <si>
    <t>Ngày bắt đầu làm việc</t>
  </si>
  <si>
    <t>Cơ sở</t>
  </si>
  <si>
    <t>Hình thức làm việc</t>
  </si>
  <si>
    <t>Phân cấp</t>
  </si>
  <si>
    <t>7355dc08-dad8-4f32-a691-2cbf92f70ca5</t>
  </si>
  <si>
    <t>NV</t>
  </si>
  <si>
    <t>Đỗ Tiến Hải</t>
  </si>
  <si>
    <t>Hà Nội</t>
  </si>
  <si>
    <t>0386756091</t>
  </si>
  <si>
    <t>hai.mda01@gmail.com</t>
  </si>
  <si>
    <t>2001-11-02</t>
  </si>
  <si>
    <t>Kỹ thuật viên</t>
  </si>
  <si>
    <t>2024-05-01</t>
  </si>
  <si>
    <t>CẦN THƠ</t>
  </si>
  <si>
    <t>Remote</t>
  </si>
  <si>
    <t>Chính thức</t>
  </si>
  <si>
    <t>bdc3e2cc-c23d-4849-9b9b-ae1443a4cfca</t>
  </si>
  <si>
    <t>Nguyễn Hữu Quang</t>
  </si>
  <si>
    <t>0326665814</t>
  </si>
  <si>
    <t>manager.clozhcraft@gmail.com</t>
  </si>
  <si>
    <t>2001-08-23</t>
  </si>
  <si>
    <t>Quản lý vận hành</t>
  </si>
  <si>
    <t>2024-03-01</t>
  </si>
  <si>
    <t>Quản trị cấp trung</t>
  </si>
  <si>
    <t>cca1354d-d585-4e09-8845-dc6dadbcb631</t>
  </si>
  <si>
    <t>Thạch Hoàng Nhân</t>
  </si>
  <si>
    <t>CTV</t>
  </si>
  <si>
    <t>OUTSIDE</t>
  </si>
  <si>
    <t>75046948-a198-4627-89b3-3bbf5967526b</t>
  </si>
  <si>
    <t>Nguyễn Hoàng Yến Quyên</t>
  </si>
  <si>
    <t>Vĩnh Long</t>
  </si>
  <si>
    <t>0898833566</t>
  </si>
  <si>
    <t>2002-08-15</t>
  </si>
  <si>
    <t>Quản trị viên</t>
  </si>
  <si>
    <t>2022-05-01</t>
  </si>
  <si>
    <t>Onsite</t>
  </si>
  <si>
    <t>Quản trị cơ sở</t>
  </si>
  <si>
    <t>bc9b2b6b-3140-44b9-a1be-4dc8e77d8898</t>
  </si>
  <si>
    <t>Lâm Thị Mỹ Hằng</t>
  </si>
  <si>
    <t>2022-01-01</t>
  </si>
  <si>
    <t>Quản trị cấp cao</t>
  </si>
  <si>
    <t>a73ea60d-3de1-4e9b-aa7b-f22fda5742bd</t>
  </si>
  <si>
    <t>Phạm Thanh Hoàng</t>
  </si>
  <si>
    <t>Bác sĩ</t>
  </si>
  <si>
    <t>2024-01-01</t>
  </si>
  <si>
    <t>7e29a9ca-b017-4ad6-a6b0-6ed9330137bc</t>
  </si>
  <si>
    <t>Lê Văn Linh</t>
  </si>
  <si>
    <t>c463b1a9-4fb2-4258-87a7-44193ba02405</t>
  </si>
  <si>
    <t>Lê Đình Hậu</t>
  </si>
  <si>
    <t>Ngọc Lặc - Thanh Hoá</t>
  </si>
  <si>
    <t>0879533217</t>
  </si>
  <si>
    <t>Sale &amp; Lễ Tân</t>
  </si>
  <si>
    <t>2023-01-01</t>
  </si>
  <si>
    <t>SÓC TRĂNG</t>
  </si>
  <si>
    <t>f973382b-037a-4eb1-84bc-e9e5318184b8</t>
  </si>
  <si>
    <t>Đỗ Thị Huyền Trân</t>
  </si>
  <si>
    <t>Mỹ Xuyên - Sóc Trăng</t>
  </si>
  <si>
    <t>0912931220</t>
  </si>
  <si>
    <t>2024-02-15</t>
  </si>
  <si>
    <t>b9c67786-5d99-45c1-85d7-f96bfb66ef22</t>
  </si>
  <si>
    <t>Trương Lâm Khanh</t>
  </si>
  <si>
    <t>Mỹ Xuyên- Sóc Trăng</t>
  </si>
  <si>
    <t>0799609322</t>
  </si>
  <si>
    <t>Nhân viên hậu cần</t>
  </si>
  <si>
    <t>3d301dfe-6e3d-4d28-a249-1fd5fac9abd3</t>
  </si>
  <si>
    <t xml:space="preserve">Kha Như Huỳnh </t>
  </si>
  <si>
    <t>Phụng Hiệp - Hậu Giang</t>
  </si>
  <si>
    <t>0907058203</t>
  </si>
  <si>
    <t>2023-11-01</t>
  </si>
  <si>
    <t>7bb857c9-f973-440b-88f2-97e138ee6082</t>
  </si>
  <si>
    <t>CTV Ngoài</t>
  </si>
  <si>
    <t>e926d62c-e624-4663-9009-c562ae5166cf</t>
  </si>
  <si>
    <t>Nguyễn Phúc Nam</t>
  </si>
  <si>
    <t>Huế</t>
  </si>
  <si>
    <t>0982136861</t>
  </si>
  <si>
    <t>2023-05-01</t>
  </si>
  <si>
    <t>LONG XUYÊN</t>
  </si>
  <si>
    <t>d1ae645f-f3dd-46cd-a715-a8c150605da6</t>
  </si>
  <si>
    <t>Lê Hoàng Thanh</t>
  </si>
  <si>
    <t>Thanh Hoá</t>
  </si>
  <si>
    <t>0988302615</t>
  </si>
  <si>
    <t>2024-02-01</t>
  </si>
  <si>
    <t>3fac4a49-402c-4d34-aa91-419ebc20760c</t>
  </si>
  <si>
    <t>Trần Khánh Hiệp</t>
  </si>
  <si>
    <t>Sóc Trăng</t>
  </si>
  <si>
    <t>0386381682</t>
  </si>
  <si>
    <t>2023-12-01</t>
  </si>
  <si>
    <t>6454d5e5-8a20-473b-a597-dc1973dd1e0e</t>
  </si>
  <si>
    <t>Cô Siêng giúp Việc</t>
  </si>
  <si>
    <t>e49d0ce3-124d-4e4b-b377-be2139cde3f5</t>
  </si>
  <si>
    <t>Lâm Hoàng Phú</t>
  </si>
  <si>
    <t>3601e7b0-a80d-4dfd-bfa1-0d34a0e7e389</t>
  </si>
  <si>
    <t>Đào Vương Anh</t>
  </si>
  <si>
    <t>0963316200</t>
  </si>
  <si>
    <t>3db76400-46c0-4adb-9d9c-51542f2de2f9</t>
  </si>
  <si>
    <t xml:space="preserve">Pen Design </t>
  </si>
  <si>
    <t>545126c4-c319-4d90-a506-2627e3e232a0</t>
  </si>
  <si>
    <t>Bác Sĩ Ngoài</t>
  </si>
  <si>
    <t>e0ac0375-0b3a-4c88-a613-cb8df33ebe6b</t>
  </si>
  <si>
    <t>Lâm Thị Hường</t>
  </si>
  <si>
    <t>467f676f-8f46-49b5-afea-feecb0794d23</t>
  </si>
  <si>
    <t>Đặng Ngọc Mai</t>
  </si>
  <si>
    <t>Hưng yên</t>
  </si>
  <si>
    <t>2005-01-18</t>
  </si>
  <si>
    <t>2024-06-17</t>
  </si>
  <si>
    <t>Thử việc</t>
  </si>
  <si>
    <t>049e08c7-01e5-4ac6-bb22-4d52622559f1</t>
  </si>
  <si>
    <t>Bác Sĩ Thảo</t>
  </si>
  <si>
    <t>90bc02c2-bd1e-4c33-884a-38a1db528c78</t>
  </si>
  <si>
    <t>Lê Thị Ngọc Mi</t>
  </si>
  <si>
    <t>0852169606</t>
  </si>
  <si>
    <t>2004-01-13</t>
  </si>
  <si>
    <t>2024-06-27</t>
  </si>
  <si>
    <t>ea0572af-f8c9-430d-9d95-23303a4ce4cd</t>
  </si>
  <si>
    <t xml:space="preserve">La Thị Ngọc Hà My </t>
  </si>
  <si>
    <t>123/8 Trần Hưng Đạo , phường an Phú , quận ninh kiều. Tpct</t>
  </si>
  <si>
    <t>1998-01-01</t>
  </si>
  <si>
    <t>2024-07-01</t>
  </si>
  <si>
    <t>Học việc</t>
  </si>
  <si>
    <t>d8178da7-a5cc-474f-9c6e-ed3029f89c4d</t>
  </si>
  <si>
    <t>Sang sang</t>
  </si>
  <si>
    <t>Lương gốc</t>
  </si>
  <si>
    <t>Lương thâm niên</t>
  </si>
  <si>
    <t>Tổng lương cơ bản</t>
  </si>
  <si>
    <t>Số tháng</t>
  </si>
  <si>
    <t>Phụ cấp</t>
  </si>
  <si>
    <t>Nhóm dịch vụ</t>
  </si>
  <si>
    <t>Nâng mũi</t>
  </si>
  <si>
    <t>Phun xăm</t>
  </si>
  <si>
    <t>Các ngoại khoa khác</t>
  </si>
  <si>
    <t>Cô bé</t>
  </si>
  <si>
    <t>Hậu phẫu thuật</t>
  </si>
  <si>
    <t>Tiêm</t>
  </si>
  <si>
    <t>0</t>
  </si>
  <si>
    <t>1000000</t>
  </si>
  <si>
    <t>2000000</t>
  </si>
  <si>
    <t>4000000</t>
  </si>
  <si>
    <t>5000000</t>
  </si>
  <si>
    <t>6000000</t>
  </si>
  <si>
    <t>8000000</t>
  </si>
  <si>
    <t>10000000</t>
  </si>
  <si>
    <t>11000000</t>
  </si>
  <si>
    <t>12000000</t>
  </si>
  <si>
    <t>15000000</t>
  </si>
  <si>
    <t>16000000</t>
  </si>
  <si>
    <t>20000000</t>
  </si>
  <si>
    <t>25000000</t>
  </si>
  <si>
    <t>35000000</t>
  </si>
  <si>
    <t>45000000</t>
  </si>
  <si>
    <t>60000000</t>
  </si>
  <si>
    <t>1000000000</t>
  </si>
  <si>
    <t>Cọc</t>
  </si>
  <si>
    <t>Tiểu phẫu</t>
  </si>
  <si>
    <t>Đại phẫu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</si>
</sst>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/>
    </xf>
    <xf numFmtId="41" fontId="0" fillId="0" borderId="0" xfId="2" quotePrefix="1" applyFont="1"/>
    <xf numFmtId="3" fontId="0" fillId="0" borderId="0" xfId="2" quotePrefix="1" applyNumberFormat="1" applyFont="1"/>
  </cellXfs>
  <cellStyles count="3">
    <cellStyle name="Comma [0]" xfId="2" builtinId="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workbookViewId="0">
      <pane xSplit="4" topLeftCell="P1" activePane="topRight" state="frozen"/>
      <selection pane="topRight" activeCell="Q35" sqref="Q35"/>
    </sheetView>
  </sheetViews>
  <sheetFormatPr defaultColWidth="8.81640625" defaultRowHeight="14.5" x14ac:dyDescent="0.35"/>
  <cols>
    <col min="1" max="1" width="36.36328125" bestFit="1" customWidth="1"/>
    <col min="2" max="2" width="6.81640625" bestFit="1" customWidth="1"/>
    <col min="3" max="3" width="12.36328125" bestFit="1" customWidth="1"/>
    <col min="4" max="4" width="23.1796875" bestFit="1" customWidth="1"/>
    <col min="5" max="5" width="52.36328125" bestFit="1" customWidth="1"/>
    <col min="6" max="6" width="10.81640625" bestFit="1" customWidth="1"/>
    <col min="7" max="7" width="28.1796875" bestFit="1" customWidth="1"/>
    <col min="8" max="8" width="10.1796875" bestFit="1" customWidth="1"/>
    <col min="9" max="9" width="16.6328125" bestFit="1" customWidth="1"/>
    <col min="10" max="10" width="19.453125" bestFit="1" customWidth="1"/>
    <col min="11" max="11" width="11.6328125" bestFit="1" customWidth="1"/>
    <col min="12" max="12" width="16.6328125" bestFit="1" customWidth="1"/>
    <col min="13" max="13" width="17.1796875" customWidth="1"/>
    <col min="14" max="14" width="13.6328125" bestFit="1" customWidth="1"/>
    <col min="15" max="15" width="9.453125" customWidth="1"/>
    <col min="16" max="16" width="15.453125" bestFit="1" customWidth="1"/>
    <col min="17" max="17" width="16.81640625" bestFit="1" customWidth="1"/>
    <col min="18" max="18" width="12.36328125" customWidth="1"/>
    <col min="19" max="19" width="8.453125" style="2" bestFit="1" customWidth="1"/>
    <col min="20" max="20" width="11.6328125" style="2" bestFit="1" customWidth="1"/>
    <col min="21" max="21" width="10.6328125" style="2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130</v>
      </c>
      <c r="O1" t="s">
        <v>133</v>
      </c>
      <c r="P1" t="s">
        <v>131</v>
      </c>
      <c r="Q1" t="s">
        <v>132</v>
      </c>
      <c r="R1" t="s">
        <v>134</v>
      </c>
      <c r="S1" s="2" t="s">
        <v>22</v>
      </c>
      <c r="T1" s="2" t="s">
        <v>85</v>
      </c>
      <c r="U1" s="2" t="s">
        <v>62</v>
      </c>
    </row>
    <row r="2" spans="1:21" x14ac:dyDescent="0.35">
      <c r="A2" t="s">
        <v>13</v>
      </c>
      <c r="B2" t="s">
        <v>14</v>
      </c>
      <c r="C2">
        <v>1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s="1" t="s">
        <v>21</v>
      </c>
      <c r="K2" t="s">
        <v>22</v>
      </c>
      <c r="L2" t="s">
        <v>23</v>
      </c>
      <c r="M2" t="s">
        <v>24</v>
      </c>
      <c r="N2">
        <v>0</v>
      </c>
      <c r="O2">
        <f ca="1">IF(J2="", 0,DATEDIF(J2, TODAY(), "m"))</f>
        <v>2</v>
      </c>
      <c r="P2">
        <f ca="1">N2*0.03*ROUNDDOWN(O2/6, 0)</f>
        <v>0</v>
      </c>
      <c r="Q2">
        <f ca="1">N2+P2</f>
        <v>0</v>
      </c>
      <c r="R2">
        <v>0</v>
      </c>
    </row>
    <row r="3" spans="1:21" x14ac:dyDescent="0.35">
      <c r="A3" t="s">
        <v>25</v>
      </c>
      <c r="B3" t="s">
        <v>14</v>
      </c>
      <c r="C3">
        <v>2</v>
      </c>
      <c r="D3" t="s">
        <v>26</v>
      </c>
      <c r="E3" t="s">
        <v>16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22</v>
      </c>
      <c r="L3" t="s">
        <v>23</v>
      </c>
      <c r="M3" t="s">
        <v>32</v>
      </c>
      <c r="N3">
        <v>0</v>
      </c>
      <c r="O3">
        <f t="shared" ref="O3:O27" ca="1" si="0">IF(J3="", 0,DATEDIF(J3, TODAY(), "m"))</f>
        <v>4</v>
      </c>
      <c r="P3">
        <f t="shared" ref="P3:P27" ca="1" si="1">N3*0.03*ROUNDDOWN(O3/6, 0)</f>
        <v>0</v>
      </c>
      <c r="Q3">
        <f t="shared" ref="Q3:Q27" ca="1" si="2">N3+P3</f>
        <v>0</v>
      </c>
      <c r="R3">
        <v>0</v>
      </c>
    </row>
    <row r="4" spans="1:21" x14ac:dyDescent="0.35">
      <c r="A4" t="s">
        <v>33</v>
      </c>
      <c r="B4" t="s">
        <v>14</v>
      </c>
      <c r="C4">
        <v>4</v>
      </c>
      <c r="D4" t="s">
        <v>34</v>
      </c>
      <c r="I4" t="s">
        <v>35</v>
      </c>
      <c r="K4" t="s">
        <v>36</v>
      </c>
      <c r="L4" t="s">
        <v>23</v>
      </c>
      <c r="M4" t="s">
        <v>24</v>
      </c>
      <c r="N4">
        <v>0</v>
      </c>
      <c r="O4">
        <f t="shared" ca="1" si="0"/>
        <v>0</v>
      </c>
      <c r="P4">
        <f t="shared" ca="1" si="1"/>
        <v>0</v>
      </c>
      <c r="Q4">
        <f t="shared" ca="1" si="2"/>
        <v>0</v>
      </c>
      <c r="R4">
        <v>0</v>
      </c>
    </row>
    <row r="5" spans="1:21" x14ac:dyDescent="0.35">
      <c r="A5" t="s">
        <v>37</v>
      </c>
      <c r="B5" t="s">
        <v>14</v>
      </c>
      <c r="C5">
        <v>5</v>
      </c>
      <c r="D5" t="s">
        <v>38</v>
      </c>
      <c r="E5" t="s">
        <v>39</v>
      </c>
      <c r="F5" t="s">
        <v>40</v>
      </c>
      <c r="H5" t="s">
        <v>41</v>
      </c>
      <c r="I5" t="s">
        <v>42</v>
      </c>
      <c r="J5" t="s">
        <v>43</v>
      </c>
      <c r="K5" t="s">
        <v>22</v>
      </c>
      <c r="L5" t="s">
        <v>44</v>
      </c>
      <c r="M5" t="s">
        <v>45</v>
      </c>
      <c r="N5">
        <v>7000000</v>
      </c>
      <c r="O5">
        <f t="shared" ca="1" si="0"/>
        <v>26</v>
      </c>
      <c r="P5">
        <f t="shared" ca="1" si="1"/>
        <v>840000</v>
      </c>
      <c r="Q5">
        <f t="shared" ca="1" si="2"/>
        <v>7840000</v>
      </c>
      <c r="R5">
        <v>1000000</v>
      </c>
      <c r="S5" s="2">
        <v>1</v>
      </c>
    </row>
    <row r="6" spans="1:21" x14ac:dyDescent="0.35">
      <c r="A6" t="s">
        <v>46</v>
      </c>
      <c r="B6" t="s">
        <v>14</v>
      </c>
      <c r="C6">
        <v>6</v>
      </c>
      <c r="D6" t="s">
        <v>47</v>
      </c>
      <c r="I6" t="s">
        <v>30</v>
      </c>
      <c r="J6" t="s">
        <v>48</v>
      </c>
      <c r="K6" t="s">
        <v>22</v>
      </c>
      <c r="L6" t="s">
        <v>44</v>
      </c>
      <c r="M6" t="s">
        <v>49</v>
      </c>
      <c r="N6">
        <v>10000000</v>
      </c>
      <c r="O6">
        <f t="shared" ca="1" si="0"/>
        <v>30</v>
      </c>
      <c r="P6">
        <f t="shared" ca="1" si="1"/>
        <v>1500000</v>
      </c>
      <c r="Q6">
        <f t="shared" ca="1" si="2"/>
        <v>11500000</v>
      </c>
      <c r="R6">
        <v>0</v>
      </c>
      <c r="S6" s="2">
        <f>1/3</f>
        <v>0.33333333333333331</v>
      </c>
      <c r="T6" s="2">
        <f t="shared" ref="T6:U7" si="3">1/3</f>
        <v>0.33333333333333331</v>
      </c>
      <c r="U6" s="2">
        <f t="shared" si="3"/>
        <v>0.33333333333333331</v>
      </c>
    </row>
    <row r="7" spans="1:21" x14ac:dyDescent="0.35">
      <c r="A7" t="s">
        <v>50</v>
      </c>
      <c r="B7" t="s">
        <v>14</v>
      </c>
      <c r="C7">
        <v>7</v>
      </c>
      <c r="D7" t="s">
        <v>51</v>
      </c>
      <c r="I7" t="s">
        <v>52</v>
      </c>
      <c r="J7" t="s">
        <v>53</v>
      </c>
      <c r="K7" t="s">
        <v>22</v>
      </c>
      <c r="L7" t="s">
        <v>44</v>
      </c>
      <c r="M7" t="s">
        <v>24</v>
      </c>
      <c r="N7">
        <v>9000000</v>
      </c>
      <c r="O7">
        <f t="shared" ca="1" si="0"/>
        <v>6</v>
      </c>
      <c r="P7">
        <f t="shared" ca="1" si="1"/>
        <v>270000</v>
      </c>
      <c r="Q7">
        <f t="shared" ca="1" si="2"/>
        <v>9270000</v>
      </c>
      <c r="R7">
        <v>0</v>
      </c>
      <c r="S7" s="2">
        <f>1/3</f>
        <v>0.33333333333333331</v>
      </c>
      <c r="T7" s="2">
        <f>1/3</f>
        <v>0.33333333333333331</v>
      </c>
      <c r="U7" s="2">
        <f t="shared" si="3"/>
        <v>0.33333333333333331</v>
      </c>
    </row>
    <row r="8" spans="1:21" x14ac:dyDescent="0.35">
      <c r="A8" t="s">
        <v>54</v>
      </c>
      <c r="B8" t="s">
        <v>14</v>
      </c>
      <c r="C8">
        <v>9</v>
      </c>
      <c r="D8" t="s">
        <v>55</v>
      </c>
      <c r="I8" t="s">
        <v>30</v>
      </c>
      <c r="J8" t="s">
        <v>48</v>
      </c>
      <c r="K8" t="s">
        <v>22</v>
      </c>
      <c r="L8" t="s">
        <v>44</v>
      </c>
      <c r="M8" t="s">
        <v>49</v>
      </c>
      <c r="N8">
        <v>25000000</v>
      </c>
      <c r="O8">
        <f t="shared" ca="1" si="0"/>
        <v>30</v>
      </c>
      <c r="P8">
        <f t="shared" ca="1" si="1"/>
        <v>3750000</v>
      </c>
      <c r="Q8">
        <f t="shared" ca="1" si="2"/>
        <v>28750000</v>
      </c>
      <c r="R8">
        <v>0</v>
      </c>
      <c r="T8" s="2">
        <f>10/25</f>
        <v>0.4</v>
      </c>
      <c r="U8" s="2">
        <f>15/25</f>
        <v>0.6</v>
      </c>
    </row>
    <row r="9" spans="1:21" x14ac:dyDescent="0.35">
      <c r="A9" t="s">
        <v>56</v>
      </c>
      <c r="B9" t="s">
        <v>14</v>
      </c>
      <c r="C9">
        <v>10</v>
      </c>
      <c r="D9" t="s">
        <v>57</v>
      </c>
      <c r="E9" t="s">
        <v>58</v>
      </c>
      <c r="F9" t="s">
        <v>59</v>
      </c>
      <c r="I9" t="s">
        <v>60</v>
      </c>
      <c r="J9" t="s">
        <v>61</v>
      </c>
      <c r="K9" t="s">
        <v>62</v>
      </c>
      <c r="L9" t="s">
        <v>44</v>
      </c>
      <c r="M9" t="s">
        <v>45</v>
      </c>
      <c r="N9">
        <v>9000000</v>
      </c>
      <c r="O9">
        <f t="shared" ca="1" si="0"/>
        <v>18</v>
      </c>
      <c r="P9">
        <f t="shared" ca="1" si="1"/>
        <v>810000</v>
      </c>
      <c r="Q9">
        <f t="shared" ca="1" si="2"/>
        <v>9810000</v>
      </c>
      <c r="R9">
        <v>1000000</v>
      </c>
      <c r="U9" s="2">
        <v>1</v>
      </c>
    </row>
    <row r="10" spans="1:21" x14ac:dyDescent="0.35">
      <c r="A10" t="s">
        <v>63</v>
      </c>
      <c r="B10" t="s">
        <v>14</v>
      </c>
      <c r="C10">
        <v>11</v>
      </c>
      <c r="D10" t="s">
        <v>64</v>
      </c>
      <c r="E10" t="s">
        <v>65</v>
      </c>
      <c r="F10" t="s">
        <v>66</v>
      </c>
      <c r="I10" t="s">
        <v>60</v>
      </c>
      <c r="J10" t="s">
        <v>67</v>
      </c>
      <c r="K10" t="s">
        <v>22</v>
      </c>
      <c r="L10" t="s">
        <v>44</v>
      </c>
      <c r="M10" t="s">
        <v>24</v>
      </c>
      <c r="N10">
        <v>4500000</v>
      </c>
      <c r="O10">
        <f t="shared" ca="1" si="0"/>
        <v>5</v>
      </c>
      <c r="P10">
        <f t="shared" ca="1" si="1"/>
        <v>0</v>
      </c>
      <c r="Q10">
        <f t="shared" ca="1" si="2"/>
        <v>4500000</v>
      </c>
      <c r="R10">
        <v>1000000</v>
      </c>
      <c r="S10" s="2">
        <v>1</v>
      </c>
    </row>
    <row r="11" spans="1:21" x14ac:dyDescent="0.35">
      <c r="A11" t="s">
        <v>68</v>
      </c>
      <c r="B11" t="s">
        <v>14</v>
      </c>
      <c r="C11">
        <v>15</v>
      </c>
      <c r="D11" t="s">
        <v>69</v>
      </c>
      <c r="E11" t="s">
        <v>70</v>
      </c>
      <c r="F11" t="s">
        <v>71</v>
      </c>
      <c r="I11" t="s">
        <v>72</v>
      </c>
      <c r="J11" t="s">
        <v>67</v>
      </c>
      <c r="K11" t="s">
        <v>22</v>
      </c>
      <c r="L11" t="s">
        <v>44</v>
      </c>
      <c r="M11" t="s">
        <v>24</v>
      </c>
      <c r="N11">
        <v>8000000</v>
      </c>
      <c r="O11">
        <f t="shared" ca="1" si="0"/>
        <v>5</v>
      </c>
      <c r="P11">
        <f t="shared" ca="1" si="1"/>
        <v>0</v>
      </c>
      <c r="Q11">
        <f t="shared" ca="1" si="2"/>
        <v>8000000</v>
      </c>
      <c r="R11">
        <v>0</v>
      </c>
      <c r="S11" s="2">
        <f>3/8</f>
        <v>0.375</v>
      </c>
      <c r="T11" s="2">
        <f>2/8</f>
        <v>0.25</v>
      </c>
      <c r="U11" s="2">
        <f>3/8</f>
        <v>0.375</v>
      </c>
    </row>
    <row r="12" spans="1:21" x14ac:dyDescent="0.35">
      <c r="A12" t="s">
        <v>73</v>
      </c>
      <c r="B12" t="s">
        <v>14</v>
      </c>
      <c r="C12">
        <v>16</v>
      </c>
      <c r="D12" t="s">
        <v>74</v>
      </c>
      <c r="E12" t="s">
        <v>75</v>
      </c>
      <c r="F12" t="s">
        <v>76</v>
      </c>
      <c r="I12" t="s">
        <v>60</v>
      </c>
      <c r="J12" t="s">
        <v>77</v>
      </c>
      <c r="K12" t="s">
        <v>62</v>
      </c>
      <c r="L12" t="s">
        <v>44</v>
      </c>
      <c r="M12" t="s">
        <v>24</v>
      </c>
      <c r="N12">
        <v>5500000</v>
      </c>
      <c r="O12">
        <f t="shared" ca="1" si="0"/>
        <v>8</v>
      </c>
      <c r="P12">
        <f t="shared" ca="1" si="1"/>
        <v>165000</v>
      </c>
      <c r="Q12">
        <f t="shared" ca="1" si="2"/>
        <v>5665000</v>
      </c>
      <c r="R12">
        <v>0</v>
      </c>
      <c r="U12" s="2">
        <v>1</v>
      </c>
    </row>
    <row r="13" spans="1:21" x14ac:dyDescent="0.35">
      <c r="A13" t="s">
        <v>78</v>
      </c>
      <c r="B13" t="s">
        <v>14</v>
      </c>
      <c r="C13">
        <v>20</v>
      </c>
      <c r="D13" t="s">
        <v>79</v>
      </c>
      <c r="I13" t="s">
        <v>35</v>
      </c>
      <c r="K13" t="s">
        <v>36</v>
      </c>
      <c r="L13" t="s">
        <v>23</v>
      </c>
      <c r="M13" t="s">
        <v>24</v>
      </c>
      <c r="N13">
        <v>0</v>
      </c>
      <c r="O13">
        <f t="shared" ca="1" si="0"/>
        <v>0</v>
      </c>
      <c r="P13">
        <f t="shared" ca="1" si="1"/>
        <v>0</v>
      </c>
      <c r="Q13">
        <f t="shared" ca="1" si="2"/>
        <v>0</v>
      </c>
      <c r="R13">
        <v>0</v>
      </c>
    </row>
    <row r="14" spans="1:21" x14ac:dyDescent="0.35">
      <c r="A14" t="s">
        <v>80</v>
      </c>
      <c r="B14" t="s">
        <v>14</v>
      </c>
      <c r="C14">
        <v>22</v>
      </c>
      <c r="D14" t="s">
        <v>81</v>
      </c>
      <c r="E14" t="s">
        <v>82</v>
      </c>
      <c r="F14" t="s">
        <v>83</v>
      </c>
      <c r="I14" t="s">
        <v>42</v>
      </c>
      <c r="J14" t="s">
        <v>84</v>
      </c>
      <c r="K14" t="s">
        <v>85</v>
      </c>
      <c r="L14" t="s">
        <v>44</v>
      </c>
      <c r="M14" t="s">
        <v>45</v>
      </c>
      <c r="N14">
        <v>8000000</v>
      </c>
      <c r="O14">
        <f t="shared" ca="1" si="0"/>
        <v>14</v>
      </c>
      <c r="P14">
        <f t="shared" ca="1" si="1"/>
        <v>480000</v>
      </c>
      <c r="Q14">
        <f t="shared" ca="1" si="2"/>
        <v>8480000</v>
      </c>
      <c r="R14">
        <v>1000000</v>
      </c>
      <c r="T14" s="2">
        <v>1</v>
      </c>
    </row>
    <row r="15" spans="1:21" x14ac:dyDescent="0.35">
      <c r="A15" t="s">
        <v>86</v>
      </c>
      <c r="B15" t="s">
        <v>14</v>
      </c>
      <c r="C15">
        <v>23</v>
      </c>
      <c r="D15" t="s">
        <v>87</v>
      </c>
      <c r="E15" t="s">
        <v>88</v>
      </c>
      <c r="F15" t="s">
        <v>89</v>
      </c>
      <c r="I15" t="s">
        <v>60</v>
      </c>
      <c r="J15" t="s">
        <v>90</v>
      </c>
      <c r="K15" t="s">
        <v>85</v>
      </c>
      <c r="L15" t="s">
        <v>44</v>
      </c>
      <c r="M15" t="s">
        <v>24</v>
      </c>
      <c r="N15">
        <v>4000000</v>
      </c>
      <c r="O15">
        <f t="shared" ca="1" si="0"/>
        <v>5</v>
      </c>
      <c r="P15">
        <f t="shared" ca="1" si="1"/>
        <v>0</v>
      </c>
      <c r="Q15">
        <f t="shared" ca="1" si="2"/>
        <v>4000000</v>
      </c>
      <c r="R15">
        <v>1000000</v>
      </c>
      <c r="T15" s="2">
        <v>1</v>
      </c>
    </row>
    <row r="16" spans="1:21" x14ac:dyDescent="0.35">
      <c r="A16" t="s">
        <v>91</v>
      </c>
      <c r="B16" t="s">
        <v>14</v>
      </c>
      <c r="C16">
        <v>26</v>
      </c>
      <c r="D16" t="s">
        <v>92</v>
      </c>
      <c r="E16" t="s">
        <v>93</v>
      </c>
      <c r="F16" t="s">
        <v>94</v>
      </c>
      <c r="I16" t="s">
        <v>60</v>
      </c>
      <c r="J16" t="s">
        <v>95</v>
      </c>
      <c r="K16" t="s">
        <v>62</v>
      </c>
      <c r="L16" t="s">
        <v>44</v>
      </c>
      <c r="M16" t="s">
        <v>24</v>
      </c>
      <c r="N16">
        <v>4000000</v>
      </c>
      <c r="O16">
        <f t="shared" ca="1" si="0"/>
        <v>7</v>
      </c>
      <c r="P16">
        <f t="shared" ca="1" si="1"/>
        <v>120000</v>
      </c>
      <c r="Q16">
        <f t="shared" ca="1" si="2"/>
        <v>4120000</v>
      </c>
      <c r="R16">
        <v>1000000</v>
      </c>
      <c r="U16" s="2">
        <v>1</v>
      </c>
    </row>
    <row r="17" spans="1:21" x14ac:dyDescent="0.35">
      <c r="A17" t="s">
        <v>96</v>
      </c>
      <c r="B17" t="s">
        <v>14</v>
      </c>
      <c r="C17">
        <v>27</v>
      </c>
      <c r="D17" t="s">
        <v>97</v>
      </c>
      <c r="I17" t="s">
        <v>72</v>
      </c>
      <c r="J17" t="s">
        <v>95</v>
      </c>
      <c r="K17" t="s">
        <v>62</v>
      </c>
      <c r="L17" t="s">
        <v>44</v>
      </c>
      <c r="M17" t="s">
        <v>24</v>
      </c>
      <c r="N17">
        <v>0</v>
      </c>
      <c r="O17">
        <f t="shared" ca="1" si="0"/>
        <v>7</v>
      </c>
      <c r="P17">
        <f t="shared" ca="1" si="1"/>
        <v>0</v>
      </c>
      <c r="Q17">
        <f t="shared" ca="1" si="2"/>
        <v>0</v>
      </c>
      <c r="R17">
        <v>0</v>
      </c>
      <c r="S17" s="2">
        <v>1</v>
      </c>
    </row>
    <row r="18" spans="1:21" x14ac:dyDescent="0.35">
      <c r="A18" t="s">
        <v>98</v>
      </c>
      <c r="B18" t="s">
        <v>14</v>
      </c>
      <c r="C18">
        <v>29</v>
      </c>
      <c r="D18" t="s">
        <v>99</v>
      </c>
      <c r="E18" t="s">
        <v>93</v>
      </c>
      <c r="I18" t="s">
        <v>20</v>
      </c>
      <c r="J18" t="s">
        <v>31</v>
      </c>
      <c r="K18" t="s">
        <v>22</v>
      </c>
      <c r="L18" t="s">
        <v>44</v>
      </c>
      <c r="M18" t="s">
        <v>24</v>
      </c>
      <c r="N18">
        <v>3000000</v>
      </c>
      <c r="O18">
        <f t="shared" ca="1" si="0"/>
        <v>4</v>
      </c>
      <c r="P18">
        <f t="shared" ca="1" si="1"/>
        <v>0</v>
      </c>
      <c r="Q18">
        <f t="shared" ca="1" si="2"/>
        <v>3000000</v>
      </c>
      <c r="R18">
        <v>1000000</v>
      </c>
      <c r="U18" s="2">
        <v>1</v>
      </c>
    </row>
    <row r="19" spans="1:21" x14ac:dyDescent="0.35">
      <c r="A19" t="s">
        <v>100</v>
      </c>
      <c r="B19" t="s">
        <v>14</v>
      </c>
      <c r="C19">
        <v>30</v>
      </c>
      <c r="D19" t="s">
        <v>101</v>
      </c>
      <c r="E19" t="s">
        <v>88</v>
      </c>
      <c r="F19" t="s">
        <v>102</v>
      </c>
      <c r="I19" t="s">
        <v>20</v>
      </c>
      <c r="J19" t="s">
        <v>90</v>
      </c>
      <c r="K19" t="s">
        <v>85</v>
      </c>
      <c r="L19" t="s">
        <v>44</v>
      </c>
      <c r="M19" t="s">
        <v>24</v>
      </c>
      <c r="N19">
        <v>3000000</v>
      </c>
      <c r="O19">
        <f t="shared" ca="1" si="0"/>
        <v>5</v>
      </c>
      <c r="P19">
        <f t="shared" ca="1" si="1"/>
        <v>0</v>
      </c>
      <c r="Q19">
        <f t="shared" ca="1" si="2"/>
        <v>3000000</v>
      </c>
      <c r="R19">
        <v>1000000</v>
      </c>
      <c r="T19" s="2">
        <v>1</v>
      </c>
    </row>
    <row r="20" spans="1:21" x14ac:dyDescent="0.35">
      <c r="A20" t="s">
        <v>103</v>
      </c>
      <c r="B20" t="s">
        <v>14</v>
      </c>
      <c r="C20">
        <v>33</v>
      </c>
      <c r="D20" t="s">
        <v>104</v>
      </c>
      <c r="I20" t="s">
        <v>20</v>
      </c>
      <c r="J20" t="s">
        <v>95</v>
      </c>
      <c r="K20" t="s">
        <v>22</v>
      </c>
      <c r="L20" t="s">
        <v>23</v>
      </c>
      <c r="M20" t="s">
        <v>24</v>
      </c>
      <c r="N20">
        <v>8000000</v>
      </c>
      <c r="O20">
        <f t="shared" ca="1" si="0"/>
        <v>7</v>
      </c>
      <c r="P20">
        <f t="shared" ca="1" si="1"/>
        <v>240000</v>
      </c>
      <c r="Q20">
        <f t="shared" ca="1" si="2"/>
        <v>8240000</v>
      </c>
      <c r="R20">
        <v>0</v>
      </c>
      <c r="S20" s="2">
        <f>2/8</f>
        <v>0.25</v>
      </c>
      <c r="T20" s="2">
        <f>3/8</f>
        <v>0.375</v>
      </c>
      <c r="U20" s="2">
        <f>3/8</f>
        <v>0.375</v>
      </c>
    </row>
    <row r="21" spans="1:21" x14ac:dyDescent="0.35">
      <c r="A21" t="s">
        <v>105</v>
      </c>
      <c r="B21" t="s">
        <v>14</v>
      </c>
      <c r="C21">
        <v>34</v>
      </c>
      <c r="D21" t="s">
        <v>106</v>
      </c>
      <c r="I21" t="s">
        <v>52</v>
      </c>
      <c r="K21" t="s">
        <v>36</v>
      </c>
      <c r="L21" t="s">
        <v>23</v>
      </c>
      <c r="N21">
        <v>0</v>
      </c>
      <c r="O21">
        <f t="shared" ca="1" si="0"/>
        <v>0</v>
      </c>
      <c r="P21">
        <f t="shared" ca="1" si="1"/>
        <v>0</v>
      </c>
      <c r="Q21">
        <f t="shared" ca="1" si="2"/>
        <v>0</v>
      </c>
      <c r="R21">
        <v>0</v>
      </c>
    </row>
    <row r="22" spans="1:21" x14ac:dyDescent="0.35">
      <c r="A22" t="s">
        <v>107</v>
      </c>
      <c r="B22" t="s">
        <v>14</v>
      </c>
      <c r="C22">
        <v>35</v>
      </c>
      <c r="D22" t="s">
        <v>108</v>
      </c>
      <c r="K22" t="s">
        <v>22</v>
      </c>
      <c r="L22" t="s">
        <v>44</v>
      </c>
      <c r="N22">
        <v>6000000</v>
      </c>
      <c r="O22">
        <f t="shared" ca="1" si="0"/>
        <v>0</v>
      </c>
      <c r="P22">
        <f t="shared" ca="1" si="1"/>
        <v>0</v>
      </c>
      <c r="Q22">
        <f t="shared" ca="1" si="2"/>
        <v>6000000</v>
      </c>
      <c r="R22">
        <v>0</v>
      </c>
      <c r="S22" s="2">
        <v>1</v>
      </c>
    </row>
    <row r="23" spans="1:21" x14ac:dyDescent="0.35">
      <c r="A23" t="s">
        <v>109</v>
      </c>
      <c r="B23" t="s">
        <v>14</v>
      </c>
      <c r="C23">
        <v>36</v>
      </c>
      <c r="D23" t="s">
        <v>110</v>
      </c>
      <c r="E23" t="s">
        <v>111</v>
      </c>
      <c r="H23" t="s">
        <v>112</v>
      </c>
      <c r="I23" t="s">
        <v>20</v>
      </c>
      <c r="J23" t="s">
        <v>113</v>
      </c>
      <c r="K23" t="s">
        <v>85</v>
      </c>
      <c r="L23" t="s">
        <v>44</v>
      </c>
      <c r="M23" t="s">
        <v>114</v>
      </c>
      <c r="N23">
        <v>5000000</v>
      </c>
      <c r="O23">
        <f t="shared" ca="1" si="0"/>
        <v>1</v>
      </c>
      <c r="P23">
        <f t="shared" ca="1" si="1"/>
        <v>0</v>
      </c>
      <c r="Q23">
        <f t="shared" ca="1" si="2"/>
        <v>5000000</v>
      </c>
      <c r="R23">
        <v>1000000</v>
      </c>
      <c r="T23" s="2">
        <v>1</v>
      </c>
    </row>
    <row r="24" spans="1:21" x14ac:dyDescent="0.35">
      <c r="A24" t="s">
        <v>115</v>
      </c>
      <c r="B24" t="s">
        <v>14</v>
      </c>
      <c r="C24">
        <v>37</v>
      </c>
      <c r="D24" t="s">
        <v>116</v>
      </c>
      <c r="I24" t="s">
        <v>52</v>
      </c>
      <c r="K24" t="s">
        <v>36</v>
      </c>
      <c r="L24" t="s">
        <v>44</v>
      </c>
      <c r="N24">
        <v>0</v>
      </c>
      <c r="O24">
        <f t="shared" ca="1" si="0"/>
        <v>0</v>
      </c>
      <c r="P24">
        <f t="shared" ca="1" si="1"/>
        <v>0</v>
      </c>
      <c r="Q24">
        <f t="shared" ca="1" si="2"/>
        <v>0</v>
      </c>
      <c r="R24">
        <v>0</v>
      </c>
    </row>
    <row r="25" spans="1:21" x14ac:dyDescent="0.35">
      <c r="A25" t="s">
        <v>117</v>
      </c>
      <c r="B25" t="s">
        <v>14</v>
      </c>
      <c r="C25">
        <v>38</v>
      </c>
      <c r="D25" t="s">
        <v>118</v>
      </c>
      <c r="F25" t="s">
        <v>119</v>
      </c>
      <c r="H25" t="s">
        <v>120</v>
      </c>
      <c r="I25" t="s">
        <v>60</v>
      </c>
      <c r="J25" t="s">
        <v>121</v>
      </c>
      <c r="K25" t="s">
        <v>62</v>
      </c>
      <c r="L25" t="s">
        <v>44</v>
      </c>
      <c r="M25" t="s">
        <v>114</v>
      </c>
      <c r="N25">
        <v>3000000</v>
      </c>
      <c r="O25">
        <f t="shared" ca="1" si="0"/>
        <v>0</v>
      </c>
      <c r="P25">
        <f t="shared" ca="1" si="1"/>
        <v>0</v>
      </c>
      <c r="Q25">
        <f t="shared" ca="1" si="2"/>
        <v>3000000</v>
      </c>
      <c r="R25">
        <v>0</v>
      </c>
      <c r="U25" s="2">
        <v>1</v>
      </c>
    </row>
    <row r="26" spans="1:21" x14ac:dyDescent="0.35">
      <c r="A26" t="s">
        <v>122</v>
      </c>
      <c r="B26" t="s">
        <v>14</v>
      </c>
      <c r="C26">
        <v>39</v>
      </c>
      <c r="D26" t="s">
        <v>123</v>
      </c>
      <c r="E26" t="s">
        <v>124</v>
      </c>
      <c r="H26" t="s">
        <v>125</v>
      </c>
      <c r="I26" t="s">
        <v>60</v>
      </c>
      <c r="J26" t="s">
        <v>126</v>
      </c>
      <c r="K26" t="s">
        <v>22</v>
      </c>
      <c r="L26" t="s">
        <v>44</v>
      </c>
      <c r="M26" t="s">
        <v>127</v>
      </c>
      <c r="N26">
        <v>0</v>
      </c>
      <c r="O26">
        <f t="shared" ca="1" si="0"/>
        <v>0</v>
      </c>
      <c r="P26">
        <f t="shared" ca="1" si="1"/>
        <v>0</v>
      </c>
      <c r="Q26">
        <f t="shared" ca="1" si="2"/>
        <v>0</v>
      </c>
      <c r="R26">
        <v>0</v>
      </c>
    </row>
    <row r="27" spans="1:21" x14ac:dyDescent="0.35">
      <c r="A27" t="s">
        <v>128</v>
      </c>
      <c r="B27" t="s">
        <v>14</v>
      </c>
      <c r="C27">
        <v>40</v>
      </c>
      <c r="D27" t="s">
        <v>129</v>
      </c>
      <c r="I27" t="s">
        <v>60</v>
      </c>
      <c r="K27" t="s">
        <v>85</v>
      </c>
      <c r="L27" t="s">
        <v>44</v>
      </c>
      <c r="M27" t="s">
        <v>114</v>
      </c>
      <c r="N27">
        <v>3000000</v>
      </c>
      <c r="O27">
        <f t="shared" ca="1" si="0"/>
        <v>0</v>
      </c>
      <c r="P27">
        <f t="shared" ca="1" si="1"/>
        <v>0</v>
      </c>
      <c r="Q27">
        <f t="shared" ca="1" si="2"/>
        <v>3000000</v>
      </c>
      <c r="R27">
        <v>0</v>
      </c>
      <c r="T27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4953-9D63-4E72-B6A9-71562AC783DD}">
  <dimension ref="A1:S14"/>
  <sheetViews>
    <sheetView tabSelected="1" zoomScale="85" zoomScaleNormal="85" workbookViewId="0">
      <pane xSplit="1" topLeftCell="B1" activePane="topRight" state="frozen"/>
      <selection pane="topRight" activeCell="C21" sqref="C21"/>
    </sheetView>
  </sheetViews>
  <sheetFormatPr defaultColWidth="8.81640625" defaultRowHeight="14.5" x14ac:dyDescent="0.35"/>
  <cols>
    <col min="1" max="1" width="19.1796875" customWidth="1"/>
    <col min="2" max="4" width="18.36328125" customWidth="1"/>
    <col min="5" max="18" width="11.81640625" customWidth="1"/>
    <col min="19" max="19" width="13.6328125" bestFit="1" customWidth="1"/>
  </cols>
  <sheetData>
    <row r="1" spans="1:19" x14ac:dyDescent="0.35">
      <c r="A1" t="s">
        <v>135</v>
      </c>
      <c r="B1" s="4" t="s">
        <v>142</v>
      </c>
      <c r="C1" s="4" t="s">
        <v>143</v>
      </c>
      <c r="D1" s="4" t="s">
        <v>144</v>
      </c>
      <c r="E1" s="4" t="s">
        <v>145</v>
      </c>
      <c r="F1" s="4" t="s">
        <v>146</v>
      </c>
      <c r="G1" s="4" t="s">
        <v>147</v>
      </c>
      <c r="H1" s="4" t="s">
        <v>148</v>
      </c>
      <c r="I1" s="4" t="s">
        <v>149</v>
      </c>
      <c r="J1" s="4" t="s">
        <v>150</v>
      </c>
      <c r="K1" s="4" t="s">
        <v>151</v>
      </c>
      <c r="L1" s="4" t="s">
        <v>152</v>
      </c>
      <c r="M1" s="4" t="s">
        <v>153</v>
      </c>
      <c r="N1" s="4" t="s">
        <v>154</v>
      </c>
      <c r="O1" s="5" t="s">
        <v>155</v>
      </c>
      <c r="P1" s="5" t="s">
        <v>156</v>
      </c>
      <c r="Q1" s="4" t="s">
        <v>157</v>
      </c>
      <c r="R1" s="4" t="s">
        <v>158</v>
      </c>
      <c r="S1" s="4" t="s">
        <v>159</v>
      </c>
    </row>
    <row r="2" spans="1:19" x14ac:dyDescent="0.35">
      <c r="A2" t="s">
        <v>136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0.13</v>
      </c>
      <c r="P2">
        <v>0.15</v>
      </c>
      <c r="Q2">
        <v>0.17</v>
      </c>
      <c r="R2">
        <v>0.17</v>
      </c>
      <c r="S2">
        <v>0.17</v>
      </c>
    </row>
    <row r="3" spans="1:19" x14ac:dyDescent="0.35">
      <c r="A3" t="s">
        <v>161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0.13</v>
      </c>
      <c r="H3">
        <v>0.13</v>
      </c>
      <c r="I3">
        <v>0.13</v>
      </c>
      <c r="J3">
        <v>0.15</v>
      </c>
      <c r="K3">
        <v>0.15</v>
      </c>
      <c r="L3">
        <v>0.15</v>
      </c>
      <c r="M3">
        <v>0.17</v>
      </c>
      <c r="N3">
        <v>0.17</v>
      </c>
      <c r="O3">
        <v>0.17</v>
      </c>
      <c r="P3">
        <v>0.17</v>
      </c>
      <c r="Q3">
        <v>0.17</v>
      </c>
      <c r="R3">
        <v>0.17</v>
      </c>
      <c r="S3">
        <v>0.17</v>
      </c>
    </row>
    <row r="4" spans="1:19" x14ac:dyDescent="0.35">
      <c r="A4" t="s">
        <v>141</v>
      </c>
      <c r="B4">
        <v>0.1</v>
      </c>
      <c r="C4">
        <v>0.1</v>
      </c>
      <c r="D4">
        <v>0.1</v>
      </c>
      <c r="E4">
        <v>0.1</v>
      </c>
      <c r="F4">
        <v>0.13</v>
      </c>
      <c r="G4">
        <v>0.13</v>
      </c>
      <c r="H4">
        <v>0.13</v>
      </c>
      <c r="I4">
        <v>0.15</v>
      </c>
      <c r="J4">
        <v>0.15</v>
      </c>
      <c r="K4">
        <v>0.15</v>
      </c>
      <c r="L4">
        <v>0.17</v>
      </c>
      <c r="M4">
        <v>0.17</v>
      </c>
      <c r="N4">
        <v>0.17</v>
      </c>
      <c r="O4">
        <v>0.17</v>
      </c>
      <c r="P4">
        <v>0.17</v>
      </c>
      <c r="Q4">
        <v>0.17</v>
      </c>
      <c r="R4">
        <v>0.17</v>
      </c>
      <c r="S4">
        <v>0.17</v>
      </c>
    </row>
    <row r="5" spans="1:19" x14ac:dyDescent="0.35">
      <c r="A5" t="s">
        <v>137</v>
      </c>
      <c r="B5">
        <v>7.0000000000000007E-2</v>
      </c>
      <c r="C5">
        <v>0.1</v>
      </c>
      <c r="D5">
        <v>0.1</v>
      </c>
      <c r="E5">
        <v>0.13</v>
      </c>
      <c r="F5">
        <v>0.13</v>
      </c>
      <c r="G5">
        <v>0.13</v>
      </c>
      <c r="H5">
        <v>0.15</v>
      </c>
      <c r="I5">
        <v>0.15</v>
      </c>
      <c r="J5">
        <v>0.15</v>
      </c>
      <c r="K5">
        <v>0.15</v>
      </c>
      <c r="L5">
        <v>0.17</v>
      </c>
      <c r="M5">
        <v>0.17</v>
      </c>
      <c r="N5">
        <v>0.17</v>
      </c>
      <c r="O5">
        <v>0.17</v>
      </c>
      <c r="P5">
        <v>0.17</v>
      </c>
      <c r="Q5">
        <v>0.17</v>
      </c>
      <c r="R5">
        <v>0.17</v>
      </c>
      <c r="S5">
        <v>0.17</v>
      </c>
    </row>
    <row r="6" spans="1:19" x14ac:dyDescent="0.35">
      <c r="A6" s="3" t="s">
        <v>138</v>
      </c>
      <c r="B6">
        <v>0.1</v>
      </c>
      <c r="C6">
        <v>0.1</v>
      </c>
      <c r="D6">
        <v>0.1</v>
      </c>
      <c r="E6">
        <v>0.15</v>
      </c>
      <c r="F6">
        <v>0.15</v>
      </c>
      <c r="G6">
        <v>0.15</v>
      </c>
      <c r="H6">
        <v>0.2</v>
      </c>
      <c r="I6">
        <v>0.2</v>
      </c>
      <c r="L6">
        <v>0.25</v>
      </c>
      <c r="N6">
        <v>0.25</v>
      </c>
      <c r="O6">
        <v>0.3</v>
      </c>
      <c r="Q6">
        <v>0.3</v>
      </c>
      <c r="R6">
        <v>0.3</v>
      </c>
      <c r="S6">
        <v>0.3</v>
      </c>
    </row>
    <row r="7" spans="1:19" x14ac:dyDescent="0.35">
      <c r="A7" s="3" t="s">
        <v>139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0.13</v>
      </c>
      <c r="H7">
        <v>0.13</v>
      </c>
      <c r="I7">
        <v>0.13</v>
      </c>
      <c r="J7">
        <v>0.13</v>
      </c>
      <c r="K7">
        <v>0.15</v>
      </c>
      <c r="L7">
        <v>0.15</v>
      </c>
      <c r="M7">
        <v>0.15</v>
      </c>
      <c r="N7">
        <v>0.17</v>
      </c>
      <c r="O7">
        <v>0.17</v>
      </c>
      <c r="P7">
        <v>0.17</v>
      </c>
      <c r="Q7">
        <v>0.17</v>
      </c>
      <c r="R7">
        <v>0.17</v>
      </c>
      <c r="S7">
        <v>0.17</v>
      </c>
    </row>
    <row r="8" spans="1:19" x14ac:dyDescent="0.35">
      <c r="A8" s="3" t="s">
        <v>140</v>
      </c>
      <c r="B8">
        <v>0.1</v>
      </c>
      <c r="C8">
        <v>0.1</v>
      </c>
      <c r="D8">
        <v>0.1</v>
      </c>
      <c r="E8">
        <v>0.15</v>
      </c>
      <c r="F8">
        <v>0.15</v>
      </c>
      <c r="G8">
        <v>0.15</v>
      </c>
      <c r="H8">
        <v>0.2</v>
      </c>
      <c r="I8">
        <v>0.2</v>
      </c>
      <c r="L8">
        <v>0.25</v>
      </c>
      <c r="N8">
        <v>0.25</v>
      </c>
      <c r="O8">
        <v>0.3</v>
      </c>
      <c r="Q8">
        <v>0.3</v>
      </c>
      <c r="R8">
        <v>0.3</v>
      </c>
      <c r="S8">
        <v>0.3</v>
      </c>
    </row>
    <row r="9" spans="1:19" x14ac:dyDescent="0.35">
      <c r="A9" s="3" t="s">
        <v>162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0.13</v>
      </c>
      <c r="P9">
        <v>0.15</v>
      </c>
      <c r="Q9">
        <v>0.17</v>
      </c>
      <c r="R9">
        <v>0.17</v>
      </c>
      <c r="S9">
        <v>0.17</v>
      </c>
    </row>
    <row r="10" spans="1:19" x14ac:dyDescent="0.35">
      <c r="A10" s="3" t="s">
        <v>160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5">
      <c r="A11" s="3"/>
    </row>
    <row r="12" spans="1:19" x14ac:dyDescent="0.35">
      <c r="A12" s="3"/>
    </row>
    <row r="13" spans="1:19" x14ac:dyDescent="0.35">
      <c r="A13" s="3"/>
    </row>
    <row r="14" spans="1:19" x14ac:dyDescent="0.35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Lương cơ bản</vt:lpstr>
      <vt:lpstr>Chiết khấu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HaiDT</dc:creator>
  <cp:lastModifiedBy>Hai Do Tien</cp:lastModifiedBy>
  <dcterms:created xsi:type="dcterms:W3CDTF">2015-06-05T18:17:20Z</dcterms:created>
  <dcterms:modified xsi:type="dcterms:W3CDTF">2024-07-17T12:12:56Z</dcterms:modified>
</cp:coreProperties>
</file>