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XONG XÓA\"/>
    </mc:Choice>
  </mc:AlternateContent>
  <xr:revisionPtr revIDLastSave="0" documentId="13_ncr:1_{0D16862D-4EB5-4D06-B759-AD90AED976A1}" xr6:coauthVersionLast="47" xr6:coauthVersionMax="47" xr10:uidLastSave="{00000000-0000-0000-0000-000000000000}"/>
  <bookViews>
    <workbookView xWindow="-108" yWindow="-108" windowWidth="23256" windowHeight="13896" xr2:uid="{00000000-000D-0000-FFFF-FFFF00000000}"/>
  </bookViews>
  <sheets>
    <sheet name="Thống kê đề cậ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09" i="1"/>
  <c r="E309" i="1"/>
  <c r="L308" i="1"/>
  <c r="E308" i="1"/>
  <c r="L307" i="1"/>
  <c r="E307" i="1"/>
  <c r="L306" i="1"/>
  <c r="E306" i="1"/>
  <c r="L305" i="1"/>
  <c r="E305" i="1"/>
  <c r="L304" i="1"/>
  <c r="E304" i="1"/>
  <c r="L303" i="1"/>
  <c r="E303" i="1"/>
  <c r="L302" i="1"/>
  <c r="E302" i="1"/>
  <c r="L301" i="1"/>
  <c r="E301" i="1"/>
  <c r="L300" i="1"/>
  <c r="E300" i="1"/>
  <c r="L299" i="1"/>
  <c r="E299" i="1"/>
  <c r="L298" i="1"/>
  <c r="E298" i="1"/>
  <c r="L297" i="1"/>
  <c r="E297" i="1"/>
  <c r="L296" i="1"/>
  <c r="E296" i="1"/>
  <c r="L295" i="1"/>
  <c r="E295" i="1"/>
  <c r="L294" i="1"/>
  <c r="E294" i="1"/>
  <c r="L293" i="1"/>
  <c r="E293" i="1"/>
  <c r="L292" i="1"/>
  <c r="E292" i="1"/>
  <c r="L291" i="1"/>
  <c r="E291" i="1"/>
  <c r="L290" i="1"/>
  <c r="E290" i="1"/>
  <c r="L289" i="1"/>
  <c r="E289" i="1"/>
  <c r="L288" i="1"/>
  <c r="E288" i="1"/>
  <c r="L287" i="1"/>
  <c r="E287" i="1"/>
  <c r="L286" i="1"/>
  <c r="E286" i="1"/>
  <c r="L285" i="1"/>
  <c r="E285" i="1"/>
  <c r="L284" i="1"/>
  <c r="E284" i="1"/>
  <c r="L283" i="1"/>
  <c r="E283" i="1"/>
  <c r="L282" i="1"/>
  <c r="E282" i="1"/>
  <c r="L281" i="1"/>
  <c r="E281" i="1"/>
  <c r="L280" i="1"/>
  <c r="E280" i="1"/>
  <c r="L279" i="1"/>
  <c r="E279" i="1"/>
  <c r="L278" i="1"/>
  <c r="E278" i="1"/>
  <c r="L277" i="1"/>
  <c r="E277" i="1"/>
  <c r="L276" i="1"/>
  <c r="E276" i="1"/>
  <c r="L275" i="1"/>
  <c r="E275" i="1"/>
  <c r="L274" i="1"/>
  <c r="E274" i="1"/>
  <c r="L273" i="1"/>
  <c r="E273" i="1"/>
  <c r="L272" i="1"/>
  <c r="E272" i="1"/>
  <c r="L271" i="1"/>
  <c r="E271" i="1"/>
  <c r="L270" i="1"/>
  <c r="E270" i="1"/>
  <c r="L269" i="1"/>
  <c r="E269" i="1"/>
  <c r="L268" i="1"/>
  <c r="E268" i="1"/>
  <c r="L267" i="1"/>
  <c r="E267" i="1"/>
  <c r="L266" i="1"/>
  <c r="E266" i="1"/>
  <c r="L265" i="1"/>
  <c r="E265" i="1"/>
  <c r="L264" i="1"/>
  <c r="E264" i="1"/>
  <c r="L263" i="1"/>
  <c r="E263" i="1"/>
  <c r="L262" i="1"/>
  <c r="E262" i="1"/>
  <c r="L261" i="1"/>
  <c r="E261" i="1"/>
  <c r="L260" i="1"/>
  <c r="E260" i="1"/>
  <c r="L259" i="1"/>
  <c r="E259" i="1"/>
  <c r="L258" i="1"/>
  <c r="E258" i="1"/>
  <c r="L257" i="1"/>
  <c r="E257" i="1"/>
  <c r="L256" i="1"/>
  <c r="E256" i="1"/>
  <c r="L255" i="1"/>
  <c r="E255" i="1"/>
  <c r="L254" i="1"/>
  <c r="E254" i="1"/>
  <c r="L253" i="1"/>
  <c r="E253" i="1"/>
  <c r="L252" i="1"/>
  <c r="E252" i="1"/>
  <c r="L251" i="1"/>
  <c r="E251" i="1"/>
  <c r="L250" i="1"/>
  <c r="E250" i="1"/>
  <c r="L249" i="1"/>
  <c r="E249" i="1"/>
  <c r="L248" i="1"/>
  <c r="E248" i="1"/>
  <c r="L247" i="1"/>
  <c r="E247" i="1"/>
  <c r="L246" i="1"/>
  <c r="E246" i="1"/>
  <c r="L245" i="1"/>
  <c r="E245" i="1"/>
  <c r="L244" i="1"/>
  <c r="E244" i="1"/>
  <c r="L243" i="1"/>
  <c r="E243" i="1"/>
  <c r="L242" i="1"/>
  <c r="E242" i="1"/>
  <c r="L241" i="1"/>
  <c r="E241" i="1"/>
  <c r="L240" i="1"/>
  <c r="E240" i="1"/>
  <c r="L239" i="1"/>
  <c r="E239" i="1"/>
  <c r="L238" i="1"/>
  <c r="E238" i="1"/>
  <c r="L237" i="1"/>
  <c r="E237" i="1"/>
  <c r="L236" i="1"/>
  <c r="E236" i="1"/>
  <c r="L235" i="1"/>
  <c r="E235" i="1"/>
  <c r="L234" i="1"/>
  <c r="E234" i="1"/>
  <c r="L233" i="1"/>
  <c r="E233" i="1"/>
  <c r="L232" i="1"/>
  <c r="E232" i="1"/>
  <c r="L231" i="1"/>
  <c r="E231" i="1"/>
  <c r="L230" i="1"/>
  <c r="E230" i="1"/>
  <c r="L229" i="1"/>
  <c r="E229" i="1"/>
  <c r="L228" i="1"/>
  <c r="E228" i="1"/>
  <c r="L227" i="1"/>
  <c r="E227" i="1"/>
  <c r="L226" i="1"/>
  <c r="E226" i="1"/>
  <c r="L225" i="1"/>
  <c r="E225" i="1"/>
  <c r="L224" i="1"/>
  <c r="E224" i="1"/>
  <c r="L223" i="1"/>
  <c r="E223" i="1"/>
  <c r="L222" i="1"/>
  <c r="E222" i="1"/>
  <c r="L221" i="1"/>
  <c r="E221" i="1"/>
  <c r="L220" i="1"/>
  <c r="E220" i="1"/>
  <c r="L219" i="1"/>
  <c r="E219" i="1"/>
  <c r="L218" i="1"/>
  <c r="E218" i="1"/>
  <c r="L217" i="1"/>
  <c r="E217" i="1"/>
  <c r="L216" i="1"/>
  <c r="E216" i="1"/>
  <c r="L215" i="1"/>
  <c r="E215" i="1"/>
  <c r="L214" i="1"/>
  <c r="E214" i="1"/>
  <c r="L213" i="1"/>
  <c r="E213" i="1"/>
  <c r="L212" i="1"/>
  <c r="E212" i="1"/>
  <c r="L211" i="1"/>
  <c r="E211" i="1"/>
  <c r="L210" i="1"/>
  <c r="E210" i="1"/>
  <c r="L209" i="1"/>
  <c r="E209" i="1"/>
  <c r="L208" i="1"/>
  <c r="E208" i="1"/>
  <c r="L207" i="1"/>
  <c r="E207" i="1"/>
  <c r="L206" i="1"/>
  <c r="E206" i="1"/>
  <c r="L205" i="1"/>
  <c r="E205" i="1"/>
  <c r="L204" i="1"/>
  <c r="E204" i="1"/>
  <c r="L203" i="1"/>
  <c r="E203" i="1"/>
  <c r="L202" i="1"/>
  <c r="E202" i="1"/>
  <c r="L201" i="1"/>
  <c r="E201" i="1"/>
  <c r="L200" i="1"/>
  <c r="E200" i="1"/>
  <c r="L199" i="1"/>
  <c r="E199" i="1"/>
  <c r="L198" i="1"/>
  <c r="E198" i="1"/>
  <c r="L197" i="1"/>
  <c r="E197" i="1"/>
  <c r="L196" i="1"/>
  <c r="E196" i="1"/>
  <c r="L195" i="1"/>
  <c r="E195" i="1"/>
  <c r="L194" i="1"/>
  <c r="E194" i="1"/>
  <c r="L193" i="1"/>
  <c r="E193" i="1"/>
  <c r="L192" i="1"/>
  <c r="E192" i="1"/>
  <c r="L191" i="1"/>
  <c r="E191" i="1"/>
  <c r="L190" i="1"/>
  <c r="E190" i="1"/>
  <c r="L189" i="1"/>
  <c r="E189" i="1"/>
  <c r="L188" i="1"/>
  <c r="E188" i="1"/>
  <c r="L187" i="1"/>
  <c r="E187" i="1"/>
  <c r="L186" i="1"/>
  <c r="E186" i="1"/>
  <c r="L185" i="1"/>
  <c r="E185" i="1"/>
  <c r="L184" i="1"/>
  <c r="E184" i="1"/>
  <c r="L183" i="1"/>
  <c r="E183" i="1"/>
  <c r="L182" i="1"/>
  <c r="E182" i="1"/>
  <c r="L181" i="1"/>
  <c r="E181" i="1"/>
  <c r="L180" i="1"/>
  <c r="E180" i="1"/>
  <c r="L179" i="1"/>
  <c r="E179" i="1"/>
  <c r="L178" i="1"/>
  <c r="E178" i="1"/>
  <c r="L177" i="1"/>
  <c r="E177" i="1"/>
  <c r="L176" i="1"/>
  <c r="E176" i="1"/>
  <c r="L175" i="1"/>
  <c r="E175" i="1"/>
  <c r="L174" i="1"/>
  <c r="E174" i="1"/>
  <c r="L173" i="1"/>
  <c r="E173" i="1"/>
  <c r="L172" i="1"/>
  <c r="E172" i="1"/>
  <c r="L171" i="1"/>
  <c r="E171" i="1"/>
  <c r="L170" i="1"/>
  <c r="E170" i="1"/>
  <c r="L169" i="1"/>
  <c r="E169" i="1"/>
  <c r="L168" i="1"/>
  <c r="E168" i="1"/>
  <c r="L167" i="1"/>
  <c r="E167" i="1"/>
  <c r="L166" i="1"/>
  <c r="E166" i="1"/>
  <c r="L165" i="1"/>
  <c r="E165" i="1"/>
  <c r="L164" i="1"/>
  <c r="E164" i="1"/>
  <c r="L163" i="1"/>
  <c r="E163" i="1"/>
  <c r="L162" i="1"/>
  <c r="E162" i="1"/>
  <c r="L161" i="1"/>
  <c r="E161" i="1"/>
  <c r="L160" i="1"/>
  <c r="E160" i="1"/>
  <c r="L159" i="1"/>
  <c r="E159" i="1"/>
  <c r="L158" i="1"/>
  <c r="E158" i="1"/>
  <c r="L157" i="1"/>
  <c r="E157" i="1"/>
  <c r="L156" i="1"/>
  <c r="E156" i="1"/>
  <c r="L155" i="1"/>
  <c r="E155" i="1"/>
  <c r="L154" i="1"/>
  <c r="E154" i="1"/>
  <c r="L153" i="1"/>
  <c r="E153" i="1"/>
  <c r="L152" i="1"/>
  <c r="E152" i="1"/>
  <c r="L151" i="1"/>
  <c r="E151" i="1"/>
  <c r="L150" i="1"/>
  <c r="E150" i="1"/>
  <c r="L149" i="1"/>
  <c r="E149" i="1"/>
  <c r="L148" i="1"/>
  <c r="E148" i="1"/>
  <c r="L147" i="1"/>
  <c r="E147" i="1"/>
  <c r="L146" i="1"/>
  <c r="E146" i="1"/>
  <c r="L145" i="1"/>
  <c r="E145" i="1"/>
  <c r="L144" i="1"/>
  <c r="E144" i="1"/>
  <c r="L143" i="1"/>
  <c r="E143" i="1"/>
  <c r="L142" i="1"/>
  <c r="E142" i="1"/>
  <c r="L141" i="1"/>
  <c r="E141" i="1"/>
  <c r="L140" i="1"/>
  <c r="E140" i="1"/>
  <c r="L139" i="1"/>
  <c r="E139" i="1"/>
  <c r="L138" i="1"/>
  <c r="E138" i="1"/>
  <c r="L137" i="1"/>
  <c r="E137" i="1"/>
  <c r="L136" i="1"/>
  <c r="E136" i="1"/>
  <c r="L135" i="1"/>
  <c r="E135" i="1"/>
  <c r="L134" i="1"/>
  <c r="E134" i="1"/>
  <c r="L133" i="1"/>
  <c r="E133" i="1"/>
  <c r="L132" i="1"/>
  <c r="E132" i="1"/>
  <c r="L131" i="1"/>
  <c r="E131" i="1"/>
  <c r="L130" i="1"/>
  <c r="E130" i="1"/>
  <c r="L129" i="1"/>
  <c r="E129" i="1"/>
  <c r="L128" i="1"/>
  <c r="E128" i="1"/>
  <c r="L127" i="1"/>
  <c r="E127" i="1"/>
  <c r="L126" i="1"/>
  <c r="E126" i="1"/>
  <c r="L125" i="1"/>
  <c r="E125" i="1"/>
  <c r="L124" i="1"/>
  <c r="E124" i="1"/>
  <c r="L123" i="1"/>
  <c r="E123" i="1"/>
  <c r="L122" i="1"/>
  <c r="E122" i="1"/>
  <c r="L121" i="1"/>
  <c r="E121" i="1"/>
  <c r="L120" i="1"/>
  <c r="E120" i="1"/>
  <c r="L119" i="1"/>
  <c r="E119" i="1"/>
  <c r="L118" i="1"/>
  <c r="E118" i="1"/>
  <c r="L117" i="1"/>
  <c r="E117" i="1"/>
  <c r="L116" i="1"/>
  <c r="E116" i="1"/>
  <c r="L115" i="1"/>
  <c r="E115" i="1"/>
  <c r="L114" i="1"/>
  <c r="E114" i="1"/>
  <c r="L113" i="1"/>
  <c r="E113" i="1"/>
  <c r="L112" i="1"/>
  <c r="E112" i="1"/>
  <c r="L111" i="1"/>
  <c r="E111" i="1"/>
  <c r="L110" i="1"/>
  <c r="E110" i="1"/>
  <c r="L109" i="1"/>
  <c r="E109" i="1"/>
  <c r="L108" i="1"/>
  <c r="E108" i="1"/>
  <c r="L107" i="1"/>
  <c r="E107" i="1"/>
  <c r="L106" i="1"/>
  <c r="E106" i="1"/>
  <c r="L105" i="1"/>
  <c r="E105" i="1"/>
  <c r="L104" i="1"/>
  <c r="E104" i="1"/>
  <c r="L103" i="1"/>
  <c r="E103" i="1"/>
  <c r="L102" i="1"/>
  <c r="E102" i="1"/>
  <c r="L101" i="1"/>
  <c r="E101" i="1"/>
  <c r="L100" i="1"/>
  <c r="E100" i="1"/>
  <c r="L99" i="1"/>
  <c r="E99" i="1"/>
  <c r="L98" i="1"/>
  <c r="E98" i="1"/>
  <c r="L97" i="1"/>
  <c r="E97" i="1"/>
  <c r="L96" i="1"/>
  <c r="E96" i="1"/>
  <c r="L95" i="1"/>
  <c r="E95" i="1"/>
  <c r="L94" i="1"/>
  <c r="E94" i="1"/>
  <c r="L93" i="1"/>
  <c r="E93" i="1"/>
  <c r="L92" i="1"/>
  <c r="E92" i="1"/>
  <c r="L91" i="1"/>
  <c r="E91" i="1"/>
  <c r="L90" i="1"/>
  <c r="E90" i="1"/>
  <c r="L89" i="1"/>
  <c r="E89" i="1"/>
  <c r="L88" i="1"/>
  <c r="E88" i="1"/>
  <c r="L87" i="1"/>
  <c r="E87" i="1"/>
  <c r="L86" i="1"/>
  <c r="E86" i="1"/>
  <c r="L85" i="1"/>
  <c r="E85" i="1"/>
  <c r="L84" i="1"/>
  <c r="E84" i="1"/>
  <c r="L83" i="1"/>
  <c r="E83" i="1"/>
  <c r="L82" i="1"/>
  <c r="E82" i="1"/>
  <c r="L81" i="1"/>
  <c r="E81" i="1"/>
  <c r="L80" i="1"/>
  <c r="E80" i="1"/>
  <c r="L79" i="1"/>
  <c r="E79" i="1"/>
  <c r="L78" i="1"/>
  <c r="E78" i="1"/>
  <c r="L77" i="1"/>
  <c r="E77" i="1"/>
  <c r="L76" i="1"/>
  <c r="E76" i="1"/>
  <c r="L75" i="1"/>
  <c r="E75" i="1"/>
  <c r="L74" i="1"/>
  <c r="E74" i="1"/>
  <c r="L73" i="1"/>
  <c r="E73" i="1"/>
  <c r="L72" i="1"/>
  <c r="E72" i="1"/>
  <c r="L71" i="1"/>
  <c r="E71" i="1"/>
  <c r="L70" i="1"/>
  <c r="E70" i="1"/>
  <c r="L69" i="1"/>
  <c r="E69" i="1"/>
  <c r="L68" i="1"/>
  <c r="E68" i="1"/>
  <c r="L67" i="1"/>
  <c r="E67" i="1"/>
  <c r="L66" i="1"/>
  <c r="E66" i="1"/>
  <c r="L65" i="1"/>
  <c r="E65" i="1"/>
  <c r="L64" i="1"/>
  <c r="E64" i="1"/>
  <c r="L63" i="1"/>
  <c r="E63" i="1"/>
  <c r="L62" i="1"/>
  <c r="E62" i="1"/>
  <c r="L61" i="1"/>
  <c r="E61" i="1"/>
  <c r="L60" i="1"/>
  <c r="E60" i="1"/>
  <c r="L59" i="1"/>
  <c r="E59" i="1"/>
  <c r="L58" i="1"/>
  <c r="E58" i="1"/>
  <c r="L57" i="1"/>
  <c r="E57" i="1"/>
  <c r="L56" i="1"/>
  <c r="E56" i="1"/>
  <c r="L55" i="1"/>
  <c r="E55" i="1"/>
  <c r="L54" i="1"/>
  <c r="E54" i="1"/>
  <c r="L53" i="1"/>
  <c r="E53" i="1"/>
  <c r="L52" i="1"/>
  <c r="E52" i="1"/>
  <c r="L51" i="1"/>
  <c r="E51" i="1"/>
  <c r="L50" i="1"/>
  <c r="E50" i="1"/>
  <c r="L49" i="1"/>
  <c r="E49" i="1"/>
  <c r="L48" i="1"/>
  <c r="E48" i="1"/>
  <c r="L47" i="1"/>
  <c r="E47" i="1"/>
  <c r="L46" i="1"/>
  <c r="E46" i="1"/>
  <c r="L45" i="1"/>
  <c r="E45" i="1"/>
  <c r="L44" i="1"/>
  <c r="E44" i="1"/>
  <c r="L43" i="1"/>
  <c r="E43" i="1"/>
  <c r="L42" i="1"/>
  <c r="E42" i="1"/>
  <c r="L41" i="1"/>
  <c r="E41" i="1"/>
  <c r="L40" i="1"/>
  <c r="E40" i="1"/>
  <c r="L39" i="1"/>
  <c r="E39" i="1"/>
  <c r="L38" i="1"/>
  <c r="E38" i="1"/>
  <c r="L37" i="1"/>
  <c r="E37" i="1"/>
  <c r="L36" i="1"/>
  <c r="E36" i="1"/>
  <c r="L35" i="1"/>
  <c r="E35" i="1"/>
  <c r="L34" i="1"/>
  <c r="E34" i="1"/>
  <c r="L33" i="1"/>
  <c r="E33" i="1"/>
  <c r="L32" i="1"/>
  <c r="E32" i="1"/>
  <c r="L31" i="1"/>
  <c r="E31" i="1"/>
  <c r="L30" i="1"/>
  <c r="E30" i="1"/>
  <c r="L29" i="1"/>
  <c r="E29" i="1"/>
  <c r="L28" i="1"/>
  <c r="E28" i="1"/>
  <c r="L27" i="1"/>
  <c r="E27" i="1"/>
  <c r="L26" i="1"/>
  <c r="E26" i="1"/>
  <c r="L25" i="1"/>
  <c r="E25" i="1"/>
  <c r="L24" i="1"/>
  <c r="E24" i="1"/>
  <c r="L23" i="1"/>
  <c r="E23" i="1"/>
  <c r="L22" i="1"/>
  <c r="E22" i="1"/>
  <c r="L21" i="1"/>
  <c r="E21" i="1"/>
  <c r="L20" i="1"/>
  <c r="E20" i="1"/>
  <c r="L19" i="1"/>
  <c r="E19" i="1"/>
  <c r="L18" i="1"/>
  <c r="E18" i="1"/>
  <c r="L17" i="1"/>
  <c r="E17" i="1"/>
  <c r="L16" i="1"/>
  <c r="E16" i="1"/>
  <c r="L15" i="1"/>
  <c r="E15" i="1"/>
  <c r="L14" i="1"/>
  <c r="E14" i="1"/>
  <c r="L13" i="1"/>
  <c r="E13" i="1"/>
  <c r="L12" i="1"/>
  <c r="E12" i="1"/>
  <c r="L11" i="1"/>
  <c r="E11" i="1"/>
  <c r="L10" i="1"/>
  <c r="E10" i="1"/>
  <c r="L9" i="1"/>
  <c r="E9" i="1"/>
  <c r="L8" i="1"/>
  <c r="E8" i="1"/>
  <c r="L7" i="1"/>
  <c r="E7" i="1"/>
  <c r="L6" i="1"/>
  <c r="E6" i="1"/>
  <c r="L5" i="1"/>
  <c r="E5" i="1"/>
  <c r="L4" i="1"/>
  <c r="E4" i="1"/>
  <c r="L3" i="1"/>
  <c r="E3" i="1"/>
  <c r="E2" i="1"/>
</calcChain>
</file>

<file path=xl/sharedStrings.xml><?xml version="1.0" encoding="utf-8"?>
<sst xmlns="http://schemas.openxmlformats.org/spreadsheetml/2006/main" count="2840" uniqueCount="782">
  <si>
    <t>Index Number</t>
  </si>
  <si>
    <t>Publish Date</t>
  </si>
  <si>
    <t>Publish Time</t>
  </si>
  <si>
    <t>Content Title</t>
  </si>
  <si>
    <t>Data Source</t>
  </si>
  <si>
    <t>Publish Content</t>
  </si>
  <si>
    <t>Sentiment Category</t>
  </si>
  <si>
    <t>Number of like</t>
  </si>
  <si>
    <t>Number of comment</t>
  </si>
  <si>
    <t>Number of share</t>
  </si>
  <si>
    <t>Domain</t>
  </si>
  <si>
    <t>author_url</t>
  </si>
  <si>
    <t>Source Category</t>
  </si>
  <si>
    <t>Content Tags</t>
  </si>
  <si>
    <t>2024-10-07</t>
  </si>
  <si>
    <t>21:00</t>
  </si>
  <si>
    <t>Prep For IELTS</t>
  </si>
  <si>
    <t>Đoán xem nam thần này test Phòng Speaking ảo Prep AI được bao nhiêu điểm Speaking nào</t>
  </si>
  <si>
    <t>Trung tính</t>
  </si>
  <si>
    <t>facebook.com</t>
  </si>
  <si>
    <t>Bài đăng fanpage</t>
  </si>
  <si>
    <t>test Phòng Speaking ảo Prep , điểm Speaking</t>
  </si>
  <si>
    <t/>
  </si>
  <si>
    <t>2024-10-06</t>
  </si>
  <si>
    <t>21:01</t>
  </si>
  <si>
    <t>Answer
   Despite the growing accessibility to education, illiteracy remains a significant issue in a number of places. There are severe implications of this situation, and actions ought to be taken by governments to address this problem.
   The inability to read or write has profound disadvantages on both individuals and society. Illiterate individuals, first and foremost, often face limited employment opportunities, as most jobs require basic comprehension and production of texts. This burden will prevent people from working anything other than the most menial of jobs; as a result, it perpetuates poverty and hinders social mobility. The inability to read and write, furthermore, impedes access to information, which is crucial for civic participation. People who cannot read are less likely to understand their rights, whereas those unable to write may fail to access public services without assistance, or worse still, they might be duped by malicious parties into breaking the law. Illiteracy, therefore, is a factor that disenfranchises people in society.
   Effective strategies can be implemented to mitigate this situation, however. Initially, early childhood education is essential in ensuring that one’s ability to read is prioritized from a young age. An appropriate policy, for instance, is universalization of primary education to provide individuals with a basic grasp of language. Besides the aforementioned approach, which aims to reduce future illiteracy rates, the government should promote learning programs for adults who missed out on formal schooling. With adequate resources and training for instructors, this intervention may produce the desired effect in reducing disenfranchisement caused by illiteracy. These programs, at the same time, should be accessible and tailored to mature students as well, by utilizing flexible schedules and practical incentives.
   In conclusion, illiteracy poses considerable challenges to those affected by limiting their opportunities and participation in society, but early childhood education and adult literacy programs are governmental policies that could redress the situation. Such measures will help create a fairer and more informed society that is capable of thriving in the modern era.</t>
  </si>
  <si>
    <t>Tiêu cực</t>
  </si>
  <si>
    <t>Answer , Despite , There , The , This , People , Illiteracy , Effective , Initially , Besides , With , Thes , Such</t>
  </si>
  <si>
    <t>20:59</t>
  </si>
  <si>
    <t>Outline:
1. Introduction
- Introduce the readers to the situation of illiteracy in society despite increased access to education
- Thesis statement: State the writer’s intent to find the consequences of this situation and the solutions for it
2. Consequences/disadvantages of illiteracy
- Restricts employment to the lowliest jobs 
- Reduces participation in society
3. Governmental solutions for this issue
- Provide early childhood education for society
- Promote learning programs for adults who missed out on formal schooling
4. Conclusion  Opinion
- Summarize the writer’s findings
- Recommendation or further remarks based on the writer’s findings</t>
  </si>
  <si>
    <t>Outline , Introduction , Introduce , Thes , State , solutions for it , Consequences , of illiteracy , Restricts , lowliest jobs , Reduces , Governmental , this issue , Provide , for society , Promote , formal schooling , Summarize , Recommendation , writer’s findings</t>
  </si>
  <si>
    <t>20:58</t>
  </si>
  <si>
    <t>Đề bài:
Despite the increased access to education, a significant number of people cannot read or write. What are the disadvantages? What action should the government take?
Give reasons for your answer and include any relevant examples from your own knowledge or experience.</t>
  </si>
  <si>
    <t>Despite , What , What , Give</t>
  </si>
  <si>
    <t>20:56</t>
  </si>
  <si>
    <t>Một chủ đề Writing task 2 khá lạ "Illiteracy in modern day", ca này vào phòng thi mà gặp chắc xịt keo cứng ngắc mất thui 
Nhưng đừng lo, thầy cô Prep hướng dẫn bạn cách viết ăn điểm cho chủ đề này đây, check cmt nhé</t>
  </si>
  <si>
    <t>Writing task 2 , Illiteracy , thui  , Prep</t>
  </si>
  <si>
    <t>18:00</t>
  </si>
  <si>
    <t>Nhanh quá điii... Lớp học Speaking Marathon đã diễn ra được 2 buổi rồi. Hôm qua, ở buổi học thứ 2, cô Hương Ly đã hướng dẫn chi tiết cách trả lời cho câu hỏi dạng Advantage/Disadvantage và Problem/Solution Questions trong đề thi Speaking Part 3.
Các bạn tham gia lớp học đừng quên làm bài tập về nhà đầy đủ đó nha. 
 Hoàn thành đủ 3 buổi học, làm hết bài tập về nhà là sẽ được nhận chứng chỉ đầu ra và học bổng may mắn đó. Chỉ còn 1 buổi cuối cùng vào 8/10 thôi nên hãy tham gia để được học đủ kiến thức nhé!
#lophoccongdongprep #speakingmarathon
________________________
PREP - Nền tảng Học  Luyện thi thông minh
 Website: https://prepedu.com/
 Group Prep Student Community: https://www.facebook.com/groups/prepstudentcommunity
 Hotline: (+84) 931 42 88 99
 Nền tảng được đầu tư bởi Cercano - Quỹ của Co-founder Microsoftspeakingmarathon</t>
  </si>
  <si>
    <t>Lớp học Speaking Marathon , buổi học thứ 2 , Hương Ly , dạng Advantage , / Disadvantage , Problem , Solution Questions , Speaking Part , # speakingmarathon , PREP , Group Prep Student Community , Hotline , + 84 , Cercano , Co-founder Microsoftspeakingmarathon</t>
  </si>
  <si>
    <t>12:00</t>
  </si>
  <si>
    <t>Đi đá bóng xả stress mà gặp khứa bạn...</t>
  </si>
  <si>
    <t>2024-10-05</t>
  </si>
  <si>
    <t>HỌC IELTS CẦN CÓ TƯ DUY VÀ PHƯƠNG PHÁP ĐÚNG MỚI DỄ DÀNG BẬT BAND ĐƯỢC 
- Chia sẻ của cô Chi Lê, Academic Manager của Prep.
Nếu các bạn bỏ ra nhiều công sức, nỗ lực học IELTS nhưng band điểm vẫn bị chững lại thì nhất định phải đọc lời giải đáp của cô Chi để có tư duy đúng đắn nhất khi học nhé 
1️⃣ Thời gian cần học để nâng điểm giữa các level là khác nhau
 Việc bạn làm bài tập trong một thời gian nhưng điểm số vẫn "dậm chân tại chỗ" không phải là do bạn không có sự tiến bộ đâu, mà theo phổ điểm của IELTS, từ band 2 lên band 4 thì khá dễ, tuy nhiên từ band 4 trở lên thì tính từng 0.5 một và hành trình kéo dài hơn rất nhiều. Cambridge đã nghiên cứu về vấn đề này và chỉ ra rằng: càng với cấp bậc cao, thời gian học đòi hỏi càng nhiều và điểm số tăng chậm hơn đáng kể. 
2️⃣ Khi học ngôn ngữ, yếu tố "thường xuyên" vô cùng quan trọng
 Không giống với các môn Toán, Lý, Hoá cần có năng khiếu tư duy logic, việc học ngôn ngữ không cần sự "thông minh xuất chúng" quá nhiều, mà bản chất là bạn "copypaste" - bắt chước và mô phỏng theo. Do vậy yếu tố "frequency" - mức độ thường xuyên đóng vai trò quan trọng hơn là "intensity" - cường độ khi học ngoại ngữ. Mỗi ngày bạn không cần học quá nhiều, chỉ 15-30 phút thôi cũng được, nhưng quan trọng là ngày nào cũng học, vì như vậy thì não bộ sẽ được lặp đi lặp lại nhiều, và từ đó sử dụng ngôn ngữ thành phản xạ.
3️⃣  Nhiều bạn đang đ.ố.t c.h.á.y giai đoạn học
 Việc chỉ chăm chăm làm đề để lấy số lượng, làm xong chỉ so điểm rồi thôi chứ không thực sự làm sâu là một cách học sai lầm đó nha. Điều này càng khiến điểm của bạn dậm chân tại chỗ bởi làm đề chỉ giúp bạn biết được trình độ của mình đang ở đâu, chứ bạn không thực sự biết mình nên cải thiện điều gì để tiến bộ hơn.
 Cô Chi Lê cũng dành những lời khuyên quý giá tới các bạn Preppies để mỗi ngày học IELTS là một ngày tiến bộ hơn nha:
  Khi làm xong mỗi bài tập hoặc đề luyện, bạn nên xem kỹ giải thích đáp án, từ học rút ra mình nên cải thiện điều gì trong bài thi lần sau. Đồng thời, các bạn có thể xem lại video bài học để thực hành nhuần nhuyễn những mẹo và strategies thầy cô chia sẻ, đó mới là mấu chốt giúp bạn thay đổi về "chất" - từ đó mới có sự cải tiến về "lượng" được nha!
 Phát huy điểm mạnh thì sẽ dễ dàng và nhanh chóng hơn là khắc phục điểm yếu rất nhiều, nên bên cạnh việc nắm bắt được những lỗi sai mình hay gặp phải là gì thì bạn cũng đừng quên khen ngợi bản thân và phát huy điểm mạnh của mình nhiều hơn nữa nhé!! Yên tâm là bài thầy cô Prep hay A.I trong phòng luyện đề chấm chữa, thì Prep vẫn luôn chỉ ra những điểm mà Preppies làm tốt, những từ vựng hoặc cấu trúc hay đã sử dụng được. Cho nên đừng chỉ ghi lại lỗi sai được thầy cô/ A.I chữa, bạn cũng nhớ ghi lại những ý tốt được ghi nhận rồi tiếp tục phát huy nha!
Chúc Preppies luôn chăm chỉ, nhanh tiến bộ và đạt được điểm số mơ ước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</si>
  <si>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HỌC IELTS CẦN CÓ , Chi Lê ,  Academic Manager , Prep , Chi , IELTS , band 2 , band 4 , band 4 , 0.5 một , Cambridge , Lý ,  Hóa , Chi Lê , bạn Preppies , IELTS , bài thầy cô Prep , A.I , Prep , Preppies , Preppies , PREP , Group Prep Student Community , Hotline , + 84 , Cercano , Co-founder Microsoft</t>
  </si>
  <si>
    <t>Học viên nhà Prep đi thi về kiểu: Cũm không có bất ngờ lắm á, ở nhà luyện sao đi thi điểm vậy  Uy tínnn</t>
  </si>
  <si>
    <t>Prep , Cũm ,  Uy tínnn</t>
  </si>
  <si>
    <t>15:01</t>
  </si>
  <si>
    <t>12:01</t>
  </si>
  <si>
    <t>Ủa??? #love #IELTS #tienganh #prep</t>
  </si>
  <si>
    <t>Ủa , # prep</t>
  </si>
  <si>
    <t>2024-10-04</t>
  </si>
  <si>
    <t>KHÁNH VY ĐÃ TẬN DỤNG CÔNG NGHỆ A.I CỦA PREP ĐỂ LÊN TRÌNH SPEAKING NHƯ NÀO?
 Là một người bận rộn với lịch trình dày đặc, Khánh Vy luôn lựa chọn những cách học tập linh hoạt và hiệu quả nhất. Cô nàng đã chọn phòng Speaking ảo của PREP để luyện tập Speaking, nhờ vào công nghệ A.I vừa chấm chữa nhanh chóng, lại dễ dàng nâng cao kỹ năng nhờ những tính năng siêu việt: 
 Phản hồi ngay lập tức: Chỉ sau vài giây sau khi kết thúc bài nói, Khánh Vy đã nhận được bảng điểm chi tiết, nhờ đó cô nàng nhanh chóng biết trình độ bản thân đang ở mức độ nào.
 Chấm chữa theo từng tiêu chí: Hệ thống chấm điểm không chỉ dựa vào 4 tiêu chí chính là phát âm, lưu loát, ngữ pháp, từ vựng mà còn đánh giá dựa trên 12 tiêu chí phụ. Điều này giúp Khánh Vy hiểu tường tận tại sao lại đạt được điểm số trên và nắm được ngay còn cải thiện phần nào để tiến bộ hơn.
 Chỉ rõ ràng ưu điểm - nhược điểm: Đặc biệt, tính năng nhận xét bài của phòng Speaking ảo được Khánh Vy đánh giá rất cao bởi sự chi tiết đến từng lỗi nhỏ nhất. Chẳng hạn như với tiêu chí phát âm: Vy nghe lại những từ phát âm chưa chuẩn, sau đó sửa theo A.I. Nhờ vậy, cô nàng luôn cảm thấy như đang có một giáo viên đồng hành ngay bên cạnh.
 Action plan – Phương hướng cải thiện cá nhân hóa: Không chỉ dừng lại ở việc chấm điểm, Khánh Vy sẽ xem phần đề xuất cải thiện mà A.I cung cấp dựa trên bài nói của mình. Tập trung sửa theo những gợi ý của Phòng ảo, Khánh Vy dễ dàng nâng band điểm kỹ năng nói!
 Sau khi trải nghiệm phòng Speaking ảo của PREP, cô nàng MC siêu ưng ý và highly recommend các bạn học Speaking cùng phòng ảo Prep A.I nha!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</si>
  <si>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KHÁNH VY ĐÃ , Khánh Vy , PREP , Speaking , công nghệ A.I , Khánh Vy , Khánh Vy , phòng Speaking ảo được Khánh Vy , Vy , A.I. , Khánh Vy , A.I , Khánh Vy , PREP , Speaking , ảo Prep , PREP , Prep Student Community , Hotline , + 84 , Cercano , Co-founder Microsoft</t>
  </si>
  <si>
    <t>18:01</t>
  </si>
  <si>
    <t>Buổi đầu tiên của lớp học Speaking Marathon đã diễn ra vô cùng sôi nổi lunn 
Các bạn nhớ hoàn thành BTVN để sẵn sàng cho buổi học tiếp theo vào tối mai nhaa</t>
  </si>
  <si>
    <t>lớp học Speaking Marathon , lunn  , BTVN , tối mai nhaa</t>
  </si>
  <si>
    <t>Người lạ ơi, xin cho tôi note nhờ</t>
  </si>
  <si>
    <t>2024-10-03</t>
  </si>
  <si>
    <t>21:52</t>
  </si>
  <si>
    <t>Test sinh viên Ngoại thương được bao nhiêu điểm Speaking  Cùng Prep dự đoán nào!</t>
  </si>
  <si>
    <t>Cùng Prep</t>
  </si>
  <si>
    <t>18:03</t>
  </si>
  <si>
    <t>️ Các bạn nhớ vào group để cập nhật thông tin đầy đủ nhất nhé: https://zalo.me/g/bopkae099</t>
  </si>
  <si>
    <t>⏰ 2 TIẾNG ĐẾM NGƯỢC VÀO LỚP HỌC SPEAKING MARATHON ⏰
Các bạn đã đăng ký thành công nhớ join group Zalo để cập nhật thông tin đầy đủ về buổi học nhé! Chuẩn bị sẵn thiết bị, sách vở để ghi chép nha! See ya~~</t>
  </si>
  <si>
    <t>2 TIẾNG , join group Zalo , , ,</t>
  </si>
  <si>
    <t>15:00</t>
  </si>
  <si>
    <t>Một lòng tìm kiếm keyword ...</t>
  </si>
  <si>
    <t>Đau vì ai…, ai eo</t>
  </si>
  <si>
    <t>2024-10-02</t>
  </si>
  <si>
    <t>NẾU ĐƯỢC XUYÊN KHÔNG VỀ QUÁ KHỨ KHI MỚI HỌC IELTS SPEAKING, MÌNH SẼ…
- Dừng ngay việc chỉ học sách vở qua các bài mẫu. Part 1 ăn may còn trúng được 1-2 câu, chứ Part 2, Part 3 thì xác suất trúng tủ cực thấp. Việc ôn các bài mẫu, học nhẩm câu từ, ý tưởng sẽ chỉ khiến cho mình lười tư duy hơn, không chủ động dùng từ vựng và lên ý tưởng. Học như vậy khó để tiến bộ được.
- Bỏ ngay suy nghĩ chủ quan tập trung ôn Part 1  2 để kéo điểm vì nó dễ học hơn. Nhưng học rồi mới biết Part 3 cực kỳ quan trọng, vì nó chiếm tới 50% số điểm tổng của cả bài thi nên không thể lơ là. 
- Buộc bản thân phải mở miệng nói nhiều hơn. Mình là đứa chỉ tự học Speaking ở nhà nên rất ngại nói vì không biết nói với ai, nếu có tự thực hành nói thì cũng không biết phải tự sửa bài như thế nào. Mình chỉ ước có ai đó có thể chấm bài cho mình để mình biết trình độ của mình đang ở đâu, cần sửa như thế nào thôi.
 Mà công nhận nha, trong 3 Part của bài thi IELTS Speaking, mình sợ Part 3 nhất vì mình không tự tin về các kiến thức xã hội, quan điểm, đánh giá của mình đối với các chủ đề cũng khá nông. Mình cứ luẩn quẩn không biết sẽ phải trả lời như thế nào cho đủ ý, cho trôi chảy.
 Nếu bạn nào cũng như mình thì bây giờ cùng mình đăng ký tham gia ngay Lớp học Speaking Marathon của Prep nhé: https://forms.gle/fYqZD6xNWNiaEbgZ9. 
Lớp học gồm 3 buổi hoàn toàn MIỄN PHÍ qua Zoom, còn được dẫn dắt bởi cô Hương Ly - giáo viên 8.0 IELTS của IPP nữa. Cô sẽ dạy mình đầy đủ cách trả lời cho từng dạng câu hỏi trong đề thi IELTS Speaking Part 3 á.
Hồi hè, mình có tham gia đủ 3 buổi của Lớp học này ở Mùa 1, nhờ có cô hướng dẫn cách xử lý đề bài Speaking Part 2 mà mình như thay đổi hẳn tư duy trả lời cho phần này. Lần này thấy được học tiếp cách xử lý đề Part 3 nên mình háo hức lắm. Tham gia lớp học mình sẽ được nhận code trải nghiệm Phòng luyện thi IELTS ảo Prep AI miễn phí. Bạn nào đang cần một nơi để luyện nói, được chấm chữa bài chi tiết thì nên đăng ký ngay vì có bao gồm cả Phòng Speaking ảo đó. 
 Đăng ký lớp học ngay nha: https://forms.gle/fYqZD6xNWNiaEbgZ9, hẹn gặp mọi người vào 20h ngày mai để tham gia buổi học đầu tiên nhé!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</si>
  <si>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XUYÊN KHÔNG VỀ QUÁ KHỨ KHI MỚI HỌC IELTS SPEAKING , Part , Part , Part , Part , Part , Buộc , Speaking , 3 Part , IELTS Speaking , Part , Lớp học Speaking Marathon , Prep , Zoom , Hương Ly , IPP , đề thi IELTS Speaking Part , Mùa 1 , đề bài Speaking Part , đề Part 3 , IELTS ảo Prep , PREP , Group Prep Student Community , Hotline , + 84 , Cercano , Co-founder Microsoft</t>
  </si>
  <si>
    <t>TOP 1 AI THẾ HỆ MỚI, CHẤM ĐIỂM SPEAKING SÁT THI THẬT - GỌI TÊN PREP AI!
 Phòng Speaking ảo Prep AI đã được cựu giám khảo IELTS - Jackson Howard (với hơn 10 năm kinh nghiệm làm giám khảo IELTS) kiểm chứng là "chấm sát thi thật". Điều này không chỉ Khánh Vy mà 98% học viên của Prep cũng đã xác nhận!
Việc được chấm điểm sát với kết quả điểm số của giám khảo IELTS giúp bạn hiểu rõ được trình độ và năng lực của bản thân để điều chỉnh kế hoạch học tập kịp thời, tự tin nâng band trước khi thi.
 Mới đây, Phòng Speaking ảo Prep AI lại vừa tiếp tục được cải tiến, như Khánh Vy review là “đào sâu chấm kỹ hơn gấp nhiều lần, giao diện xinh iu cực dễ sử dụng”. Việc cải tiến toàn bộ từ tính năng tới giao diện này đã giúp cho chất lượng học cũng được nâng lên một tầm cao mới:
 Bạn sẽ được Prep AI chỉ ra được ưu và nhược điểm lớn nhất khi thực hành nói và cung cấp kế hoạch ôn tập để bạn chủ động cải thiện được vấn đề của mình. 
 Bạn được nhận xét bài chi tiết như được chấm bởi giáo viên vì AI chấm theo 4 tiêu chí IELTS và đào sâu phân tích tới 12 tiêu chí phụ để bạn biết mình tốt/chưa tốt ở mức độ nào. Giải thích kỹ cho bạn về các tiêu chí chấm điểm, ví dụ vì sao phải sử dụng collocations, tránh việc bạn hoang mang không biết nhận xét này là vì sao, tác động thế nào tới điểm số.
 Prep AI là công cụ đầu tiên trên thị trường ghi nhận những ưu điểm của bạn trong bài làm - bên cạnh việc sửa lỗi, trái ngược với những công cụ chỉ làm được việc duy nhất là sửa lỗi. Ngoài ra, AI còn nâng cấp câu trả lời, giúp bạn biết cách diễn đạt hay hơn mà vẫn giữ lại 100% ý ban đầu.
Mọi người vẫn nói “biết thêm một ngoại ngữ, là sống thêm một cuộc đời”, vậy nếu bạn giỏi tiếng Anh, lại còn Speaking tốt thì cuộc đời của bạn sẽ rực rỡ hơn bất cứ ai. Giỏi Speaking rồi thì muốn có IELTS, muốn đi du học, muốn giao tiếp với người nước ngoài hay làm việc tại các tập đoàn lớn cũng không sợ!
 Vậy nên là, ngay bây giờ hãy tập trung luyện Speaking trên Phòng Speaking ảo Prep AI nha!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</si>
  <si>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AI THẾ HỆ , CHẤM ĐIỂM SPEAKING SÁT THI THẬT , TÊN PREP , Phòng Speaking ảo Prep , giám khảo IELTS , - Jackson Howard , giám khảo IELTS , Khánh Vy , Prep , giám khảo IELTS , Phòng Speaking , Khánh Vy , Prep , tiêu chí IELTS , Prep , tiếng Anh , Speaking , Giỏi Speaking , IELTS , Speaking , Phòng Speaking ảo Prep , PREP , Group Prep Student Community , Hotline , + 84 , Cercano , Co-founder Microsoft</t>
  </si>
  <si>
    <t>2024-10-01</t>
  </si>
  <si>
    <t>21:12</t>
  </si>
  <si>
    <t>Đổ đứ đừ với cách cô Hương Ly (giáo viên 8.0 IELTS) trả lời mẫu câu hỏi Speaking Part 3. Bạn nào muốn cô Hương Ly bật mí bí kíp học để nói hay, nói ăn điểm như vậy thì tham gia ngay 3 buổi học HOÀN TOÀN MIỄN PHÍ của lớp học Speaking Marathon nha. Đăng ký ngay tại đây: https://forms.gle/fYqZD6xNWNiaEbgZ9 #lophoccongdongprep #speakingmarathon</t>
  </si>
  <si>
    <t>Hương Ly , Speaking Part , Hương Ly , HOÀN TOÀN MIỄN PHÍ , lớp học Speaking , # speakingmarathon</t>
  </si>
  <si>
    <t>17:55</t>
  </si>
  <si>
    <t>XEM KINH NGHIỆM HỌC CỦA HỌC VIÊN 8.0 IELTS PREP, ĐÁNG GIÁ ĐẾN TỪNG CÂU TỪNG CHỮ 
 Bạn Huỳnh Tuyết Vy học chuyên Hoá nhưng trình độ tiếng Anh thì khỏi phải bàn vì vừa rồi bạn đã xuất sắc đạt 8.0 IELTS sau một thời gian đèn đóm với khoá học IELTS của Prep.
 Với một số điểm xuất sắc như vậy, Prep cũng rất tò mò không biết bạn có đang giấu tips học nào đặc biệt không. Và câu trả lời của bạn chi tiết tới từng kỹ năng luôn đó:
“Với Listening: Em ôn trong bộ Cam 10 - 19 của PREP, làm xong thì em sẽ check kỹ lại đáp án để sửa và nghe lại với transcript. Em cũng áp dụng cách làm bài mà thầy cô đã dạy trong khoá, em thấy tốc độ làm bài nhanh hơn. Ngoài ra, em cũng thường xem youtube tiếng anh để cải thiện khả năng nghe hiểu.
Với Reading: Em đa dạng hóa nguồn đọc, đọc đề, đọc truyện, và đọc báo tiếng Anh. Chủ yếu em luyện đề nhiều và take note lại từ vựng hay để học. Thường dạng nào em làm không tốt em sẽ xem lại video bài giảng của PREP và tập trung làm nhiều đề của dạng đó hơn.
Với Writing: Em thường soạn sẵn mẫu bài làm và học các kiến thức trong khoá. Em hay tham khảo cuốn tổng hợp đề thi thật rồi tự lên idea. Em không viết nhiều đâu, chủ yếu học cách lên idea là chính. Và cách lên idea em học từ Prep luôn, em thấy ý tưởng rõ ràng và mạch lạc hơn. Nếu có viết bài thì em sẽ viết trong Phòng Writing ảo Prep AI để được chấm và sửa lỗi.
Với Speaking: Em luyện phòng Speaking ảo Prep AI và luyện nói với bạn là chủ yếu. Em làm gần hết bộ dự đoán mới nhất. AI chấm điểm ngữ điệu của em hơi thấp nên em có tập trung cải thiện phần đó hơn và sửa cho em được về phần lỗi ngữ pháp, giúp em cải thiện cách dùng từ vựng hơn nhờ tính năng nâng cấp bài làm. Tính năng nâng cấp cũng là tính năng em thích nhất. Phần nào bí idea em sẽ sử dụng thêm phần bài mẫu.”
 Prep nghĩ những kinh nghiệm học này nên chia sẻ thêm để các bạn cùng tham khảo, nó cũng sẽ phần nào giúp các bạn học IELTS tốt hơn, nhanh chóng nâng band điểm hơn nữa. Sau cùng thì Prep cũng chúc mừng Tuyết Vy đã về đích thành công nha! 
Các bạn đã học IELTS hết chưa, 7.0+ IELTS đang chờ rồi, mau học cùng Prep nha!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</si>
  <si>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HỌC CỦA HỌC VIÊN , 8.0 IELTS PREP , ĐÁNG GIÁ ĐẾN TỪNG CÂU TỪNG CHỮ , Bạn Huỳnh Tuyết Vy , trình độ tiếng Anh , IELTS , Prep , Prep , Listening , bộ Cam , PREP , Reading , báo tiếng Anh , PREP , Writing , Prep , Phòng Writing ảo Prep , Speaking , phòng Speaking ảo Prep , IELTS , Prep , Tuyết Vy , IELTS , + IELTS , PREP , Group Prep Student Community , Hotline , + 84 , Cercano , Co-founder Microsoft</t>
  </si>
  <si>
    <t>15:08</t>
  </si>
  <si>
    <t>Cũng là đề cục đá nhưng đá này lạ</t>
  </si>
  <si>
    <t>12:41</t>
  </si>
  <si>
    <t>Khi nhắc tới phần cuối cùng của bài thi IELTS Speaking này, khá nhiều bạn “tim đập, chân run” lo lắng bởi part 3 thường khá dài, đòi hỏi phải có kiến thức về xã hội cũng như trả lời mạch lạc, logic. 
Tuy nhiên, cô Hương Ly khuyên các bạn 2 tips sau để có thể "xử gọn" mọi câu hỏi Part 3:
+ Ngoài việc trau dồi từ vựng, ngữ pháp, các bạn nên chịu khó đọc sách hoặc nghe podcast để bổ sung kiến thức về xã hội. Các bạn có thể nghe trên Spotify, Apple Podcasts… đều được, hoặc có thể lên trang web có kèm transcript để học từ vựng, đồng thời có thêm idea cho Speaking part 3.
+ Bên cạnh việc học trên trường, các bạn cần ra ngoài trải nghiệm nhiều hơn, như vậy sẽ trau dồi thêm vốn sống để trả lời các câu hỏi "mượt mà".
Tại 3 buổi học online Speaking Marathon ngày 3-5-8/10 tới đây, cô Ly sẽ đồng hành cùng các bạn chinh phục từng dạng bài Speaking part 3. Nhanh chóng đăng ký nhé vì slot đang sắp hết rồi đó: 
 Đăng ký học hoàn toàn miễn phí: https://forms.gle/fYqZD6xNWNiaEbgZ9
 Hình thức: Online trên Zoom
 Để lớp học diễn ra chất lượng, Prep xin phép giới hạn số lượng tham gia, nên hãy nhanh chóng đăng ký nhé!
 Lưu ý: Hãy tham gia nhóm Zalo lớp học ngay sau khi đăng ký để nhận link lớp học nha!</t>
  </si>
  <si>
    <t>IELTS Speaking , part 3 , Part , Spotify , , Apple Podcasts , Speaking , online Speaking Marathon , Ly , dạng bài Speaking , Online , Zoom , Để , chất lượng , Prep , nhóm Zalo</t>
  </si>
  <si>
    <t>12:38</t>
  </si>
  <si>
    <t>Part 3 chiếm 50% tổng số điểm IELTS Speaking, bạn biết chưa?
Nhưng đây cũng là phần khó nhằn và đòi hỏi nhiều kiến thức thực tế nhất, sơ sẩy mất điểm như chơi 
Đừng lo, check ngay 2 tips cực hay cô Hương Ly mách bạn nhé</t>
  </si>
  <si>
    <t>Part , điểm IELTS Speaking , như chơi  , Hương Ly</t>
  </si>
  <si>
    <t>2024-09-30</t>
  </si>
  <si>
    <t>22:20</t>
  </si>
  <si>
    <t>️‍ CHỈ CÒN 1 TIẾNG NỮA LÀ KẾT THÚC ĐỢT SALE 40% CUỐI CÙNG CỦA NĂM ️‍
Giờ này người chưa ngủ là người chiến thắng  Hết hôm nay là code PREP40 hết hiệu lực, đăng ký luôn bây giờ vẫn còn áp dụng được nhé!!!</t>
  </si>
  <si>
    <t>TIẾNG NỮA LÀ KẾT THÚC ĐỢT SALE , NĂM  ️ ‍  , code PREP40</t>
  </si>
  <si>
    <t>KHÁNH VY CỰC KỲ YÊN TÂM KHI ĐƯỢC PHÒNG SPEAKING ẢO PREP A.I CHẤM ĐIỂM 
 Cô nàng MC đã háo hức trải nghiệm Phòng Speaking ảo bản nâng cấp mới nhất của Prep, và được A.I chấm điểm số xuất sắc 8.0. Khánh Vy rất mê giao diện xinh iu mới tinh của phòng ảo, đồng thời vô cùng ấn tượng khi chỉ mất vài giây là đã có thể nhận được bài chấm chữa siêu chi tiết.
 Công nghệ A.I học thuật phiên bản mới đã đào sâu, chấm kỹ hơn, sát với thi thật, đã được thầy Jackson Howard (cựu giám khảo IELTS) kiểm chứng nên Khánh Vy cảm thấy rất yên tâm khi nhận bài. A.I khen ưu điểm lớn nhất trong bài nói của Vy là Phát âm từ đơn lẻ, đồng thời nhận xét cô bạn còn cần tiếp tục cải thiện việc sử dụng Cụm từ kết nối và Từ vựng theo chủ điểm. 
 Với từng câu trả lời của Khánh Vy, A.I nhận xét cụ thể ưu điểm - điểm cần cải thiện về các tiêu chí: collocation, từ vựng theo chủ đề, từ nối, cấu trúc phức, phát âm, trọng âm. “Mình cảm thấy rất là đã vì cảm giác có một gia sư bên cạnh, chỉ ra cho mình từng chi tiết một, mình còn thiếu cái gì, cải thiện cái gì” - bảo sao Khánh Vy lại yêu mến phòng Speaking ảo của Prep tới thế 
 Xịn sò như vậy thì Preppies còn chần chừ gì mà không trải nghiệm tính năng ngay thui nào!!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</si>
  <si>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Tích cực</t>
  </si>
  <si>
    <t>KHÁNH VY CỰC KỲ , nàng MC , trải nghiệm Phòng Speaking , Prep , A.I , Khánh Vy , Jackson Howard , giám khảo IELTS , Khánh Vy , A.I , Vy , Từ , Khánh Vy , , A.I , Khánh Vy , Prep , Preppies , PREP , Group Prep Student Community , Hotline , + 84 , Cercano , Co-founder Microsoft</t>
  </si>
  <si>
    <t>19:30</t>
  </si>
  <si>
    <t>CÔ GIÁO ĐỒNG HÀNH XUYÊN SUỐT 3 BUỔI HỌC SPEAKING MARATHON LÀ AI?? 
Hé lộ profile cực xịn và những lời khuyên đắt giá của cô tới các bạn học viên!
 Tham gia 3 buổi học Speaking miễn phí tháng 10 tới đây, các bạn sẽ được trực tiếp dẫn dắt bởi cô Hương Ly - giáo viên của IPP IELTS được siêu nhiều học viên yêu mến:
 Cô sở hữu chứng chỉ IELTS 8.0
 Cử nhân Sư phạm Tiếng Anh, Đại học Ngoại ngữ - ĐHQGHN 
 Kinh nghiệm 4 năm giảng dạy IELTS
 Chứng chỉ giảng dạy Tiếng Anh CELTA
Với những kinh nghiệm giảng dạy IELTS Speaking trong nhiều năm, cô Hương Ly đang vô cùng háo hức được gặp các bạn trong 3 buổi Speaking Marathon tới đây để chia sẻ những kiến thức cực kỳ đắt giá về cách trả lời các dạng câu hỏi Speaking part 3 
 Khi nhắc tới phần cuối cùng của bài thi IELTS Speaking này, khá nhiều bạn “tim đập, chân run” lo lắng bởi part 3 thường khá dài, đòi hỏi phải có kiến thức về xã hội cũng như trả lời mạch lạc, logic. 
Tuy nhiên, cô Hương Ly khuyên các bạn rằng: “Ngoài việc trau dồi từ vựng, ngữ pháp, các em nên chịu khó đọc sách hoặc nghe podcast để bổ sung kiến thức về xã hội. Các em có thể nghe trên Spotify, Apple Podcasts… đều được, hoặc có thể lên trang web có kèm transcript để học từ vựng, đồng thời có thêm idea cho Speaking part 3. Bên cạnh việc học trên trường, các em cần ra ngoài trải nghiệm nhiều hơn.” 
Cô Hương Ly hẹn gặp các bạn tại 3 buổi học Speaking Marathon ngày 3-5-8/10 tới nhé!!
 Đăng ký học hoàn toàn miễn phí: https://forms.gle/fYqZD6xNWNiaEbgZ9
 Hình thức: Online trên Zoom
 Để lớp học diễn ra chất lượng, Prep xin phép giới hạn số lượng tham gia, nên hãy nhanh chóng đăng ký nhé!
 Lưu ý: Hãy tham gia nhóm Zalo lớp học ngay sau khi đăng ký để nhận link lớp học nha!
#lophoccongdongprep #speakingmarathon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</si>
  <si>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CÔ GIÁO ĐỒNG HÀNH XUYÊN SUỐT , BUỔI HỌC , Hé , Speaking , Hương Ly , IPP IELTS , sở hữu chứng chỉ IELTS , Sư phạm Tiếng , Anh , ĐHQGHN , IELTS , CELTA , IELTS Speaking , Hương Ly , buổi Speaking Marathon , Speaking , IELTS Speaking , part 3 , Spotify , , Apple Podcasts , Speaking , Hương Ly , Speaking Marathon , Online , Zoom , Để , chất lượng , Prep , nhóm Zalo , # speakingmarathon , PREP , Group Prep Student Community , Hotline , + 84 , Cercano , Co-founder Microsoft</t>
  </si>
  <si>
    <t>17:33</t>
  </si>
  <si>
    <t>‼️MỞ THÊM ĐÚNG 5 SLOTS GIẢM GIÁ 40%
️ Các bạn nào những ngày qua ùn ùn inbox cho Prep than trời trách phận vì lỡ mất FLASH SALE 40% thì tập trung nàoo!
Thể theo nguyện vọng của các bạn, Prep quyết định mở thêm ĐÚNG 5 SLOTS GIẢM 40% học phí đây! 
 Chỉ 5 slots thôi, từ giờ đến cuối năm không còn giảm sâu thế này nữa nên ai chậm chân là mất cơ hội hẳn đó. Inbox cho Prep ngay và luôn!</t>
  </si>
  <si>
    <t>MỞ THÊM , SLOTS GIẢM GIÁ , Prep , FLASH SALE , Thể , Prep , SLOTS GIẢM , Inbox , Prep</t>
  </si>
  <si>
    <t>15:15</t>
  </si>
  <si>
    <t>Từ vựng:
- Genre (n.): thể loại
- Metric (n.): chỉ số
- Theatrical release (n.): phim chiếu rạp
- Outstrip sth (v.): cao hơn số liệu nào đó
- Work (n.): tác phẩm nghệ thuật</t>
  </si>
  <si>
    <t>Genre , Metric , Outstrip , Work</t>
  </si>
  <si>
    <t>15:14</t>
  </si>
  <si>
    <t>Model answer:
 The bar charts compare a country’s proportions of released films and cinema ticket sales by genre of two years, 1996 and 2000. Overall, the metrics for all types of films increased, except for that of romantic movies. Additionally, in both years, while drama was the most prevalent, comedy witnessed the highest share of ticket sales.
 In 1996, drama accounted for over 25% of all theatrical releases, which outstripped any other figure that year. This was followed by comedy, fantasy, and romance, with 20%, 12% and 6%, respectively. By 2000, the levels for the three most common genres rose, as 35% of all released movies were drama, 25% were comedy, and fantasy works took up 16%. The figure for romance, meanwhile, remained static.
 Regarding ticket sales, comedy appeared to draw the most audience, with 20% and 23% of ticket sales in 1996 and 2000, respectively. The data of dramatic films stood at about three-fourths of the figure for comedy in both years, whereas the other two genres were significantly less popular. The percentage of ticket sales for fantasy grew from 3% to 7%, while by 2000, merely 2% of ticket sales were for romantic films, half of its 1996 level.</t>
  </si>
  <si>
    <t>Model , The , Overall , Additionally , This , By , Regarding , grew from 3 , by 2000 , merely 2</t>
  </si>
  <si>
    <t>15:12</t>
  </si>
  <si>
    <t>Dàn bài:
1. Introduction and overview:
- Introduction: Paraphrase the bar charts’ subject
- Overview: Comment on the most noticeable features:
+ Figures for all types of films except romance increased
+ Drama witnessed the highest percentage of films released in both years
+ Comedy witnessed the highest percentage of ticket sales in both years
2. Body 1: Percentage of films released
- Drama: 26% → rose to 35%
- Comedy: 20% → rose to 25%
- Fantasy: 12% → rose to 16%
- Romance: 6% → no change 
3. Body 2: Percentage of cinema ticket sales
- Comedy: 20% → rose to 23%
- Drama: 16% → rose to 17%
- Fantasy: 3% → rose to 7%
- Romance: 5% → decreased to 2%</t>
  </si>
  <si>
    <t>Introduction , Introduction , Paraphrase , ’ subject , Overview , Comment , Figures , romance increased , Drama , both years , Comedy , both years , Body , Percentage , Drama , Comedy , Fantasy , Romance , → no change , Body , Percentage , Comedy , Drama , Fantasy , Romance</t>
  </si>
  <si>
    <t>15:10</t>
  </si>
  <si>
    <t>You should spend about 20 minutes on this task.
The graphs below show the total percentage of films released and the total percentage of ticket sales in 1996 and 2000 in a country.
Summarize the information by selecting and reporting the main features, and make comparisons where relevant.
Write at least 150 words.</t>
  </si>
  <si>
    <t>You , The , Summarize , Write</t>
  </si>
  <si>
    <t>Đau lưng, mỏi gối, tê tay vì ngồi vào bàn làm Writing Task 1 dạng Bar Chart mà số liệu loạn cả lên, chẳng biết làm từ đâu, mãi chẳng được chữ nào 
 Check comment bên dưới, xem bài mẫu của thầy cô 8.0 IELTS để biết cách xử lý dạng bài này nha!</t>
  </si>
  <si>
    <t>Writing Task , dạng Bar Chart</t>
  </si>
  <si>
    <t>e là khó rồi mẹ ơi...</t>
  </si>
  <si>
    <t>2024-09-29</t>
  </si>
  <si>
    <t>Sợ Speaking đến đâu, tham gia lớp học Speaking Marathon là sẽ thấy “Từ ấy trong tôi bừng nắng hạ, mặt trời chân lý chói qua tim” 
Tự học Speaking khó bạn nhỉ? Bạn có đang phải một mình chiến đấu cả đống từ vựng, mẫu câu, và chủ đề học thuật khó nhằn? Bạn có thấy bất lực khi trong đầu trống rỗng ý tưởng, không biết tiếp cận với đề bài ra sao?
Học Speaking đã khó như vậy, học Speaking Part 3 lại còn khó hơn vạn lần, vì toàn câu hỏi mang tính thảo luận, phải suy luận nhiều, câu hỏi lại đến dồn dập khiến bạn chẳng kịp trở tay. Khó đấy, nhưng nó lại chiếm tới 50% tổng số điểm của cả bài thi nên không thể không cố gắng!
Vậy hãy để Prep và cô Hương Ly (giáo viên 8.0 IELTS tại IPP) mang chút nắng thắp sáng những ngày u ám của bạn với lớp học cộng đồng SPEAKING MARATHON nhé! 
 Thông qua 3 buổi học vào tháng 10 sắp tới, bạn sẽ được tiếp cận với những kiến thức và phương pháp học hiệu quả để xử gọn từng dạng câu hỏi của Speaking Part 3 theo đúng các tiêu chí: Speaking Long (Nói đủ dài) - Speak Clear (Nói rõ ràng) - Speak Right (Nói chính xác)
 Buổi 1: Bạn biết cách phân tích và trả lời được các câu hỏi dạng Opinion  Compare trong IELTS Speaking Part 3
 Buổi 2: Bạn được học cách tiếp cận, xử lý và luyện tập trả lời câu hỏi dạng Advantage/ Disadvantage  Problem/Solution 
 Buổi 3: Bạn không ngần ngại xử lý được trọn vẹn câu hỏi Why  Future
 Và vì đây là lớp học vì cộng đồng nên Prep tổ chức hoàn toàn MIỄN PHÍ, dưới hình thức HỌC ONLINE QUA ZOOM để ai cũng có thể tham gia!
 Không chỉ được học kiến thức, bạn nào cũng sẽ được mang quà về sau khi hoàn thành 3 buổi học:
+ Bạn sẽ được tặng code trải nghiệm Phòng luyện thi IELTS ảo Prep AI miễn phí, trong đó đã bao gồm Phòng Speaking ảo nơi bạn được thực hành nói với các bộ đề dự đoán hot nhất, có công nghệ AI học thuật chấm điểm sát thi thật, ghi nhận ưu điểm, sửa lỗi và nâng cấp bài làm của bạn lên band cao.
+ 100% bạn hoàn thành chương trình học (tham gia đủ các buổi và hoàn thành bài tập về nhà) được cấp chứng chỉ đầu ra và học bổng may mắn. 
+ Tham gia các hoạt động minigame trong và sau lớp học, bạn còn có thể được nhận các phần quà xịn như bình nước, sạc dự phòng, áo mưa, túi tote,... 
Hấp dẫn như thế này nên đừng bỏ lỡ lớp học bạn nhé! Hẹn gặp các bạn vào lúc 20h các ngày 03, 05, 08/10 tại phòng Zoom online để cùng cô giáo Hương Ly khám phá hành trình học Speaking kì diệu này nha!
 Đăng ký tham gia lớp học ngay tại đây trước khi Prep đóng đơn đăng ký nhé: https://forms.gle/fYqZD6xNWNiaEbgZ9 
#lophoccongdongPrep, #speakingmarathon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</si>
  <si>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Sợ Speaking , lớp học Speaking Marathon , Speaking , Speaking , Speaking Part , Prep , Hương Ly , IPP , lớp học cộng đồng SPEAKING MARATHON , tháng 10 , Speaking Part , Speaking Long , Speak Clear , Speak Right , dạng Opinion , IELTS Speaking Part , Buổi 2 , dạng Advantage , Solution , Buổi 3 , Prep , MIỄN PHÍ , hình thức HỌC , ONLINE QUA ZOOM , IELTS ảo Prep , lúc 20 , ngày 03 , cô giáo Hương Ly , Prep , # speakingmarathon , PREP , Group Prep Student Community , Hotline , + 84 , Cercano , Co-founder Microsoft</t>
  </si>
  <si>
    <t>Meichan gợi ý khóa học IELTS đỉnh của chóp, đầu tư một lần đạt 6.5 ngay
‼ Nếu bạn đã từng tốn vài chục triệu để học IELTS mà không nạp nổi kiến thức, học mãi vẫn không thấy có sự tiến bộ vì nhiều lý do như học không phù hợp với trình độ, ôm đồm quá nhiều kiến thức, thiếu sự đồng hành sát sao của thầy cô,...
Vậy thì hãy để người có chuyên môn như Meichan gợi ý cho bạn một giải pháp học IELTS 10 điểm không có nhưng.
 Học Prep bạn có thể vừa tiết kiệm chi phí, đầu tư học một lần, đủ cho cả đời mà thi một lần là có thể đạt aim!
Vì sao ư? Vì…
 Học Prep, bạn sẽ biết thế nào là học “không ôm đồm” nhưng vẫn nạp đủ kiến thức.
 Vì tất cả kiến thức đã được cô đọng hết, chỉ tập trung vào những mảng sẽ xuất hiện trong kỳ thi. Bài giảng cũng chỉ 15-20 phút nên học không lo mệt! Lộ trình của Prep thì ai cũng có thể học được, kể cả bạn đang mất gốc hay chưa từng học IELTS.
 Học Prep, bạn sẽ biết thế nào là đặc quyền “được thầy cô chấm bài sát sao” từ sớm. 
 Ở Prep, bạn sẽ được chấm thầy cô tới 50 bài Speaking  Writing, chấm sát 4 tiêu chí IELTS và 11 tiêu chí phụ nữa nên kỹ thì khỏi cần bàn, chỉ cho bạn những lỗi sai nghiêm trọng nhất. Và quan trọng là bạn sẽ được thầy cô định hướng thêm cách ôn tập để cải thiện band điểm.
 Học Prep, bạn sẽ biết thế nào là “luyện đề thả ga mà được chấm chữa chi tiết”. 
 Prep có phòng luyện thi ảo, cập nhật liên tục những bộ đề IELTS mới nhất đủ 4 kỹ năng. Reading  Listening sẽ có giải thích đáp án chi tiết. Speaking  Writing sẽ được công nghệ AI chấm và trả kết quả ngay lập tức, chấm sát theo tiêu chí chấm của IELTS, chỉ lỗi sai kỹ cũng không kém gì giáo viên. Đặc biệt, bạn sẽ học được rất nhiều từ vựng band cao mà AI gợi ý để nâng cấp bài làm nên nữa.
Cũng chính vì thế mà 3 năm qua, cứ nhắc đến học IELTS ở đâu thì câu trả lời của Meichan sẽ là Prep  Xịn sò như vậy, bạn cũng nên thử ngay thôi nhé!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</si>
  <si>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Meichan , IELTS , Meichan , IELTS , Học Prep , Prep , IELTS , Học Prep , Prep , tiêu chí IELTS , Học Prep , Prep , IELTS , IELTS , Meichan , PREP , Group Prep Student Community , Hotline , + 84 , Cercano , Co-founder Microsoft</t>
  </si>
  <si>
    <t>15:32</t>
  </si>
  <si>
    <t>Một từ vựng C2 mà trông siêu đơn giản, bạn đã biết nghĩa chưa? "Leap" vừa là động từ, vừa là danh từ, mang nghĩa: nhảy vọt/sự nhảy vọt.
 Ví dụ nè: The dog leaped over the gate into the field. (Chú  nhảy vọt qua cổng để ra ngoài cánh đồng.)
Ngoài ra, từ "leap" còn có nghĩa là "to increase, improve, or grow very quickly" (tăng vọt). Chẳng hạn: Shares in the company leaped 250 percent. (Cổ phần công ty tăng vọt lên 250%).
 Thành viên Mark Lee (NCT) đã từng có một câu nói sử dụng "leap" như một danh từ: “A leap of faith can be counted as the longest jump. We're all breaking records each day like the break of dawn". Các bạn cùng thử dịch nghĩa của câu này dưới cmt nha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</si>
  <si>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vựng C2 , Leap , Shares , 250 % , Thành viên Mark Lee , NCT , We're , PREP , Group Prep Student Community , Hotline , + 84 , Cercano , Co-founder Microsoft</t>
  </si>
  <si>
    <t>2024-09-28</t>
  </si>
  <si>
    <t>1% TIẾN BỘ MỖI NGÀY, CHINH PHỤC 7.0 SPEAKING VỚI SIÊU PHẨM PHÒNG ẢO KHÁNH VY CỰC MÊ MẨN
 Khi kém Speaking là cảm giác… muốn điểm IELTS cao cũng khó, muốn đi du học cũng sợ, muốn có mức lương nghìn đô ở công ty quốc tế cũng không tự tin.
 Không sao đâu nè, đâu có ai sinh ra đã giỏi. Nếu Speaking chưa tốt, thì cứ luyện tập dần mỗi ngày, chỉ cần "chịu nói" và dám sửa sai thì lâu ngày cũng sẽ giỏi. Ai quyết tâm luyện nói và sửa sai thì ở ngay đây có Phòng Speaking ảo Prep AI - top 1 công cụ luyện nói trong lòng Khánh Vy! Luyện nói ảo nhưng tăng band thật!
Khánh Vy cảm thấy “cực kỳ đã bởi vì khi luyện và được Prep AI chấm chữa, mình có cảm giác như có một người gia sư bên cạnh chỉ ra cho mình từng chi tiết một, cần cải thiện những gì. Chưa kể gia sư này còn là AI nữa nên độ chính xác còn cao hơn nữa”.
Ngày hôm nay, Phòng Speaking ảo Prep AI lại còn siêu cấp cải tiến thêm nhiều tính năng mới, đảm bảo:
 Đưa ra kết quả điểm số ngày một chuẩn xác vì công nghệ Prep AI đã tiệm cận được khả năng chấm điểm của một giám khảo IELTS thực thụ (đã được giám khảo IELTS kiểm chứng)
 Chỉ lỗi sai chi tiết từ từ vựng, ngữ pháp, phát âm đến trọng âm. Đặc biệt, với lỗi trọng âm và phát âm, Prep cải tiến có thêm tính năng “Bạn đọc” và “Prep đọc” để bạn chủ động nghe lại cách mình đọc, và cách Prep đọc để nhận ra lỗi sai và biết hướng sửa.
 Ghi nhận những ưu điểm trong bài làm của bạn. Đây là AI đầu tiên trên thị trường làm được điều này, không giống với những công cụ chỉ làm được việc duy nhất là sửa lỗi. Ngoài ra, AI còn nâng cấp câu trả lời, giúp bạn biết cách diễn đạt hay hơn mà vẫn giữ lại 100% ý ban đầu.
 Giúp bạn tự nhìn nhận được ưu và nhược điểm lớn nhất khi thực hành nói vì đã có Prep AI ở đây chỉ ra cho bạn, còn đưa ra kế hoạch ôn tập để bạn cải thiện vấn đề.
 Bạn được nhận xét bài chi tiết như được chấm bởi giáo viên, vì AI chấm theo 4 tiêu chí IELTS và đào sâu phân tích tới 12 tiêu chí phụ để bạn biết mình tốt/chưa tốt ở mức độ nào.
Để Speaking không còn là rào cản tiến tới những cơ hội học tập và làm việc tốt nhất, hãy luyện Speaking cùng AI thế hệ mới top 1 thị trường mà Khánh Vy gợi ý bạn nhé!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</si>
  <si>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TIẾN BỘ MỖI , CHINH PHỤC , SIÊU PHẨM PHÒNG ẢO KHÁNH VY CỰC MÊ MẨN , Speaking , điểm IELTS , Speaking , Phòng Speaking ảo Prep , lòng Khánh Vy , Khánh Vy , Prep , Phòng Speaking , công nghệ Prep AI , giám khảo IELTS , IELTS , Prep , Prep , tiêu chí IELTS , Speaking , Speaking , Khánh Vy , PREP , Group Prep Student Community , Hotline , + 84 , Cercano , Co-founder Microsoft</t>
  </si>
  <si>
    <t>LỚP HỌC SPEAKING MARATHON MÙA 1 RÔM RẢ NHẤT VIỆT NAM VỚI 500+ HỌC VIÊN ⇒ MÙA 2 DỰ KIẾN SẼ BÙNG NỔ HƠN 
Tháng 6 vừa qua, Prep đã lập kỷ lục tổ chức được một lớp học Speaking đông vui nhất Việt Nam với hơn 500 bạn tham dự. Số lượng vẫn cứ đông đều đều qua 3 buổi học dù Prep đã giới hạn học viên để đảm bảo được chất lượng học tập.
 Trộm vía được các bạn học yêu thương, phản hồi rất tích cực sau mỗi buổi học nên Prep tiếp tục tổ chức lớp học SPEAKING MARATHON mùa 2 với 3 buổi học chất lượng cùng cô Hương Ly - giáo viên 8.0 IELTS của IPP.
 Đăng ký ngay tại đây: https://forms.gle/fYqZD6xNWNiaEbgZ9 
Và đặc biệt lớp học này được tổ chức hoàn toàn miễn phí và online qua zoom để dù bạn là ai, ở vùng trời nào cũng có thể tiếp cận được đến các phương pháp học Speaking mới mẻ và hiệu quả.
 Prep vẫn biết rằng Speaking luôn là kỹ năng khó nhằn với học sinh Việt Nam, có thể là vì thiếu môi trường luyện tập, thiếu sự chỉ dẫn kịp thời, hoặc chỉ có thể luyện tập một mình trong mông lung vô định. 
Hiểu được điều đó, nên lớp học Speaking Marathon mùa 2 sẽ là cây gậy chỉ đường, trao cho bạn những kiến thức xử gọn Speaking Part 3 - phần thi được cho là khó nhất mà lại chiếm tới 50% tổng điểm bài thi Speaking!
 Buổi 1 (20h ngày 3/10): Phân tích và luyện trả lời câu hỏi Opinion và Compare
 Buổi 2 (20h ngày 5/10): Phân tích và luyện trả lời câu hỏi Advantage/Disadvantage và Problem/Solution
 Buổi 3 (20h ngày 8/10): Phân tích và luyện trả lời câu hỏi Why  Future
Đặc biệt, với các bạn tham gia lớp học, Prep sẽ tặng code trải nghiệm phòng luyện thi IELTS ảo Prep AI miễn phí. Ở đó bạn sẽ được thực hành luyện nói và có công nghệ AI học thuật chấm chữa bài chi tiết như giáo viên. Ngoài ra, còn nhiều phần quà khác đón chờ nữa!
 Mùa 2 này kiến thức vừa hay, lại nhiều bạn mong đợi nên dự kiến số lượng đăng ký sẽ bùng nổ, bạn nào muốn chắc suất tham gia thì đăng ký ngay tại đây nha: https://forms.gle/fYqZD6xNWNiaEbgZ9  
#lophoccongdongprep #speakingmarathon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</si>
  <si>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SPEAKING MARATHON MÙA , RÔM RẢ NHẤT VIỆT NAM , HỌC VIÊN ⇒ MÙA 2 , DỰ KIẾN SẼ , BÙNG NỔ , Prep , lớp học Speaking , Việt Nam , Prep , Prep , lớp học SPEAKING MARATHON , mùa 2 , Hương Ly , IPP , Speaking , Prep , Speaking , học sinh Việt Nam , lớp học Speaking Marathon , mùa 2 , Speaking Part , Speaking , h ngày 3/10 , câu hỏi Opinion , Compare , h ngày 5/10 , Advantage , / Disadvantage , Problem , / Solution , h ngày 8/10 , Prep , IELTS ảo Prep , Mùa , # speakingmarathon , PREP , Group Prep Student Community , Hotline , + 84 , Cercano , Co-founder Microsoft</t>
  </si>
  <si>
    <t>Đúng điểm đến rồi !</t>
  </si>
  <si>
    <t>2024-09-27</t>
  </si>
  <si>
    <t>20:32</t>
  </si>
  <si>
    <t>CHÍNH THỨC KHỞI ĐỘNG LỚP HỌC IELTS “SPEAKING MARATHON” MIỄN PHÍ - MÙA THỨ 2 
 Đăng ký tham gia 3 buổi học Speaking 0 đồng ngay tại đây: https://forms.gle/fYqZD6xNWNiaEbgZ9
________
“Em sợ Speaking quá, sợ phải nói trước mặt người khác, sợ vấp, sợ kẹt ý tưởng…”
“Em nghĩ mình không thể lên nổi 6.0 Speaking đâu ạ.”
 Prep đã nghe được rất nhiều lời tâm sự của các bạn học viên trước khi bắt đầu lớp học Speaking Marathon miễn phí đầu tiên (diễn ra tháng 6 vừa rồi). Thế nhưng chỉ sau 3 buổi học thôi, feedback Prep nhận được lại hoàn toàn khác:
“Prep ơi, hóa ra Speaking cũng không khó đến thế!  Lần đầu Phòng Speaking ảo chấm 6.5, em đã mừng tới khóc luôn.”
“Cảm ơn Prep ạ, em không có điều kiện học như các bạn nên những buổi học này có ý nghĩa vô cùng lớn với em. Em đã tự tin có thể nói trôi chảy rồi ạ!”
 Những feedback đó làm Prep hoàn toàn tin rằng: Bất cứ ai cũng có thể chinh phục Speaking nếu được hướng dẫn học cụ thể, dù bạn hướng nội, ngại nói, hay dù bạn tự học mãi không biết triển khai ý thế nào, không nâng được band  Và đó cũng là động lực để hôm nay, Prep tiếp tục mở đơn tham gia Lớp học “SPEAKING MARATHON” lần thứ 2, với chủ đề chinh phục từng dạng IELTS Speaking Part 3 - phần chiếm tới 50% tổng số điểm bài thi Speaking ‼
Xuyên suốt 3 buổi học online, bạn sẽ học cách xử gọn mọi dạng câu hỏi, ăn trọn điểm IELTS Speaking Part 3:
 Buổi 1 (20h ngày 3/10): Phân tích và luyện trả lời câu hỏi Opinion và Compare
 Buổi 2 (20h ngày 5/10): Phân tích và luyện trả lời câu hỏi Advantage/Disadvantage và Problem/Solution
 Buổi 3 (20h ngày 8/10): Phân tích và luyện trả lời câu hỏi Why  Future
 Đồng hành với các bạn suốt 3 buổi học là cô Hương Ly - giáo viên 8.0 IELTS tại IPP được rất nhiều bạn học viên yêu mến. Hãy trở thành học sinh tiếp theo của cô Hương Ly tháng 10 này bạn nhé:
 Đăng ký học hoàn toàn miễn phí: https://forms.gle/fYqZD6xNWNiaEbgZ9
 Hình thức: Online trên Zoom
 Để lớp học diễn ra chất lượng, Prep xin phép giới hạn số lượng tham gia, nên hãy nhanh chóng đăng ký nhé!
 Lưu ý: Hãy tham gia nhóm Zalo lớp học ngay sau khi đăng ký để nhận link lớp học nha!
 Nếu bạn đã từng học Speaking IELTS, nhưng vẫn chật vật không biết làm sao để nâng band, chưa biết cách khai thác ý tưởng và sắp xếp luận điểm khi nói, hay mơ hồ với các dạng bài part 3, cứ tự tin ghi danh ở lớp học này nhé vì yên tâm, Prep sẽ giúp bạn vượt qua mọi trở ngại đó!
Và tất nhiên, Prep vẫn chuẩn bị siêu nhiều phần quà hấp dẫn dành tặng các bạn học viên, nên là nhanh tay điền đơn bạn nha 
#lophoccongdongprep #speakingmarathon</t>
  </si>
  <si>
    <t>CHÍNH THỨC KHỞI ĐỘNG LỚP HỌC IELTS , SPEAKING MARATHON , ” MIỄN PHÍ , MÙA THỨ 2 , Speaking , Speaking , Prep , lớp học Speaking Marathon , tháng 6 , Prep , Speaking , Lần đầu Phòng , Prep , Speaking , Prep , SPEAKING MARATHON , lần thứ 2 , dạng IELTS , Speaking Part , điểm bài thi Speaking , điểm IELTS , Speaking Part , h ngày 3/10 , câu hỏi Opinion , Compare , h ngày 5/10 , Advantage , / Disadvantage , Problem , / Solution , h ngày 8/10 , Hương Ly , IPP , Hương Ly , Online , Zoom , Để , chất lượng , Prep , nhóm Zalo , Speaking IELTS , bài part 3 , Prep , Prep , # speakingmarathon</t>
  </si>
  <si>
    <t>18:09</t>
  </si>
  <si>
    <t>Soeaking không khó vì đã có 3 buổi học free cùng Prep ‼️ Hẹn bạn tối nay Prep mở đơn đăng ký tham gia lớp học cộng đồng từng "làm mưa làm gió" hè vừa rồi nhé</t>
  </si>
  <si>
    <t>Soeaking , ️ Hẹn , Prep</t>
  </si>
  <si>
    <t>Ấn lõm nút replay vẫn không biết anh đi đâu</t>
  </si>
  <si>
    <t>2024-09-26</t>
  </si>
  <si>
    <t>21:05</t>
  </si>
  <si>
    <t>GẤP LẮM RÙII  8 bạn cuối cùng áp mã giảm sâu “”:
- Trừ thẳng 40% học phí khi đăng ký từ 2 khóa IELTS trở lên.
- Tặng 60 ngày luyện đề trong Phòng luyện thi IELTS ảo 4 kỹ năng, đã tích hợp Phòng Speaking ảo bản mới. 
Inbox cho Prep để nhận slot nhé!!</t>
  </si>
  <si>
    <t>, khóa IELTS , Inbox , Prep</t>
  </si>
  <si>
    <t>21:04</t>
  </si>
  <si>
    <t>️‍ 8 SLOT CUỐI CÙNG NHẬN ƯU ĐÃI 40%️‍
Ai sẽ là 8 người nhanh tay cuối cùng đâyy, qua đợt giảm mạnh này thì tới hết năm Prep không mở thêm đâu 
Inbox ngay cho Prep luôn đi, không là không kịp nữa ‼️‼️</t>
  </si>
  <si>
    <t>8 , SLOT CUỐI CÙNG NHẬN ƯU ĐÃI , ‍  , năm Prep , Prep , ‼ ️ ‼ ️</t>
  </si>
  <si>
    <t>20:00</t>
  </si>
  <si>
    <t>Em có yêu cầu nào khó hơn không  Để Prep chiều! Chiều em 3 buổi học Speaking 0 đồng sắp tới. 
F5 page để cập nhật thông tin nhé</t>
  </si>
  <si>
    <t>Chiều em 3 , Speaking , F5</t>
  </si>
  <si>
    <t>19:00</t>
  </si>
  <si>
    <t>Còn 20 SLOTS CUỐI cho chương trình Flash sale kịch trần: 
GIẢM 40% học phí IELTS + TẶNG 60 NGÀY dùng Phòng luyện thi IELTS ảo PREP AI!
 Hết 20 slots này là Flash sale lớn nhất năm chính thức khép lại! Inbox đăng ký ngay!</t>
  </si>
  <si>
    <t>SLOTS CUỐI , chương trình Flash , học phí IELTS , IELTS ảo PREP</t>
  </si>
  <si>
    <t>14:58</t>
  </si>
  <si>
    <t>Mang ngay thần chú prepedu.com ra đây cho Bee!!!</t>
  </si>
  <si>
    <t>Bee</t>
  </si>
  <si>
    <t>Ngôi nhà hạnh phúc &lt;3</t>
  </si>
  <si>
    <t>hạnh phúc &lt;3</t>
  </si>
  <si>
    <t>2024-09-25</t>
  </si>
  <si>
    <t>21:10</t>
  </si>
  <si>
    <t>Chỉ có đợt siêu cải tiến Phòng Speaking ảo này, Prep mới tung code giảm cực sâu như vậy thôi, mà chỉ kéo dài HẾT NGÀY MAI, mỗi ngày duy nhất 100 slots!
 Tiết kiệm học phí lên đến 4800K. Sớm muộn gì cũng phải học IELTS, chi bằng đăng ký luôn hôm nay thì hời hơn nhiều!!
 Prep tặng bạn mã giảm sâu “”:
- Trừ thẳng 40% học phí khi đăng ký từ 2 khóa IELTS trở lên.
- Tặng 60 ngày luyện đề trong Phòng luyện thi IELTS ảo 4 kỹ năng, đã tích hợp Phòng Speaking ảo bản mới. 
Inbox ngay cho Prep nha!!!</t>
  </si>
  <si>
    <t>Prep , HẾT NGÀY MAI , IELTS , Prep ,  , khóa IELTS</t>
  </si>
  <si>
    <t>‼️ 9h tối ad vẫn miệt mài rep inbox các bạn xin tư vấn về chương trình PREP40 ‼️
Đợt giảm mạnh cuối cùng của năm mà chỉ kéo dài hết mai nữa thôi đó!! Nhanh tay inbox thì còn mà chậm là hết, kẻo tiếc hùi hụi đấy nhaaa</t>
  </si>
  <si>
    <t>chương trình PREP40 ‼ ️ , nhaaa</t>
  </si>
  <si>
    <t>18:12</t>
  </si>
  <si>
    <t>CHỈ CÒN HÔM NAY VÀ NGÀY MAI áp dụng chương trình PREP40 - giảm mạnh 40% học phí cho mọi lộ trình IELTS  Lỡ lần giảm mạnh này thì từ giờ tới cuối năm không còn đợt nào hời như thế đâu. Inbox thẳng cho Prep để đăng ký và áp mã nhé!!!!</t>
  </si>
  <si>
    <t>NGÀY MAI áp dụng chương trình PREP40 , IELTS  Lỡ , Prep</t>
  </si>
  <si>
    <t>Điềm báo của tổ tiên</t>
  </si>
  <si>
    <t>09:59</t>
  </si>
  <si>
    <t>Các bạn có muốn Prep chăm quay các thầy cô hơn để bật mí thêm nhiều bí kíp học IELTS không?</t>
  </si>
  <si>
    <t>Prep , IELTS</t>
  </si>
  <si>
    <t>2024-09-24</t>
  </si>
  <si>
    <t>Mừng Phòng Speaking ảo siêu cải tiến, Prep tặng các bạn code PREP40 - giảm giá CỰC LỚN 40% học phí, tặng kèm 60 ngày sử dụng Phòng Luyện thi IELTS ảo Prep AI, đã tích hợp phòng Speaking ảo bản nâng cấp mới nhất. 
Inbox cho Prep để áp code và đăng ký học nha!! Chương trình chỉ diễn ra tới hết 26/9, mỗi ngày chỉ có 100 bạn nhanh tay nhất được áp code thui đó.</t>
  </si>
  <si>
    <t>Mừng Phòng Speaking , code PREP40 , giảm giá CỰC LỚN , Phòng Luyện , IELTS ảo Prep , phòng Speaking , Inbox , Prep</t>
  </si>
  <si>
    <t>21:03</t>
  </si>
  <si>
    <t>GẤP LẮM RỒI 
Sắp hết 1/2 thời gian diễn ra ưu đãi khủng CUỐI CÙNG của năm, inbox ad nổ ầm ầm lun
Vẫn còn cơ hội áp code PREP40 trong 2 ngày tới, lẹ lẹ inbox Prep trước khi kết thúc ưu đãi nha</t>
  </si>
  <si>
    <t>GẤP LẮM RỒI , lun  , PREP40 , lẹ inbox Prep</t>
  </si>
  <si>
    <t>TỚ MUỐN… NHƯNG TỚ KHÔNG CÓ IELTS 
“Tớ muốn được xét tuyển thẳng vào đại học X nhưng tớ chưa thi được IELTS”
“Tớ muốn ra trường đúng hạn nhưng tớ thi 2 lần vẫn không đủ điểm IELTS đầu ra”
“Tớ muốn đi du học nước ngoài nhưng IELTS là điều kiện cần có”
“Tớ muốn thi MT ở Nestle nhưng tớ không có IELTS, không nói được Tiếng Anh”
Đừng để cơ hội của bạn dừng chân tại “Tớ muốn” hãy biến nó thành “Tớ làm được vì tớ có IELTS”
Kể cả Tiếng Anh của bạn là con số 0 thì 6.5+ IELTS là điều hoàn toàn có thể nếu bạn hoàn thành lộ trình của Prep.
Duy nhất 1 lộ trình bạn sẽ:
 Đi đúng hướng, bám sát mục tiêu đã được đề ra theo lộ trình tinh gọn, rõ ràng được xây dựng bởi đội ngũ giảng viên chuyên môn 8.0+ IELTS của Prep.
 Nắm vững nền tảng ngay những ngày đầu từ phát âm, từ vựng, ngữ pháp đến nghe hiểu được Tiếng Anh. Dần dần, bạn sẽ thuần thục chiến thuật xử lý được mọi dạng đề trong IELTS.
 Học với video bài giảng tương tác, vừa học vừa được tương tác với các câu hỏi bất chợt trong quá trình học để tăng độ tập trung, hiệu quả ghi nhớ kiến thức.
 Thầy cô 8.0+ IELTS sẽ đánh giá, kiểm tra trình độ Nói - Viết của bạn thường xuyên, bám sát theo bộ tiêu chí chấm thi của giám khảo để bạn hiểu rõ năng lực, trình độ của mình. Từ đó, thầy cô cũng giúp bạn sửa những lỗi sai nghiêm trọng, định hướng tư duy Nói - Viết chuẩn từ đầu.
 Chủ động luyện Speaking và Writing qua phòng luyện thi IELTS ảo Prep AI, được công nghệ AI học thuật chấm điểm theo từng tiêu chí chấm thi IELTS, chỉ ra lỗi sai, nâng cấp bài nói, bài viết của chính bạn lên band điểm cao hơn.
 Đặc biệt từ 23/09 - 26/09, Prep mở Flash sale cực sốc GIẢM 40% HỌC PHÍ và tặng miễn phí 60 ngày dùng Phòng luyện thi IELTS ảo Prep AI. 
‼️ Lưu ý, đây là đợt giảm giá sâu cuối cùng của năm 2024 và mỗi ngày Prep chỉ giới hạn 100 slots thôi. Vậy còn chờ gì nữa!
Inbox cho Prep để bắt đầu học IELTS, chinh phục cơ hội thay đổi bản thân từ hôm nay!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</si>
  <si>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TỚ , TỚ , IELTS , Tớ , đại học X , IELTS , Tớ , điểm IELTS , IELTS , Tớ , Nestle , IELTS , Tiếng Anh , Tớ , IELTS , con số 0 , + IELTS , Prep , + IELTS , Prep , Nắm , Tiếng Anh , IELTS , + IELTS , trình độ Nói , Speaking , Writing , IELTS ảo Prep , Prep , Flash , sốc GIẢM , % HỌC PHÍ , IELTS ảo Prep AI. , năm 2024 , ngày Prep , Inbox , Prep , IELTS , PREP , Group Prep Student Community , Hotline , + 84 , Cercano , Co-founder Microsoft</t>
  </si>
  <si>
    <t>18:25</t>
  </si>
  <si>
    <t>Đã có bao nhiêu bạn chiến thắng trong cuộc đua tranh suất ưu đãi sâu nhất năm của Prep: Giảm 40% học phí IELTS  Tặng 60 ngày dùng Phòng luyện thi IELTS ảo Prep AI rồi nhỉ ?
Mỗi ngày chỉ có 100 suất ưu đãi thôi, bạn nào săn được chắc cũng phải cỡ tay đua hạng 1 đó</t>
  </si>
  <si>
    <t>Prep , : Giảm , IELTS ảo Prep , hạng 1</t>
  </si>
  <si>
    <t>Chú ong chăm chỉ gọi tên PrepBee</t>
  </si>
  <si>
    <t>PrepBee</t>
  </si>
  <si>
    <t>Map Labelling cùng những pha lạc đường của Peter, Mary luôn là một nỗi "ám ảnh" với người học IELTS Listening  Nhưng ở Prep thì không có gì là không thể làm được, nếu Preppies học kỹ cách làm bài thầy cô dạy và kết hợp với việc nắm chắc các từ vựng chỉ phương hướng dưới đây. 
 Cùng ghi lại và học chắc những từ vựng này, để Peter Mary lạc đường cỡ nào thì mình vẫn không lo lạc lối giữa bài thi Listening cả nhà nhenn!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</si>
  <si>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Map Labelling , Peter , , Mary , IELTS Listening , Prep , Preppies , Peter , Listening , PREP , Group Prep Student Community , Hotline , + 84 , Cercano , Co-founder Microsoft</t>
  </si>
  <si>
    <t>2024-09-23</t>
  </si>
  <si>
    <t>INBOX CỦA PREP QUÁ TẢI RỒI!!!
Vì các bạn đang nhắn tin hỏi áp dụng code  liên tục, ad rep không xuể luôn  Đợt này Prep giảm mạnh 40%, lại là đợt sale lớn CUỐI CÙNG trong năm nên ai ai cũng chớp cơ hội đăng ký liền.
 Đừng quên chương trình PREP40 chỉ áp dụng trong 4 ngày, từ hôm nay tới hết ngày 26, mỗi ngày chỉ có 100 slots thui nhé:
+ Trừ thẳng 40% vào học phí khi đăng ký từ 2 khóa trở lên.
+ Tặng 60 ngày sử dụng Phòng Luyện thi IELTS ảo Prep AI, đã tích hợp phòng Speaking ảo bản nâng cấp mới nhất, với công nghệ AI học thuật chấm điểm thần tốc với độ chính xác lên tới 95% (đã được giám khảo IELTS kiếm chứng).
Nhanh tay đăng ký luôn nha, kẻo lỡ là tiếc hùi hụi đó!!!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</si>
  <si>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INBOX CỦA PREP QUÁ TẢI RỒI , Prep , chương trình PREP40 , Phòng Luyện , IELTS ảo Prep , phòng Speaking , IELTS , PREP , Group Prep Student Community , Hotline , + 84 , Cercano , Co-founder Microsoft</t>
  </si>
  <si>
    <t>20:28</t>
  </si>
  <si>
    <t>Đón xem tập mới nhất của VyVocab và cùng Khánh Vy nâng trình Tiếng Anh trong 30 ngày sắp tới thôi</t>
  </si>
  <si>
    <t>VyVocab , Khánh Vy , Tiếng Anh</t>
  </si>
  <si>
    <t>17:51</t>
  </si>
  <si>
    <t>5H33 SÁNG… 
Đây là thời điểm mình thường thức dậy học mỗi ngày. 
 Thay vì thức khuya, mình cảm thấy dậy sớm sẽ tập trung và khoan khái hơn. Mình thường bắt đầu bằng việc ôn lại bài cũ cho buổi học sáng, sau đó chỗ thời gian còn lại mình dành toàn bộ cho ôn IELTS. 
Sáng nay thì mình tranh thủ luyện Speaking trên phòng Speaking ảo của Prep, sáng ra giọng sẽ hơi trầm trầm nên nói tiếng anh siêu đã luôn. Từ ngày phòng Speaking ảo nâng cấp bản mới đẹp hơn hẳn, mình cũng x2 động lực để luyện nói liền.
 Nhờ phần chữa lỗi phát âm của AI cực kỳ chi tiết, nên Pronunciation của mình dạo này đã cải thiện hơn nhiều rồi. Vẫn còn một số âm nhất định phải sửa thật kĩ. Bản nâng cấp mới có thêm chấm trọng âm nữa, mình cũng sẽ luyện tập thêm.
 Phần Lexical Resource điểm vẫn hơi thấp, mình chưa dùng được từ vựng đúng chủ đề hay nhiều collocations hay để AI ghi nhận. Mình vẫn chăm chỉ đọc thêm bài nâng cấp từ chính bài gốc, và học từ idea của bài mẫu để khai thác từ vựng.
 Luyện sáng sớm không có ai ảnh hưởng tới mình, nên mình cũng đã tự tin và nói lưu loát hơn trước rất nhiều. Mình cũng luyện với chế độ Phòng thi, bấm giờ suy nghĩ và trả lời y như thi thật nữa. OMG thật sự là biết ơn phòng Speaking ảo lắm lắm lun!!
Sau 2 tuần liên tục học trong phòng Speaking ảo thì mình thấy khả năng Speaking tiến bộ hẳn lun ấy. Nên bạn nào cũng từng ngại nói, sợ nói như mình thì mình rất recommend luyện phòng này nha!
Các bạn cứ inbox thẳng cho Prep để được tư vấn nhé!</t>
  </si>
  <si>
    <t>Speaking , Prep , Pronunciation , Bản , Phần Lexical , OMG , khả năng Speaking , Prep , !</t>
  </si>
  <si>
    <t>TỰ HÀO TĂNG TẬN 2 BAND ĐIỂM IELTS MÀ KHÔNG CẦN HỌC OFFLINE, HỌC PHÍ LẠI SIÊU TIẾT KIỆM
 Ngày đi làm, tối về lại học, cuối tuần sẵn sàng dành 7-8 tiếng để chiến IELTS tới cùng với Prep, đó là bạn học viên Nguyễn Hoàng Mai - người vừa thành công đạt 7.0 IELTS.
 Trước khi quyết định đăng ký học, Mai cũng lo lắng về kỹ năng Writing vì không biết học online có ổn hay không khi không có giáo viên kèm cặp. Thế nhưng thực tế, Mai đã được thầy cô chấm chữa bài thường xuyên nên bạn thấy an tâm hơn rất nhiều. Mai chia sẻ: “Thầy cô chấm đúng theo các tiêu chí khi đi thi và chữa bài rất chi tiết, giúp em sửa các lỗi nghiêm trọng. Em đã cải thiện kỹ năng Writing đáng kể, từ ban đầu chỉ được 5.5, đi thi đã bật lên được 7.0. Ban đầu lúc làm bài em còn bị cuống, nhưng càng học về sau thì kho từ vựng và ý tưởng lại càng rộng, giúp phát triển ý tốt hơn”.
Ai muốn nhận vía tăng band vù vù như Mai thì tích cực xin vía và ôn luyện đều đặn nhaa! Những kỹ năng khó như Writing và Speaking thì cần thực hành và chấm chữa thường xuyên nhé, học ở Prep thì yên tâm là có cả thầy cô và AI đồng hành chấm bài chi tiết rồi :3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</si>
  <si>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TĂNG TẬN 2 BAND ĐIỂM IELTS , HỌC OFFLINE , HỌC PHÍ LẠI SIÊU TIẾT KIỆM , Prep , bạn học viên Nguyễn Hoàng Mai , Mai , kỹ năng Writing , Mai , Mai , kỹ năng Writing , Mai , Writing , Speaking , Prep , PREP , Group Prep Student Community , Hotline , + 84 , Cercano , Co-founder Microsoft</t>
  </si>
  <si>
    <t>Ngày 2 ly</t>
  </si>
  <si>
    <t>2024-09-22</t>
  </si>
  <si>
    <t>FLASH SALE CHẤN ĐỘNG NĂM 2024 - GIẢM GIÁ 40% MỪNG SIÊU PHẨM PHÒNG SPEAKING ẢO CẢI TIẾN VƯỢT BẬC
 Chỉ mở 100 suất ưu đãi mỗi ngày, và chỉ săn được trong 4 ngày duy nhất từ 23/09 - 26/09. Chú ý đây còn là lần giảm giá sâu cuối cùng của năm nên không thể bỏ lỡ, "." để giữ slot!
___________
 Niềm vui chưa từng có khi mới đây, siêu phẩm "Phòng Speaking ảo" của Prep đã cải tiến toàn diện từ giao diện đến tính năng. Hứa hẹn siêu phẩm này sẽ mang đến trải nghiệm học và luyện Speaking vượt bậc với công nghệ AI thế hệ mới, có khả năng chấm sát thi thật (đã được giám khảo IELTS kiểm chứng). 
Để nhân niềm vui lên gấp ngàn lần, Prep tung flash sale kịch trần giúp các bạn chinh phục 7.0 IELTS với mức chi phí tiết kiệm nhất:
+ Giảm sâu 40% học phí, mức giảm cao nhất lên tới 4 TRIỆU 800 NGHÌN ĐỒNG
+ Miễn phí 60 ngày dùng Phòng luyện thi IELTS ảo Prep AI, đủ bộ đề hot của cả 4 kỹ năng, Speaking  Writing được công nghệ AI tân tiến chấm chữa kỹ như giáo viên IELTS.
Ưu đãi đặc biệt này được áp dụng khi đăng ký từ 2 khoá IELTS trở lên!
Flash sale diễn ra trong thời gian 4 ngày từ 23/09 đến hết 26/09. Mỗi ngày chỉ mở 100 slots thôi nên phải nhanh tay bạn nha! Nhớ dùng code “PREP40” để được áp dụng ưu đãi!
___________
Học IELTS ở Prep vốn đã tiết kiệm, nay còn tiết kiệm hơn. Thế nhưng chất lượng học vẫn chuẩn 5 sao nha. Đã có hơn 1250 bạn học viên đạt 7.0+ IELTS, 1202 bạn trúng tuyển trường Đại học mơ ước sau khi học xong khóa của Prep nhờ:
 Lộ trình phù hợp mọi trình độ, ai cũng có thể học được, cam kết đầu ra.
 Bài giảng tinh gọn với kiến thức cô đọng trọng tâm, không học lan man mà vẫn đủ chất để bạn tự tin đi thi đạt aim.
 Học với video bài giảng tương tác, vừa học vừa được tương tác với các câu hỏi bất chợt trong quá trình học để tăng độ tập trung, hiệu quả ghi nhớ kiến thức.
 500+ bài tập, 100+ bài kiểm tra toàn bộ lộ trình, giúp bạn ôn tập lại kiến thức từ lý thuyết đến thực hành để bạn nhớ trọn vẹn những gì đã học.
 Thầy cô 8.0+ IELTS sẽ đánh giá, kiểm tra trình độ Nói - Viết của bạn thường xuyên, bám sát theo bộ tiêu chí chấm thi của giám khảo để bạn hiểu rõ năng lực, trình độ của mình. Từ đó, thầy cô cũng giúp bạn sửa những lỗi sai nghiêm trọng, định hướng tư duy Nói - Viết chuẩn từ đầu.
 Luyện đề như thi thật trong Phòng luyện thi IELTS ảo Prep AI, Reading  Listening có giải thích đáp án chi tiết, giúp bạn hiểu tường tận cách chọn được đáp án đúng. Speaking  Writing, bạn được công nghệ AI học thuật chấm điểm ngay lập tức, ghi nhận điểm tốt, sửa lỗi làm sai và nâng cấp bài làm lên mức điểm cao hơn. Đặc biệt, AI đã được xác nhận có khả năng chấm sát với giám khảo IELTS, và 100% bài mẫu Writing do AI cung cấp đã được giám khảo IELTS kiểm chứng chất lượng.
Bứt phá 7.0+ IELTS cùng chương trình ưu đãi đặc biệt lớn trong năm của Prep! Không biết bao giờ Prep mới lại giảm sâu như vậy nên "." để giữ slot ngay thôi!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</si>
  <si>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 MỪNG , SIÊU PHẨM PHÒNG SPEAKING ẢO CẢI TIẾN VƯỢT BẬC , Prep , Speaking , IELTS , Prep , tới 4 TRIỆU , NGHÌN ĐỒNG , IELTS ảo Prep AI , giáo viên IELTS , khóa IELTS , Flash , code “ PREP40 , IELTS , Prep , 7.0 + IELTS , Prep , Bài , + IELTS , trình độ Nói , IELTS ảo Prep , giám khảo IELTS , bài mẫu Writing , IELTS , + IELTS , Prep , Prep , PREP , Group Prep Student Community , Hotline , + 84 , Cercano , Co-founder Microsoft</t>
  </si>
  <si>
    <t>️‍ CHẤN ĐỘNG: Prep sắp tung đợt ưu đãi khủng CUỐI CÙNG CỦA NĂM. Cơ hội sở hữu khoá học IELTS Prep với mức phí siêu tiết kiệm không thể bỏ lỡ. Hẹn bạn 21h tối nay</t>
  </si>
  <si>
    <t>‍  CHẤN ĐỘNG , : Prep , IELTS Prep</t>
  </si>
  <si>
    <t>Chỉ là một giấc mơ</t>
  </si>
  <si>
    <t>- 21h tối nay đi chơi hongg?
- Hong, phải ở nhà canh điều bất ngờ trên page Prep!
Thấy bảo hình như có ưu đãi cực bùng nổ  Thực hư ra sao tối nay sẽ rõ nha cả nhà iu</t>
  </si>
  <si>
    <t>Hong , page Prep , nhà iu</t>
  </si>
  <si>
    <t>2024-09-21</t>
  </si>
  <si>
    <t>ĐỈNH CAO PHÒNG SPEAKING ẢO SIÊU CẢI TIẾN - BƯỚC NHẢY VỌT VỀ CÔNG NGHỆ CHẤM CHỮA TRÊN THỊ TRƯỜNG
Phải nói thật là chu du trong Phòng Speaking ảo mới cải tiến của Prep không khác gì cuộc phiêu lưu kỳ thú, cho mình trải qua nhiều cung bậc cảm xúc khác nhau và khiến mình vỡ ra thật nhiều điều về trình độ Speaking của bản thân.
 Hoảng hốt vì tốc độ AI chấm bài nhanh vượt cả mức kỳ vọng, còn chưa kịp hồi hộp, chờ mong thì nháy mắt kết quả đã trả về.
 Bất ngờ vì AI chấm bài chi tiết hơn hẳn, chưa thấy ở đâu chấm kỹ được hơn vậy vì ngoài chấm theo bộ 4 tiêu chí chấm thi của giám khảo IELTS, AI còn phân tích đánh giá sâu thêm tới 12 tiêu chí phụ. Ngoài ra, AI còn có khả năng chỉ ra cho mình 2 ưu và nhược điểm lớn nhất trong bài, đưa ra lời khuyên để mình cải thiện. Đố ai tâm lý được bằng đấy!
 Vui mừng phấn khởi vì lúc nào cũng được AI khen ngợi trước tiên, chỉ cho mình thấy mình dùng được collocation, từ vựng, cấu trúc câu, phát âm, trọng âm tốt như thế nào.
 Rồi đến những giây phút căng não, đổ mồ hôi hột để check hết các lỗi mình đã làm sai. Đặc biệt là với lỗi phát âm, trọng âm, AI check var cực căng tới từng âm tiết một. Sai ở đâu, AI tự động đề xuất cách Prep đọc chuẩn để bản thân nhìn nhận được mình đã mắc lỗi như thế nào, sửa thế nào cho đúng. Siêu uy tín!
 Chưa hết, check lỗi xong thì phải “mắt chữ A, mồm chữ O” vì sao mà ý tưởng của mình được AI nâng cấp lên đỉnh thế. Đỉnh từ từ vựng tới cấu trúc câu, mình mà biết tận dụng áp dụng vào bài nói của mình thì kiểu gì cũng nâng band điểm.
À mà bật mí thêm, công nghệ Prep AI đã được cựu giám khảo IELTS Jackson Howard (với hơn 10 năm kinh nghiệm làm giám khảo IELTS) xác nhận là chấm sát thi thật! Mỗi lần luyện với Phòng Speaking ảo Prep AI lại như 1 lần thi thật thế này, bảo sao mà các bạn học viên Prep cứ luyện là lên band!
Ai muốn lên trình Speaking thì giơ tay, trở thành học viên của Prep và luyện tập mỗi ngày với Phòng Speaking ảo Prep AI thôi nào!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</si>
  <si>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SPEAKING ẢO SIÊU CẢI TIẾN , BƯỚC NHẢY VỌT VỀ CÔNG NGHỆ CHẤM CHỮA TRÊN THỊ TRƯỜNG , Prep , trình độ Speaking , giám khảo IELTS , Đố , cách Prep , công nghệ Prep AI , giám khảo IELTS Jackson Howard , giám khảo IELTS , Phòng Speaking , học viên Prep , trình Speaking , Prep , Phòng Speaking ảo Prep , PREP , Group Prep Student Community , Hotline , + 84 , Cercano , Co-founder Microsoft</t>
  </si>
  <si>
    <t>17:54</t>
  </si>
  <si>
    <t>2k6 test thử Speaking trên Phòng Speaking ảo Prep AI! Kết quả siêu sốc, liệu có phải 9.0 IELTS ?</t>
  </si>
  <si>
    <t>Speaking , Phòng Speaking ảo Prep</t>
  </si>
  <si>
    <t>Người lạ từng quen</t>
  </si>
  <si>
    <t>Tôi khi thi xong IELTS</t>
  </si>
  <si>
    <t>IELTS</t>
  </si>
  <si>
    <t>09:52</t>
  </si>
  <si>
    <t>Model answer:
 The bar chart provides a breakdown on how young people in Europe predict various aspects of society to change in the next twenty years. Overall, all areas except people and communication are believed to worsen in the future by more people. In addition, air quality is anticipated to deteriorate the most.
 With regard to communication and people, over 60% of adolescents are optimistic, as opposed to nearly 40% who think otherwise. In addition, people who have better food quality among their expectations account for 48%, which is nearly equal to the level for those predicting the contrary, with 52%.
 Around two-fifths of European young people believe that the state of health and water will be improved, with 42% and 40%, respectively. Optimism is even lower regarding the prospect of air quality in the next twenty years, meanwhile, as there are merely 23% of people with this sentiment, which is slightly above half of the level for water quality.
Anticipate (v.): tiên đoán
Deteriorate (v.): trở nên xấu đi
Optimistic (adj.): lạc quan
Optimism (n.): tinh thần lạc quan
Sentiment (n.): cảm nghĩ</t>
  </si>
  <si>
    <t>Model , The , young people in Europe , Overall , With , Around , Optimism , Anticipate , Deteriorate , Optimistic , Optimism , Sentiment</t>
  </si>
  <si>
    <t>09:51</t>
  </si>
  <si>
    <t>Outline mẫu của thầy cô:</t>
  </si>
  <si>
    <t>️‍ Khởi động buổi sáng bằng một bài giải đề Task 1 nhỉ mọi người ơi! Bài mẫu hôm nay được cho là khá lạ mắt, tuy nhiên nếu nắm chắc cách thầy cô Prep dạy thì không có gì làm khó được đâu nè!
 Đề bài: The bar chart shows the expectation of change of European young people in the next 20 years in 5 different areas.
Summarize the information by selecting and reporting the main features, and make comparisons where relevant.
Tham khảo dàn ý và bài viết mẫu của thầy cô Prep dưới comment nhaaa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</si>
  <si>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The , Summarize , thầy cô Prep , PREP , Group Prep Student Community , Hotline , + 84 , Cercano , Co-founder Microsoft</t>
  </si>
  <si>
    <t>2024-09-20</t>
  </si>
  <si>
    <t>KHỔ ĐẾN ĐÂU HỌC LÂU THEO 3 KẾ SÁCH CHỈ CÓ TẠI PREP - CŨNG DỄ DÀNG ĐẠT 7 WRITING TỪ SỐ 0!
 Học Writing từ số 0 như mình khổ thật sự huhu T.T
- Khổ tâm vì không biết phải bắt đầu học như thế nào. Kiến thức thì nhiều, mỗi task có mấy dạng bài, mỗi dạng bài lại có cả trăm, cả nghìn cách đặt câu hỏi. 
- Khổ vì học xong lý thuyết, không biết bắt tay vào viết như nào, cứ nhìn đề bài rồi cắn bút mãi đến hết thời gian vì bị tắc ý, không biết cách triển khai.
- Khổ vì viết xong cũng không biết mình được mấy điểm, sai như nào chẳng rõ. Nếu cứ sai hoài sai mãi một lỗi mà không biết để sửa thì làm sao mà tiến bộ được.
Bây giờ muốn thoát khổ thì buộc phải học có kế sách thôi và 360 kế của mình đều lấy từ khoá học IELTS của Prep mà ra các bạn ạ!
 Kế 1: Đầu xuôi đuôi sẽ lọt 
Học gì cũng vậy, phải vững kiến thức cơ bản thì mới tiếp thu được các kiến thức nâng cao. Vậy nên là trước khi bắt tay vào IELTS Writing thì nên học kỹ các chủ điểm ngữ pháp thông dụng, các từ vựng thường gặp nha. Yên tâm là khoá của Prep sẽ dẫn dắt mình học nâng cao dần lên để vững tư duy xử lý được mọi dạng bài.
 Kế 2: Biết mình biết ta trăm trận trăm thắng
Tại sao muốn được điểm Writing cao phải “biết mình, biết ta”? Câu trả lời là… Biết mình mạnh, yếu ở đâu để có chiến lược học tập hợp lý. Và biết giám khảo IELTS yêu cầu những gì để mình cố gắng ghi điểm với họ.
Khi học ở Prep, mình nhận ra chân ái này vì được thầy cô chấm chữa cho rất kỹ để biết được mình làm tốt và chưa tốt ở đâu, sai những lỗi nào, cần sửa ra sao. Và đặc biệt, mình chưa thấy ở đâu mà thầy cô chấm không chỉ theo sát bộ 4 tiêu chí chấm thi của giám khảo IELTS, mà còn bẻ nhỏ thêm tới 12 tiêu chí phụ để đánh giá bài làm của mình. Nhìn bài chấm là mình hiểu mình cần đáp ứng những tiêu chí gì để lấy lòng được giám khảo chấm thi. 
 Kế 3: Bách luyện thành thép 
Khi làm xong hết các bài tập được thầy cô chấm thì mình luyện viết thêm mỗi ngày trên Phòng Writing ảo Prep AI để tiếp tục được AI chấm điểm, đánh giá trình độ. Chăm chỉ luyện viết và chữa bài không ngừng là cách tiến bộ nhanh nhất. Mình cũng chia sẻ luôn tips luyện viết hiệu quả của mình! 
Thời gian đầu, mình thường tham khảo trước dàn outline và ý tưởng mà AI gợi ý rồi mới viết vì mình muốn ôn thật kỹ, nhớ thật lâu cấu trúc của từng dạng bài. Khoảng thời gian sau, mình mới viết bài dưới áp lực thời gian để thúc đẩy bản thân phải tự suy nghĩ, tăng tốc độ viết. Khi nhận kết quả mà AI chấm, mình luôn xem lại những điểm mình đã làm tốt, chữa những lỗi mình làm sai. Ngoài ra với những từ vựng, cấu trúc hay mà AI nâng cấp thêm cho mình, mình đều ghi chép lại để chủ động học thêm kiến thức. 
Chưa đầy 1 năm, từ 1 người không biết gì về IELTS mình đã có giấy chứng nhận kết thân với 7.0 Writing rồi ^^ Mong rằng mọi nỗ lực bỏ ra cũng sẽ nhận về quả ngọt xứng đáng nhé. Cảm ơn Prep rất nhiều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</si>
  <si>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ĐÂU HỌC , LÂU , KẾ SÁCH CHỈ , PREP , DỄ DÀNG ĐẠT , WRITING , SỐ 0 ,  Học Writing , số 0 , T.T , Khổ , khóa học IELTS , Prep , Kế , IELTS Writing , Prep , Kế , trận trăm , điểm Writing , giám khảo IELTS , Prep , giám khảo IELTS , Kế , Phòng Writing ảo Prep , Chăm , IELTS , Prep ,   , PREP , Group Prep Student Community , Hotline , + 84 , Cercano , Co-founder Microsoft</t>
  </si>
  <si>
    <t>17:59</t>
  </si>
  <si>
    <t>‼ Ở ĐÂY CÓ LỘ TRÌNH 6.5+ IELTS ĐẦY ĐỦ NHẤT
 Để sở hữu một tấm vé vào thẳng Đại học top hay vi vu du học thì một chứng chỉ IELTS 6.5 trở lên gần như là bắt buộc. Nhưng vẫn nhiều bạn còn mông lung, chưa hình dung ra phải học bao nhiêu kiến thức, luyện bao nhiêu đề, hay ôn trong bao nhiêu tháng mới chạm được tay vào điểm số đó 
 Nếu bạn thực sự quyết tâm chinh phục, lộ trình đúng - đủ - chuẩn của Prep hoàn toàn có thể giúp bạn tự học đạt 6.5 sau 1 năm, dù bắt đầu từ số 0 đi chăng nữa:
 Hệ thống 255 bài giảng, 123 bài kiểm tra chia làm 4 trình độ: Nền tảng - Cơ bản - Trung cấp - Chuyên sâu, cung cấp cho bạn đầy đủ kiến thức và tư duy làm bài
 Lên tới 50 bài chấm chữa bởi thầy cô cho 2 kỹ năng khó nhằn nhất là Writing - Speaking
 Luyện đề 4 kỹ năng với kho đề được cập nhật liên tục
Đồng hành cùng bạn trên con đường chinh phục toàn bộ khối lượng kiến thức và đề luyện trên, chính là những “trợ thủ đắc lực” chỉ Prep mới có:
 Study plan linh hoạt sắp xếp theo lịch riêng của bản thân.
 Các video bài giảng quay sẵn, ngắn gọn thi gì học nấy, được thiết kế theo phương pháp Guided Discovery (đi từ ngữ cảnh thực tế để khai thác kiến thức), giúp bạn x2 tốc độ tiếp thu bài.
 Bạn có đội ngũ thầy cô 8.0+ IELTS theo sát chấm chữa ngay từ trình độ Cơ bản, nhận xét và định hướng nâng band cho bài làm. Thầy cô còn sẵn sàng trao đổi 1-1 cùng bạn sau khi trả bài chấm, đảm bảo bạn hiểu cặn kẽ các thắc mắc!
 Bạn có giám khảo AI học thuật trong phòng luyện thi IELTS ảo chấm chữa bài ngay lập tức theo các tiêu chí IELTS. Bạn sẽ liên tục được chỉ ra lỗi sai, được nhận xét và nâng cấp bài làm lên một phiên bản điểm cao hơn.
Nhanh tay inbox để được tìm hiểu kỹ hơn nhé!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</si>
  <si>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LỘ TRÌNH , IELTS ĐẦY ĐỦ NHẤT , Prep , số 0 , Writing - Speaking , Luyện , Prep , Study , phương pháp Guided Discovery , 8.0 + IELTS , tiêu chí IELTS. Bạn , PREP , Group Prep Student Community , Hotline , + 84 , Cercano , Co-founder Microsoft</t>
  </si>
  <si>
    <t>Một lộ trình tự học có hướng dẫn, giúp bạn hoàn toàn tự tin đạt 7+ IELTS tại nhà mà chẳng cần đi học đâu xa! Tham khảo ngay khoá IELTS tại Prep nhé</t>
  </si>
  <si>
    <t>+ IELTS , khóa IELTS , Prep</t>
  </si>
  <si>
    <t>Trong phòng thi Writing nào đó</t>
  </si>
  <si>
    <t>2024-09-19</t>
  </si>
  <si>
    <t>Chưa thi IELTS bao giờ thử nói với Phòng Speaking ảo của Prep và cái kết ‼️Đoán xem Phòng Speaking ảo chấm bao nhiêu điểm cho bạn nào!</t>
  </si>
  <si>
    <t>Phòng Speaking ảo của Prep</t>
  </si>
  <si>
    <t>18:24</t>
  </si>
  <si>
    <t>Nếu chưa kịp điền form, các bạn hãy join group Zalo để cập nhật thông tin về Workshop nha: https://zalo.me/g/bopkae099
Trong trường hợp vẫn còn slot vào zoom thì vẫn có thể tham gia nè!!
 Các bạn đã đăng ký thành công hãy check email, check cả mục thư rác và quảng cáo để không bỏ sót thông tin từ Prep nhaa</t>
  </si>
  <si>
    <t>group Zalo , Prep</t>
  </si>
  <si>
    <t>18:22</t>
  </si>
  <si>
    <t>Quá nhanh quá nguy hiểm, slot đăng ký Workshop 20/9 đã chính thức HẾT. Nhớ check email để nhận link Zoom nha!!
Cơ hội cuối cho các bạn chưa kịp đăng ký</t>
  </si>
  <si>
    <t>Quá</t>
  </si>
  <si>
    <t>Cũng là tha thu, mà tha thu này hơi lạ ...</t>
  </si>
  <si>
    <t>Tôi nắm chắc những kỹ năng IELTS
Cũng là tôi:</t>
  </si>
  <si>
    <t>kỹ năng IELTS</t>
  </si>
  <si>
    <t>2024-09-18</t>
  </si>
  <si>
    <t>20:54</t>
  </si>
  <si>
    <t>1.5 NĂM MIỆT MÀI HỌC CÙNG PREP, "HÁI QUẢ NGỌT" 7.5 IELTS 
Cô bạn 2k6 vô tình biết Prep nhờ một lần lướt Tiktok. Khi biết học ở Prep là học online hoàn toàn, không phải di chuyển mà lại được linh hoạt thời gian, Phương Anh đã quyết định lựa chọn Prep để "gửi gắm" hành trình chinh phục IELTS.
 Học IELTS chưa bao giờ là dễ dàng, nhưng nhờ có những trợ thủ đắc lực từ Prep, Phương Anh đã dần dần tiến bộ qua từng ngày. 
Đặc biệt với kỹ năng Writing còn yếu, bạn xem kỹ bài giảng thầy cô hướng dẫn cách viết từng dạng, sau đó luyện tập dần từ cách viết câu, viết 2 câu liên tiếp, sau đó mới viết đoạn, viết bài. Nhờ có thầy cô Prep giảng bài siêu tâm huyết và dễ hiểu, bạn tiếp thu và áp dụng bài rất nhanh.
Với Speaking, Phương Anh chăm chỉ luyện với phòng Speaking ảo. Nhờ vậy mà bạn đã cải thiện được độ trôi chảy cũng như tâm lý khi bước vào phòng thi.
 Từ những bài chấm 6.0, Phương Anh đã tiến bộ mỗi ngày và dần dần có những bài được 6.5 7.0. "IELTS không thể ngày một ngày hai mà lên band được, nên cứ ôn luyện dần và điểm sẽ được cải thiện" - đó là lời khuyên Phương Anh dành cho các bạn đang chinh phục band điểm IELTS mơ ước. 
 Prep rất vui vì đã đồng hành cùng Phương Anh chinh phục IELTS, đặt chân vào ngôi trường Đại học mơ ước. 2k7 2k8 nhanh chóng "xin vía" nhaa 
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</si>
  <si>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MIỆT MÀI HỌC CÙNG PREP , HÁI QUẢ NGỌT , Prep , Prep , Phương Anh , Prep , IELTS , Học IELTS , Prep , , Phương Anh , kỹ năng Writing , Prep giảng bài siêu tâm huyết , Speaking ,  Phương Anh , Phương Anh , IELTS , band điểm IELTS , Prep , Phương Anh , IELTS , nhaa  , PREP , Group Prep Student Community , Hotline , + 84 , Cercano , Co-founder Microsoft</t>
  </si>
  <si>
    <t>18:13</t>
  </si>
  <si>
    <t>Speaking với Writing thì cơ man là từ vựng - cấu trúc, học thuộc thì thuộc đó mà áp dụng được hay không là chuyện khác  Vì vậy mà ngày 20/9 này Prep sẽ mở Workshop MIỄN PHÍ với chủ đề "10 mẫu câu  từ vựng Speaking  Writing ăn điểm", giúp bạn chinh phục được trái tim giám khảo, bật lên 7+ IELTS lun nhá.
 Đăng ký luôn không hết slot nhaa: https://forms.gle/QABaGk2zRmYry3959</t>
  </si>
  <si>
    <t>Speaking , Writing , Prep , Workshop MIỄN PHÍ , vựng Speaking , + IELTS</t>
  </si>
  <si>
    <t>18:11</t>
  </si>
  <si>
    <t>‼️ 30 slots CUỐI CÙNG để bật lên 7+ Speaking - Writing. Đăng ký hoàn toàn miễn phí ở đây: https://forms.gle/QABaGk2zRmYry3959</t>
  </si>
  <si>
    <t>slots CUỐI CÙNG , + Speaking , - Writing</t>
  </si>
  <si>
    <t>15:03</t>
  </si>
  <si>
    <t>Bài giải:
The bar charts compare the task distribution of men and women in a country regarding housework, and how both genders spend time on the given chores. Overall, both males and females are most active in cooking, and this is consequently reflected in the amount of time per day on this task.
More than 80% of females cook, as opposed to 60% of males who do. The level of women who clean is three-fourths of that for cooking, with over 60%, while there are 40% of men that perform cleaning chores. The share of females involved in caring for pets and the level for their male counterparts are almost equal, with 20% and 21%, respectively. Lastly, fewer than 10% of women do house repairs, which is half the corresponding figure for men.
It takes women in this country nearly 90 minutes per day on average to cook, while the level for men is much lower, with one hour. Males also perform cleaning less often, with 45 minutes per day, which is three-fourths of that for females in the same task. Pet care, meanwhile, witnesses the same amount of time used by both genders, with 20 minutes. Finally, whereas men spend nearly as much time on house repairs as they do caring for pets, the level for women is merely 5 minutes per day.</t>
  </si>
  <si>
    <t>The , Overall , Lastly , It , Males , Finally</t>
  </si>
  <si>
    <t>15:02</t>
  </si>
  <si>
    <t>Dàn bài:
1. Introduction and overview:
- Introduction: Paraphrase the bar charts’ subject
- Overview: Comment on the most noticeable features:
+ Cooking is done by the highest proportion of men and women
+ Average time per day spent cooking is highest for men and women
2. Body 1: First bar chart
- Comparison of task distribution: 
+ Cooking: over 80% of females, 60% of males
+ Cleaning: over 60% of females, 40% of males
+ Pet caring: 20% of females, over 20% of males
+ Repairing the house: under 10% of females, nearly 20% of males
3. Body 2: Second bar chart
- Comparison of average time per day: 
+ Cooking: over 80 minutes for females, 60 minutes for males
+ Cleaning: 60 minutes for females, 45 minutes for males
+ Pet caring: 20 minutes for both genders
+ Repairing the house: 5 minutes for females, nearly 20 minutes for males</t>
  </si>
  <si>
    <t>Introduction , Introduction , Paraphrase , ’ subject , Overview , Comment , Cooking , and women , Average , and women , Body , Cooking , % of males , Cleaning , % of males , % of males , Repairing , % of males , Body , Second , Comparison , Cooking , minutes for males , Cleaning , minutes for males , both genders , Repairing , minutes for males</t>
  </si>
  <si>
    <t>You should spend about 20 minutes on this task.
The first chart below shows the percentages of women and men in a country involved in some kinds of home tasks (cooking, cleaning, pet caring and repairing the house). The second chart shows the amount of time each gender spent on each task per day.
Summarize the information by selecting and reporting the main features, and make comparisons where relevant.
Write at least 150 words.</t>
  </si>
  <si>
    <t>Nhìn biểu đồ so sánh của Writing Task 1 là bắt đầu hoang mang vì không biết phân tích cái gì trước, cái gì sau, lập luận như thế nào cho chặt chẽ ‍
Check cmt và xem cách thầy cô xử lý dạng bài này để đạt band 7.0+ nhé</t>
  </si>
  <si>
    <t>Writing Task , Check</t>
  </si>
  <si>
    <t>Cứ phải nói cho yên tâm</t>
  </si>
  <si>
    <t>2024-09-17</t>
  </si>
  <si>
    <t>Nhóm chủ đề liên quan tới sở thích, giải trí, thời gian rảnh rỗi là chủ đề quen thuộc trong các đề thi Speaking IELTS. Mặc dù không khó trả lời, nhưng để đạt điểm số ấn tượng thì các bạn cần "bỏ túi" cho bản thân nhiều từ vựng hay, đúng chủ đề 
Prep tặng bạn 24 từ vựng thuộc nhóm chủ đề này, lưu lại để học dần nhaaa!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</si>
  <si>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đề thi Speaking IELTS. , chủ đề  , Prep , PREP , Group Prep Student Community , Hotline , + 84 , Cercano , Co-founder Microsoft</t>
  </si>
  <si>
    <t>17:53</t>
  </si>
  <si>
    <t>NGẮM PROFILE CỦA CÔ GIÁO DẪN DẮT WORKSHOP IELTS 20/09, PHẢI THỐT LÊN NGAY 2 TỪ “ĐỈNH QUÁ!”
Dành cho bạn nào chưa biết, vào 20h ngày 20/09 này, Prep tổ chức Workshop với chủ đề LẬT TẨY IELTS 7.0+: 10 MẪU CÂU  CỤM TỪ ĂN ĐIỂM SPEAKING  WRITING. Và người sẽ dẫn dắt buổi Workshop lần này, chính là cô Kiều Trang - giảng viên 8.0 IELTS tại IPP (Trung tâm ôn luyện IELTS hàng đầu về chất lượng giảng dạy, đã giúp hơn 5.000 học viên đạt điểm IELTS mục tiêu tại Hà Nội và TP. HCM).
 Bạn nào còn chưa đăng ký thì nhanh tay chớp những slots cuối cùng trước khi Prep đóng đơn nha: https://forms.gle/QABaGk2zRmYry3959 
Cô Kiều Trang được biết đến là một trong những giáo viên được yêu thích nhất tại IPP, và sở hữu bảng thành tích vô cùng đáng nể:
8.0 IELTS Overall
Chứng chỉ TESOL
Cử nhân loại Giỏi khoa CLC - Tài chính Doanh nghiệp - Học viện Tài chính
Điểm tiếng Anh đầu vào cao nhất khóa 2016 - 2020
Giải khuyến khích tiếng Anh Olympiad cho sinh viên chuyên ngành (Đại học Ngoại ngữ - 2017)
Top 8 Giải Case doanh nghiệp HSBC (Ngân hàng HSBC - 2019)
Với chiếc profile xịn mịn như thế này, cô Kiều Trang đã từng nhiều lần giúp cho các buổi Workshop của Prep diễn ra thật thành công, thật giá trị và hữu ích với các bạn học. 99% phản hồi gửi về cho Prep đều là các phản hồi tích cực như “cô Trang giảng hay, nhiệt tình”, “cô dạy dễ hiểu mà siêu vui”, “kiến thức cô dạy rất mới mẻ và hữu ích”,...
Prep tin rằng buổi Workshop IELTS tới đây, cô Trang cũng sẽ mở ra chân trời kiến thức mới cho thật nhiều bạn học! Nếu bạn đang chật vật khi học từ vựng, mà muốn nhanh lên trình Speaking  Writing thì đến tham gia ngay workshop này nha bạn ơi: https://forms.gle/QABaGk2zRmYry3959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</si>
  <si>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PHẢI THỐT LÊN , ĐỈNH QUÁ , h ngày 20/09 , Prep , Workshop , chủ đề LẬT TẨY , CỤM TỪ ĂN ĐIỂM , buổi Workshop , cô Kiều Trang , IPP , ôn luyện IELTS , điểm IELTS , Hà Nội , TP. HCM , khi Prep , Kiều Trang , IPP , 8.0 IELTS Overall , Chứng chỉ TESOL , Giỏi khoa CLC , Điểm , tiếng Anh , tiếng Anh , Olympiad , Top , Giải Case , doanh nghiệp HSBC , Ngân hàng HSBC , Kiều Trang , buổi Workshop , Prep , Prep , Prep , buổi Workshop IELTS , Trang , trình Speaking , PREP , Group Prep Student Community , Hotline , + 84 , Cercano , Co-founder Microsoft</t>
  </si>
  <si>
    <t>"Yên cho tui"</t>
  </si>
  <si>
    <t>Yên</t>
  </si>
  <si>
    <t>12:11</t>
  </si>
  <si>
    <t>Bao giờ có bằng thì đi chơi lại</t>
  </si>
  <si>
    <t>2024-09-16</t>
  </si>
  <si>
    <t>Prep nhiều lần tung mã giảm lộ trình IELTS, nhưng tặng thêm combo quà siêu nhiều siêu to thì DUY NHẤT đầu năm học mới này thôi!
Chỉ duy nhất mùa tựu trường này, đăng ký từ 2 khóa học IELTS trở lên sẽ nhận được nhiều quà xinh như vầy nè:
 Tặng Set quà Học bá (balo Prep, sổ Prep, 5 bút bi Prep, tai nghe Bluetooth) trị giá 650k - dành cho mọi đơn hàng trên 6 triệu.
 Tặng Set quà Chăm chỉ (balo Prep, sổ Prep, 5 bút bi Prep) trị giá 300k - dành cho mọi đơn hàng dưới 6 triệu.
 Giảm thẳng 30% học phí lộ trình IELTS
 Tặng thêm 60 ngày sử dụng Phòng luyện thi IELTS ảo Prep AI
 Đồng thời nhận bộ tài liệu độc quyền trị giá 3 triệu nữa!
Chào năm học mới, vừa được Học kiến thức - Chấm chữa với thầy cô - Luyện đề cùng AI học thuật, cuối năm đạt 7+ IELTS, lại vừa rinh thêm quà cầm nặng tay, cơ hội “ngàn năm có một”! 
 Chỉ có 200 slots được nhận quà thôi nha, những chương trình trước của Prep hết quà cực nhanh nên lần này đừng chần chừ đăng ký tại link để được áp dụng bạn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</si>
  <si>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Prep , lộ trình IELTS , DUY NHẤT , IELTS , Tặng Set , bút bi Prep , Bluetooth , 650 k , đơn hàng trên 6 , Set quà Chăm , bút bi Prep , đơn hàng dưới 6 , lộ trình IELTS , IELTS ảo Prep , + IELTS , Prep , PREP , Group Prep Student Community , Hotline , + 84 , Cercano , Co-founder Microsoft</t>
  </si>
  <si>
    <t>18:19</t>
  </si>
  <si>
    <t>Ad vừa kiểm tra danh sách đăng ký thì số slot đã "sold out" quá nửa rùi, không kịp đăng ký là Prep đóng form sớm đó!! Nên nhanh tay nha các bạn ui: https://forms.gle/QABaGk2zRmYry3959</t>
  </si>
  <si>
    <t>Ad , Prep</t>
  </si>
  <si>
    <t>18:15</t>
  </si>
  <si>
    <t>‼ ĐỪNG LẠM DỤNG TỪ VỰNG TRONG BÀI SPEAKING - WRITING NỮA ‼ 
Nhiều bạn vẫn nghĩ rằng Speaking - Writing phải dùng thật nhiều từ vựng "khủng" thì mới được điểm cao, nên cố học nhồi nhét thật nhiều từ C1 C2 để cho vào bài. Nhưng đôi khi điều này còn có thể gây mất điểm cho bạn đấy! 
 Chẳng hạn với Speaking, part 1 và part 2 chủ yếu xoay quanh các chủ đề hàng ngày, nên không có ngữ cảnh phù hợp để nhồi nhét từ vựng "khủng", vì thế sử dụng từ vựng đó sẽ không phát huy tác dụng.
 Ngoài ra, nhiều bạn chỉ nắm nghĩa của từ chứ không hiểu rõ tình huống sử dụng, dẫn tới việc sử dụng sai ngữ nghĩa. Như vậy bạn thậm chí còn bị trừ điểm nữa đó! 
 Để tránh tình trạng này, việc bạn cần làm là học ĐÚNG - ĐỦ từ vựng - cấu trúc hay và dễ ăn điểm, học từ - mẫu câu nào là phải nắm chắc cách sử dụng của nó luôn chứ không chỉ là học thuộc nghĩa tiếng Việt đâu nha! 
 Ngày 20/9 tới đây, Prep cùng cô Kiều Trang (8.0 IELTS) - giáo viên IPP sẽ tổ chức một buổi workshop MIỄN PHÍ với chủ đề LẬT TẨY IELTS 7.0+: 10 MẪU CÂU  CỤM TỪ ĂN ĐIỂM SPEAKING  WRITING. 
Cô Kiều Trang sẽ cung cấp cho bạn những từ vựng, mẫu câu ăn điểm trong IELTS, giải thích cách sử dụng và giúp bạn thực hành được ngay vào bài làm! Sau buổi Workshop, chắc chắn bạn sẽ bứt phá điểm, 7+ là trong tầm tay! 
Thông tin chi tiết về workshop:
⏰ 20h00 ngày 20/09/2024
 Hình thức: Online qua Zoom
 Đăng ký miễn phí tại đây: https://forms.gle/QABaGk2zRmYry3959
Số lượng người tham gia chỉ có hạn thui, nên là nhanh tay bạn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</si>
  <si>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LẠM DỤNG TỪ , VỰNG , BÀI SPEAKING , WRITING NỮA , Speaking , - Writing , C1 C2 , Speaking , part 1 , part 2 , tiếng Việt , Prep , Kiều Trang , giáo viên IPP , buổi workshop MIỄN PHÍ , chủ đề LẬT TẨY , CỤM TỪ ĂN ĐIỂM , Kiều Trang , IELTS , Sau buổi Workshop , h00 ngày 20/09/2024 , Online , Zoom , PREP , Group Prep Student Community , Hotline , + 84 , Cercano , Co-founder Microsoft</t>
  </si>
  <si>
    <t>15:19</t>
  </si>
  <si>
    <t>Mình đã từng bất lực với kỹ năng Writing, cho đến khi học bài bản và rèn viết lại khoảng 70 bài để đạt 7.0 Writing lúc thi thật. Và cả quá trình miệt mài luyện viết đó, mình mới nhận ra ban đầu đã bỏ qua khá nhiều điều căn bản, nhưng đó lại là yếu tố then chốt khiến mình suýt nữa thì “sẩy chân” tạch mất một chứng chỉ IELTS.
Mình theo học lộ trình của Prep để tiết kiệm chi phí và linh hoạt thời gian học. Vì là khóa học online có thầy cô theo sát chấm chữa, lại có AI học thuật chấm bài ngay lập tức nữa nên mình rất yên tâm. 
 Điều các bạn không nên bỏ qua từ đầu đấy là: học viết câu, viết đoạn văn. Vì học rồi mới thấy, đến đoạn còn viết sai cấu trúc thì không thể nào viết được một bài điểm cao được đâu. Ví dụ trước mình cứ nghĩ 1 đoạn gồm câu chủ đề, luận điểm, lấy 1 câu ví dụ là chặt chẽ. Nhưng thầy cô Prep chấm đoạn văn cho mình mới nhận ra là mình phát triển ý chưa đủ, luận điểm này mâu thuẫn luận điểm kia hoặc mâu thuẫn với câu chủ đề… Đấy, nếu cứ tự viết thì còn lâu mới nhận ra. Mình luyện viết các đoạn thành thạo, chặt chẽ rồi mới tự tin viết thành bài hoàn chỉnh. 
 Tới khi viết bài rồi, các bạn cũng không nên bỏ qua việc học các cách viết với từng dạng đề. Cách triển khai ý từng dạng khác nhau đấy, không thể áp 1 cách viết chung cho mọi dạng bài được.
- VD: Với IELTS Writing Task 1 luôn có 3 phần (Introduction, overview, detail)
-Với IELTS Writing Task 2 có nhiều dạng như (Opinion essay); Discussion Essay (Advantages and Disadvantages); Problems and Solutions Essay; Two-Part Question Essay). Ở Prep mình được học kỹ từng dạng bài triển khai cấu trúc như thế nào, introduction cho từng dạng cần viết gì…
 Cuối cùng là hãy luôn luyện viết có chấm chữa, và đừng bao giờ bỏ lỡ bất cứ comment nào của giáo viên. Ở Prep mình được chấm chữa theo 2 cách:
- Thầy cô chấm chữa: Thầy cô nhận xét cho mình chi tiết lắm, lỗi này phân loại về tiêu chí gì, tại sao sai, sửa như thế nào. Mình luôn đọc kỹ từng nhận xét một, không hiểu thì chat hỏi lại ngay.
- Luyện viết với AI học thuật: Mình viết bài trong Phòng Writing ảo, rồi AI sẽ chữa bài cho mình, đồng thời nâng cấp bài viết sử dụng từ vựng cao cấp hơn. Đó là cách nâng band từ vựng nhanh nhất, lại dễ áp dụng nhất vì được nâng từ chính bài làm của mình.
Lưu ý là dù có làm nhiều hay ít đề thì lúc nào cũng phải dành thời gian chữa cho kỹ. Làm lại đề nếu được nữa thì tốt.
Cám ơn mọi người đã đọc nha. Nếu các bạn muốn tham khảo lộ trình học của Prep thì mình rất recommend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</si>
  <si>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kỹ năng Writing , chứng chỉ IELTS , Prep , VD , IELTS Writing Task , Introduction , IELTS Writing Task , Discussion Essay , Advantages and Disadvantages , Problems and Solutions Essay , Two-Part Question Essay , Prep , Prep , Luyện , Prep , PREP , Group Prep Student Community , Hotline , + 84 , Cercano , Co-founder Microsoft</t>
  </si>
  <si>
    <t>Let me cook</t>
  </si>
  <si>
    <t>2024-09-15</t>
  </si>
  <si>
    <t>20:48</t>
  </si>
  <si>
    <t>Đêm trước khi thi IELTS: Người học 10 tiếng và người học 1 tiếng, ai sẽ đạt điểm cao hơn?
Câu trả lời của mình là... (xem đến cuối video để biết nhé )</t>
  </si>
  <si>
    <t>Đăng ký tham gia workshop IELTS tháng 9 qua link này bạn nhé: https://forms.gle/QABaGk2zRmYry3959</t>
  </si>
  <si>
    <t>workshop IELTS , tháng 9</t>
  </si>
  <si>
    <t>ĐỘNG LỰC ĐỂ PREP THÁNG NÀO CŨNG MỞ WORKSHOP ĐỀU ĐỀU LÀ VÌ ĐÂY 
“Buổi workshop rất ý nghĩa và giúp em giải đáp những thắc mắc về kỹ năng Writing trong IELTS ạ”.
“Thầy giảng hay, dễ hiểu, chia sẻ tận tình và bài giảng sinh động. Rất thích ạ!”
“Thầy giảng hay, chi tiết lắm ạ, mong rằng Prep sẽ có thêm nhiều workshop ntn hơn nữa ạ”.
 Đây đều là những feedback rất thật mà các bạn đã gửi về cho Prep sau khi Workshop của tháng 8 kết thúc! Đó là một động lực to lớn để Prep tiếp tục tổ chức Workshop vào tháng 9 với chủ đề “LẬT TẨY IELTS 7.0+: 10 MẪU CÂU  CỤM TỪ ĂN ĐIỂM SPEAKING  WRITING”.
Với buổi Workshop này, cô Kiều Trang - giáo viên 8.0 IELTS tại IPP sẽ giúp các bạn nắm rõ 10 mẫu câu và cụm từ ăn điểm cho bài Speaking, 10 mẫu cho bài Writing (tất cả các task) band 7+. Đồng thời, bạn cũng được thực hành ngay cụm từ, cấu trúc vừa học trong bài làm của bạn, để gây ấn tượng với giám khảo luôn nhé! 
Học kiến thức cô Kiều Trang dạy thì 90% trình học từ vựng sẽ sang một trang mới, biết cách học đúng, học chuẩn. Gì chứ, 10 từ hay 100 từ, 1000 từ cũng học dễ dàng hơn nhiều sau buổi Workshop đó!
 Bật mí là bạn nào tham gia Workshop cũng đều có quà đem về nên đừng ngần ngại mà đăng ký ngay tại đây nha: https://forms.gle/QABaGk2zRmYry3959. Số lượng các bạn đăng ký cũng tăng báo động rồi mà số slots lại giới hạn, nên tranh thủ ngay bạn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</si>
  <si>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LỰC ĐỂ PREP THÁNG NÀO , MỞ WORKSHOP ĐỀU ĐỀU LÀ , kỹ năng Writing , IELTS , Prep , Prep , sau khi Workshop , tháng 8 , Prep , Workshop , tháng 9 , LẬT TẨY , CỤM TỪ ĂN ĐIỂM , buổi Workshop , Kiều Trang , IPP , bài Speaking , bài Writing , Kiều Trang , sau buổi Workshop , Workshop , PREP , Group Prep Student Community , Hotline , + 84 , Cercano , Co-founder Microsoft</t>
  </si>
  <si>
    <t>️‍ PREPPIES LUYỆN SPEAKING NHƯ THẾ NÀY, BẢO SAO 7.5 RỐP RẺNG VỀ TAY ️‍
Cùng tham khảo cách Preppy Mạnh Long luyện kỹ năng nói, đặc biệt là cách luyện trong Phòng Speaking ảo (VSR) bạn nha!
1️⃣ Luôn duy trì thói quen nói hàng ngày
Không phải cứ lúc nào luyện IELTS mình mới nói tiếng Anh, ngược lại mình tranh thủ nói mọi lúc mọi nơi. Ngoài ra, mình luyện cả phương pháp Shadowing nữa. Chỉ cần chọn 1 video ngắn tầm 1’ thuộc 1 chủ đề mình đang ôn. Mình sẽ nghe từ đầu tới cuối trước, sau đó lần 2 nghe lại mình sẽ ngắt giữa chừng để shadowing theo. 
Một cách khác cũng khá sáng tạo đó là bạn cứ nói chuyện một mình như quay vlog vậy, kể về những chuyện xảy ra trong một ngày. Làm gì thì làm, miễn là mình luôn đảm bảo có nói tiếng Anh trong ngày.
2️⃣ Khi nói cần gạch outline
Khi luyện tập bài nói, mình sẽ dành 1’ brainstorm để: ghi ra các ý pop-up trong đầu mình, gạch thêm các idioms hoặc từ hay về topic đó mà mình nghĩ ra lúc ấy. Chỉ cần nhiêu đó là đủ để triển khai được một bài nói tương đối ổn.
Bí kíp của mình đó là cứ bám sát cue card, những câu hỏi gợi ý mà xây outline thì đảm bảo không bao giờ thiếu ý luôn. 
3️⃣ Luyện tập cần sự tương tác
Nếu chỉ luyện nói một mình mà không có tương tác thì mình dễ mất khả năng phản xạ. Thêm nữa là không có người nghe, không có người nhận xét thì mình sẽ không tiến bộ được. Cách mình làm:
 Luyện cùng bạn: mình và đứa bạn sẽ thay phiên nhau đóng vai examiner để nói và đưa ra nhận xét cho nhau. Dù là trình độ same same nhưng đứng dưới vai trò người nghe thì bạn mình vẫn đưa ra những cmt khá hợp lý để mình sửa. Ví dụ như đôi khi mình dùng từ sai chỗ, hay chia động từ sai.
 Luyện trên phòng speaking ảo của Prep: chỉ luyện với bạn là chưa đủ, vì chúng mình không có đủ kinh nghiệm để nhận xét kỹ càng các tiêu chí, đặc biệt là về phát âm - trọng âm, hay trả lời câu hỏi đã đủ liên quan tới topic chưa... Và không phải lúc nào muốn luyện thì bạn mình cũng rảnh được. Vậy nên mình chọn luyện với Phòng Speaking ảo của Prep, có thể làm mọi lúc mọi nơi được, và AI chấm bài nên siêu siêu chi tiết.
Mình sẽ thu âm bài nói, có bấm giờ suy nghĩ và giờ trả lời như thật. Thời gian đầu mình hay bị cuống lắm, nhưng dần dần quen thì cứ bắt đầu bấm giờ là auto phản xạ bật ra nói được. Mình thấy điều này giúp mình tự tin hơn rất nhiều, hôm thi thật cũng không bị run nhờ tập dượt trước ở nhà với phòng ảo nè
Lúc AI trả kết quả bài nói, mình bị bất ngờ vì không nghĩ máy chấm cũng có thể xịn vậy luôn, y như giám khảo thực thụ ấy. Mình được chấm 4 tiêu chí (độ trôi chảy, ngữ pháp, phát âm, từ vựng) rồi trong từng tiêu chí lại được chia ra nhiều tiêu chí nhỏ hơn. Khúc này là mình wow lắm rồi mà ai dè khúc nhận xét chi tiết từng câu còn kỹ hơn nữa.
Bất kể lỗi phát âm, từ vựng, diễn đạt gì thì đều được chỉ ra rất rõ ràng, gạch chân sửa từng chữ. Ví dụ lỗi phát âm như ảnh dưới thì mình xem được ngay bản thân đọc chưa đúng phụ âm ð của từ this. Mình so sánh audio mình đọc và Prep đọc để nắn lại.
Ngoài ra mình cũng có thể tham khảo bài nói hay hơn mà web gợi ý nữa. Giai đoạn lúc gần thi mình luyện trên phòng nói ảo liên tục, trộm vía là đi thi kết quả chỉ chênh lệch 0.5 band thôi, rất mừng.
Đây là một số điều mình rút ra trong quá trình ôn IELTS Speaking. Mình hy vọng sẽ có ích cho mọi người ạ!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</si>
  <si>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  PREPPIES LUYỆN , SPEAKING NHƯ THẾ NÀY ,  BẢO SAO , RỐP RẺNG VỀ , TAY , cách Preppy Mạnh , Phòng Speaking ảo ( VSR , IELTS , tiếng Anh , phương pháp Shadowing , lần 2 , tiếng Anh , gạch outline , Prep , Prep , Khúc , Prep , Speaking , PREP , Group Prep Student Community , Hotline , + 84 , Cercano , Co-founder Microsoft</t>
  </si>
  <si>
    <t>Em nói chưa có đãaaa</t>
  </si>
  <si>
    <t>2024-09-14</t>
  </si>
  <si>
    <t>21:57</t>
  </si>
  <si>
    <t>Tặng gấp 60 ngày dùng phòng Speaking ảo cho ngài Valentin Trần 
Đi thi mà “hăm ngàn hăm bốn” là auto bị trừ điểm Lexical Resource nha</t>
  </si>
  <si>
    <t>ngài Valentin , điểm Lexical</t>
  </si>
  <si>
    <t>21:29</t>
  </si>
  <si>
    <t>Phát biểu song ngữ, chuyển đổi linh hoạt, từ nào khó chuyển về ngôn ngữ mẹ đẻ</t>
  </si>
  <si>
    <t>MỞ ĐƠN WORKSHOP THÁNG 9: TỰ TIN BẬT BAND 7+  SPEAKING - WRITING CÙNG PREP 
 Muốn đạt điểm 7+ với hai kỹ năng Speaking và Writing, chắc chắn bạn cần sử dụng thành thạo nhiều cụm từ, mẫu câu band cao, ăn điểm trong mắt giám khảo. Nhưng đây cũng chính là “rào cản” rất lớn với đa số người học IELTS, khiến các bạn chững lại ở mức 6.0 - 6.5, khó bật lên được. 
Với mong muốn giúp các bạn tháo gỡ nút thắt này, Workshop online tháng 9 của Prep chính thức quay lại với chủ đề được rất nhiều bạn quan tâm: LẬT TẨY IELTS 7.0+: 10 MẪU CÂU  CỤM TỪ ĂN ĐIỂM SPEAKING  WRITING  Dự kiến sẽ rất đông bạn đăng ký đây, nên nhanh chóng điền đơn trước khi đóng slot sớm nhé: https://forms.gle/QABaGk2zRmYry3959   
Đồng hành cùng các bạn trong Workshop lần này là cô Kiều Trang - giáo viên 8.0 IELTS tại IPP. Trong buổi Workshop, cô Kiều Trang sẽ cung cấp cho bạn siêu nhiều kiến thức bổ ích:
 Nắm rõ 10 mẫu câu và cụm từ ăn điểm cho bài Speaking, 10 mẫu cho bài Writing (tất cả các task) band 7+
 Ví dụ về cách ứng dụng cụm từ, mẫu câu đó trong các bài mẫu hoặc video mẫu
 Thực hành được ngay cụm từ, cấu trúc vừa học trong bài làm của bạn, gây ấn tượng với giám khảo. Điểm 7+ hoàn toàn trong tầm tay!!
 Tham gia HOÀN TOÀN MIỄN PHÍ mà lại có quà mang về nha:
- Tặng phòng luyện thi ảo PREP AI và bộ tài liệu cho 100% các bạn tham gia Zoom Workshop
- Túi tote + vở + bút cực xinh cho các bạn chiến thắng minigame
- Và cơ hội nhận học bổng Prep với ưu đãi tốt nhất!                                
Thông tin chi tiết về workshop:
⏰ 20h00 ngày 20/09/2024
 Hình thức: Online qua Zoom
 Đăng ký miễn phí tại đây: https://forms.gle/QABaGk2zRmYry3959
Số lượng người tham gia chỉ có hạn thui, nên là nhanh tay bạn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</si>
  <si>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MỞ ĐƠN WORKSHOP , THÁNG 9 , TỰ TIN BẬT BAND , + SPEAKING , WRITING CÙNG PREP , kỹ năng Speaking , Writing , IELTS , mức 6.0 , Workshop , tháng 9 , Prep , LẬT TẨY , CỤM TỪ ĂN ĐIỂM , Workshop , cô Kiều Trang , IPP. , buổi Workshop , Kiều Trang , bài Speaking , bài Writing , HOÀN TOÀN MIỄN PHÍ , Zoom Workshop , học bổng Prep , h00 ngày 20/09/2024 , Online , Zoom , PREP , Group Prep Student Community , Hotline , + 84 , Cercano , Co-founder Microsoft</t>
  </si>
  <si>
    <t>Sợ Speaking và Writing? Không biết dùng từ vựng thế nào để "lấy lòng" giám khảo?
Say bye mọi nỗi sợ với Workshop tháng 9 này của Prep. Hẹn bạn 21h tối nay nhé!!</t>
  </si>
  <si>
    <t>Sợ Speaking , Writing , Say , Workshop , tháng 9 , Prep</t>
  </si>
  <si>
    <t>Xác minh bạn là "quạt" cứng PrepBee</t>
  </si>
  <si>
    <t>2024-09-13</t>
  </si>
  <si>
    <t>20:57</t>
  </si>
  <si>
    <t>Jenny Huỳnh khuyên các bạn có ý định thi IELTS Speaking hãy học và chấm chữa cùng với Prep 
 Theo cô nàng sinh viên Stanford thì việc học Speaking cần: “Thực hành thường xuyên và được chấm chữa chi tiết sẽ giúp bạn nhanh tiến bộ và đạt được mục tiêu.” 
Đó cũng là lý do Jenny chấm điểm 10 cho chất lượng khóa học IELTS cùng Prep - bởi thầy cô theo sát chấm bài cho bạn ngay từ trình độ cơ bản, nhận xét chi tiết để đảm bảo bạn có thể tăng 0.5 band sau khi rút kinh nghiệm từ bài chấm.
Xem chi tiết lời khuyên và chia sẻ của Jenny Huỳnh ở video nha!</t>
  </si>
  <si>
    <t>Jenny , IELTS Speaking , Prep , nàng sinh viên Stanford , Speaking , lý do Jenny , IELTS , Prep , Jenny Huỳnh</t>
  </si>
  <si>
    <t>CÔNG BỐ KẾT QUẢ GIVE AWAY PREP X THẠCH TRANG 
 Prep và Thạch Trang xin cảm ơn sự yêu mến và nhiệt tình tham gia Give away của tất cả các bạn trong suốt 4 ngày vừa qua! Và không để các bạn chờ đợi lâu, Prep xin phép công bố 5 bạn may mắn trúng phần quà áo phông “i get what i want” cực xinh nha: 
 Facebook: 
1. Nguyễn Hải Đăng - 215
2. Ngọc Vy Phan - 716
 Instagram: 
3. @tuan_anh_tuna - 147
4. @jj_us_js_ml - 110
5. @teipunrr._ - 263
Nhanh tay check thông tin để biết bạn có trở thành 1 trong 5 người nhận quà không nhé! 
 Các bạn trúng giải hãy nhanh chóng inbox cho Prep những thông tin sau: Tên người nhận, SĐT, Địa chỉ nhận quà.
 Các bạn vui lòng gửi thông tin về Prep trong vòng 24h kể từ khi Prep thông báo kết quả. Sau 24h, nếu các bạn không liên hệ, Prep xin phép chuyển phần quà cho bạn khác nhé!
⏰ Phần quà sẽ được vận chuyển tới các bạn sau khoảng 3-5 ngày nha! 
Cảm ơn sự tham gia nhiệt tình từ các bạn! Hy vọng các bạn sẽ tiếp tục đồng hành cùng Prep!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</si>
  <si>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CÔNG BỐ KẾT QUẢ GIVE AWAY PREP X THẠCH TRANG ,  Prep , Thạch Trang , Prep , Facebook , Nguyễn Hải Đăng , Ngọc Vy Phan , Instagram , Prep , SĐT , Prep , khi Prep , Prep , sau khoảng 3-5 , Prep , PREP , Group Prep Student Community , Hotline , + 84 , Cercano , Co-founder Microsoft</t>
  </si>
  <si>
    <t>14:37</t>
  </si>
  <si>
    <t>SAU NHỮNG CƠN BÃO LŨ, PREP HY VỌNG NHỮNG TIA NẮNG SẼ VỀ VỚI ĐỒNG BÀO TA
Prep cũng xin được góp những tia nắng bé nhỏ, là tấm lòng của Ban Lãnh Đạo Prep gửi đến bà con đang phải chịu những hậu quả nặng nề của bão, lũ. Hy vọng sự ủng hộ này sẽ giúp bà con sớm khắc phục khó khăn hiện tại, sớm quay trở về cuộc sống bình yên vốn có trước đây!
Mong bình an sẽ về tới mọi nhà ️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</si>
  <si>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CƠN BÃO LŨ , PREP HY VỌNG , TIA NẮNG SẼ , Prep , Ban Lãnh Đạo Prep , nhà  ️ , PREP , Group Prep Student Community , Hotline , + 84 , Cercano , Co-founder Microsoft</t>
  </si>
  <si>
    <t>Best friend 4ever &lt;3</t>
  </si>
  <si>
    <t>ever &lt;3</t>
  </si>
  <si>
    <t>10:24</t>
  </si>
  <si>
    <t>Aim 6.0 Speaking, còn khi nói trong phòng Speaking ảo của Prep thì được chấm bao nhiêu điểm nhỉ?  Cùng xem ngay video dưới đây để "choáng" về khả năng chấm chữa chính xác của Phòng Speaking ảo Prep AI nhé~</t>
  </si>
  <si>
    <t>Prep , ?  Cùng , Phòng Speaking ảo Prep</t>
  </si>
  <si>
    <t>2024-09-12</t>
  </si>
  <si>
    <t>NHẬN CHỨNG CHỈ 7.5 IELTS, KỲ DUYÊN TRÚT ĐƯỢC HẾT MỌI GÁNH NẶNG TRÊN VAI XUỐNG 
Bạn Đỗ Phan Kỳ Duyên, vừa tốt nghiệp trường Đại học Ngoại ngữ Đại học Quốc gia Hà Nội đã sở hữu chứng chỉ 7.5 IELTS sau 6 tháng học hết mình với Prep. Kỳ Duyên thật sự nghiêm túc và quyết tâm trong suốt quá trình học của mình với mong muốn tìm được một công việc tốt hơn. Với điểm số hiện tại, Duyên như trút bỏ được hết lo âu trước đó. 
 Duyên chia sẻ hồi đầu mới ôn thi bạn cực kỳ áp lực, mỗi ngày bạn đều dành rất nhiều thời gian ôn thi IELTS, gần như là full time 7-8 tiếng 1 ngày. May mắn là nhờ thầy cô dạy kiến thức rất chắc chắn nên bạn tiến bộ đều đều. Đặc biệt, bạn rất thường xuyên luyện tập với Phòng Speaking ảo Prep AI. Bạn chia sẻ rằng: “Mỗi ngày em đều luyện hết thời gian, AI chấm sát với điểm thi của em luôn. Khi học, thầy cô dạy Speaking với chủ đề rộng như có format rất rõ ràng nên em áp dụng luôn khi luyện nói. Em thích nhất là phần nâng cấp bài làm, em đã cải thiện hơn rất nhiều cả về từ vựng và ý tưởng”.
 Duyên cũng gửi lời khuyên tới các bạn đang hoặc có ý định học IELTS: “Nếu quyết định ôn thi IELTS thì hãy cố gắng ôn luyện bằng mọi giá vì quá trình ôn luyện rất là gian nan”. Mong tất cả sẽ thật cố gắng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</si>
  <si>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CHỨNG CHỈ , KỲ DUYÊN TRÚT ĐƯỢC , Bạn Đỗ Phan Kỳ Duyên , trường Đại học Ngoại ngữ Đại học Quốc gia Hà Nội , Prep , Kỳ Duyên , Phòng Speaking ảo Prep AI. Bạn , Speaking , IELTS , PREP , Group Prep Student Community , Hotline , + 84 , Cercano , Co-founder Microsoft</t>
  </si>
  <si>
    <t>15:05</t>
  </si>
  <si>
    <t>Tham gia GA ngay để có cơ hội nhận áo xinh nhá: https://www.facebook.com/hocieltscungprep/posts/pfbid0382EHBwj4n6YmLS9zfENVNGHmj3uc75t6ZohZ1ni1QRnjXSDnXttqXjZb2CF1xf7Kl</t>
  </si>
  <si>
    <t>GA</t>
  </si>
  <si>
    <t>Bất ngờ chưa bà già</t>
  </si>
  <si>
    <t>⏰ Chỉ còn 12 giờ nữa thôi! Chương trình Give Away tặng merch độc quyền từ Thạch Trang sắp kết thúc rồi đấy. Nhanh tay click vào link bên dưới để tham gia ngay. Biết đâu bạn sẽ là người may mắn nhận được món quà đặc biệt từ Prep đấy!</t>
  </si>
  <si>
    <t>Chương trình Give Away , Thạch Trang , Prep</t>
  </si>
  <si>
    <t>Cà phê hôm nay ngọt nhỉ</t>
  </si>
  <si>
    <t>2024-09-11</t>
  </si>
  <si>
    <t>21:08</t>
  </si>
  <si>
    <t>THẦY TÚ PHẠM ĐÃ ĐẠT IELTS SPEAKING 9.0 NHƯ THẾ NÀO?
 Cách thầy Tú luyện từ 6.0 Speaking (trong lần đầu tiên thi IELTS) lên 8.0 (lần thi tiếp theo):
Bước 1: Luyện từng âm - chuẩn 44 âm tiếng Anh theo IPA
Bước 2: Luyện từng từ - chuẩn trọng âm và âm cuối (cho khoảng 1000 từ vựng cơ bản nhất của tiếng Anh)
Bước 3: Luyện cụm từ - nối âm cơ bản (theo các mẫu câu giao tiếp cơ bản)
Bước 4: Luyện câu - trọng âm trong câu, nhịp điệu và ngữ điệu
Đi hết bước 4 bạn đã ở khoảng band 6-7 rồi! Ở TRÌNH ĐỘ NÂNG CAO - từ 6.0 trở lên, bạn sẽ còn thấy:
Bước 5: Luyện nhóm phụ âm và nối âm nâng cao
Bước 6: Luyện phát âm theo ý nghĩa và tình cảm muốn truyền tải
TỪ 8 LÊN 9 THẦY ĐÃ ÔN NHỮNG GÌ?
Càng ở những band cao thì phát âm lại càng quan trọng. Chính vì vậy, để lên được band 8.5 và cuối cùng là 9.0, thầy tập trung rèn luyện phát âm là chính, luyện đi luyện lại bước 5  6 để ngày càng cải thiện sự tự nhiên trong cách nói của mình. 
Từ những kinh nghiệm sau nhiều năm học và dạy IELTS, thầy Tú Phạm và đội ngũ Prep đã phát triển và không ngừng cải tiến siêu phẩm AI Phòng Speaking ảo (VSR) của Prep, với mong muốn có thể giúp các bạn học sinh tự luyện Speaking tại nhà mà vẫn được chấm chữa chi tiết. Đặc biệt, Phòng Speaking ảo chấm chữa phát âm cho bạn kỹ tới tận từng âm tiết một, bạn có thể ngay lập tức nhận ra lỗi sai và sửa lại theo cách phát âm chuẩn.
 Trong bản nâng cấp mới nhất của VSR, AI còn chấm chữa thêm cả phần trọng âm, giúp bạn ngày càng cải thiện kỹ năng phát âm của mình. Liên tục luyện - sửa phát âm với phòng ảo, bạn chắc chắn sẽ nâng trình phát âm, nói tự tin hơn, phản xạ tốt hơn, trôi chảy hơn... Nhờ vậy mà điểm Speaking không ngừng tiến bộ!
Nói là một kỹ năng đòi hỏi sự chủ động và luyện tập đều đặn rất nhiều  Hãy chăm chỉ luyện nói hàng ngày với VSR để Speaking không còn là một "nỗi sợ" nữa nha Preppies ơi~~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</si>
  <si>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TÚ PHẠM ĐÃ ĐẠT IELTS , NHƯ THẾ NÀO , Luyện , âm tiếng Anh , IPA , Luyện , khoảng 1000 , tiếng Anh , Luyện , TRÌNH ĐỘ , NÂNG CAO , Luyện , Luyện , 9 THẦY , ĐÃ ÔN , GÌ , IELTS , Tú , đội ngũ Prep , siêu phẩm AI Phòng , Prep , học sinh tự luyện Speaking , VSR , điểm Speaking , VSR , Speaking , Preppies , PREP , Group Prep Student Community , Hotline , + 84 , Cercano , Co-founder Microsoft</t>
  </si>
  <si>
    <t>“4 củ 6” của lần 4 khác “4 củ 6” của lần 1 lắm.
Các bác lấy đây làm ĐỘNG LỰC HỌC nhé!</t>
  </si>
  <si>
    <t>lần 1 , làm ĐỘNG LỰC HỌC</t>
  </si>
  <si>
    <t>17:58</t>
  </si>
  <si>
    <t>⏰ RENG, RENG, RENG ⏰
Chỉ còn 24 giờ cuối cùng để sở hữu cơ hội nhận quà từ Thạch Trang
Truy cập ngay link phía dưới bạn nhé</t>
  </si>
  <si>
    <t>RENG , , RENG , , RENG , Thạch Trang , link phía dưới bạn nhé</t>
  </si>
  <si>
    <t>TIÊU CHÍ CHỌN NƠI HỌC IELTS CỦA BẠN LÀ GÌ? VỚI MÌNH, PHẢI LÀ CHỖ NÀO ĐƯỢC CHẤM CHỮA WRITING - SPEAKING CHI TIẾT!
Mà nếu được học trọn vẹn luôn cả 4 kỹ năng, được luyện đề bên cạnh việc được chấm chữa bài nữa thì càng tuyệt. “Đòi hỏi” nhiều quá, thế mà mình vẫn tìm được một nơi đáp ứng đầy đủ mọi yêu cầu, thậm chí vượt cả kỳ vọng nữa  
 Mình đã từng gửi bài chấm chữa cho một số nơi khác, nhưng đến khi học Prep mình mới thực sự học hỏi được thêm một “bầu trời kiến thức” sau khi khai thác từ bài chấm chữa của thầy cô, chứ không chỉ đơn thuần là nhận điểm rồi xem lỗi. 
Hành trình thầy cô vực mình dậy từ band 4.5 ở bài chấm đầu tiên - tới band 7.0 khi thi thật, tất cả gói gọn vào 2 chữ “CÓ TÂM” trong từng bài chấm:
 Điều mình ấn tượng hơn cả là cô luôn giải thích và sửa lỗi sai cặn kẽ, phân loại lỗi sai vào các tiêu chí, chứ không chỉ là gạch đỏ rồi ghi 1 câu nhận xét. Không chỉ sửa sai, những từ có thể thay thế sang từ khác level cao hơn thì thầy cô cũng gợi ý cho luôn, mà đoạn nào mình viết thiếu ý thầy cô cũng bổ sung để mình nhìn được ngay một đoạn văn hoàn chỉnh. 
 Ban đầu mình còn sợ phải nhận một bài chấm đỏ chót lỗi, nhưng hóa ra thầy cô còn khen ngợi những từ ngữ, câu văn mình viết tốt cơ T_T Nhìn những từ hay được tô xanh, kèm lời khen “Từ vựng em dùng tốt, tiếp tục phát huy nhé” là x100 động lực tiếp tục luyện Writing í 
 Nhờ có định hướng sửa cực kỳ rõ ràng ở cuối mỗi bài của thầy cô, mình cũng không cần phải loay hoay không biết làm gì tiếp nữa. Thầy cô sẽ nêu rõ: để bài tiếp tăng 0.5 band thì mình nên bổ sung kiến thức hay luyện viết như thế nào, chú ý tới điều gì, đôi khi gợi ý thêm nguồn tham khảo nữa. Mấy bài đầu thầy cô chắc vất vả khi chấm bài cho mình lắm, định hướng sửa dài dằng dặc lun mà  nhưng trộm vía những bài sau thì ngắn đi rùi, vì điểm mình cứ ngày một tăng đó!!
Sai ở đâu sửa ở đây, tốt ở đâu phát huy ở đấy, đó là cách mà thầy cô giúp mình vực band sau hành trình học Writing vất vả những hiệu quả đó!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</si>
  <si>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NƠI HỌC IELTS , CỦA BẠN LÀ GÌ , PHẢI LÀ CHỖ NÀO ĐƯỢC CHẤM CHỮA WRITING , SPEAKING CHI TIẾT , Prep , CÓ TÂM , Writing , Nhờ , band sau hành trình học Writing , PREP , Group Prep Student Community , Hotline , + 84 , Cercano , Co-founder Microsoft</t>
  </si>
  <si>
    <t>2024-09-10</t>
  </si>
  <si>
    <t>21:16</t>
  </si>
  <si>
    <t>Phát hiện ở đây có người sắm 3-4 cái túi tote để đi chơi nhưng không biết "tote" nghĩa là gì.
 Đúng như công dụng của nó, "tote" nghĩa là "mang, di chuyển", tote bag chính là chiếc túi tiện lợi để dễ dàng mang theo đồ đạc khi đi ra ngoài đó. Ngoài ra, Prep cung cấp cho bạn một phrasal verb với "tote" là "tote something around". 
VD: She usually toted the pup around in her handbag.
Lưu ngay một từ vựng thú vị về để học nhaaa~~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</si>
  <si>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Prep , VD , She , PREP , Group Prep Student Community , Hotline , + 84 , Cercano , Co-founder Microsoft</t>
  </si>
  <si>
    <t>18:40</t>
  </si>
  <si>
    <t>PREP CHUNG TAY ỦNG HỘ ĐỒNG BÀO VÙNG LŨ LỤT 
 Trong những ngày vừa qua, Prep vô cùng xót xa khi theo dõi tin tức về bão, lũ ở các tỉnh thành phía Bắc. Với mong muốn đóng góp, sẻ chia với đồng bào chịu ảnh hưởng nặng nề, Prep sẽ trích một khoản 100 TRIỆU ĐỒNG (50k/mỗi đơn hàng trong 2000 đơn hàng tới đây) để ủng hộ tới Ban Cứu trợ trung ương - Mặt trận tổ quốc Việt Nam.
 Sự đóng góp này sẽ góp phần giúp bà con vượt qua giai đoạn khó khăn, sớm ổn định cuộc sống và khắc phục hậu quả. Hy vọng  thiên tai sẽ sớm đi qua, mọi người đều bình an sau cơn bão! Cố lên, đồng bào Việt Nam mình ơi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</si>
  <si>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CHUNG TAY ỦNG HỘ ĐỒNG BÀO VÙNG LŨ , Prep , tỉnh thành phía Bắc , Prep , khoản 100 , TRIỆU ĐỒNG , Việt Nam , đồng bào Việt Nam ,   , PREP , Group Prep Student Community , Hotline , + 84 , Cercano , Co-founder Microsoft</t>
  </si>
  <si>
    <t>‼️ KNOCK KNOCK! BẠN ĐÃ THAM GIA GIVE AWAY MERCH THẠCH TRANG X PREP CHƯA 
 Nếu chưa thì tham gia ngay và luôn tại đây nhé: https://shorturl.at/BZW1N
 5 chiếc áo phông “i get what i want” oversize siêu xinh độc quyền từ Thạch Trang sẽ được gửi tặng các bạn thân iu của Prep. Chỉ cần làm đúng và đủ các bước Give away siu nhanh là bạn có cơ hội trở thành 1 trong 5 người may mắn rùi đó :&gt; 
Give Away chỉ diễn ra tới hết ngày 12/9 thôi nên nhanh tay click vào link trên để tham gia nào các bác ưi, không là tiếc lắm đó nhaa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</si>
  <si>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KNOCK KNOCK , ! BẠN ĐÃ , Thạch Trang , Prep , Give Away , nhaa  , PREP , Group Prep Student Community , Hotline , + 84 , Cercano , Co-founder Microsoft</t>
  </si>
  <si>
    <t>Nghe nói có ai đó mới đạt aim</t>
  </si>
  <si>
    <t>aim</t>
  </si>
  <si>
    <t>12:13</t>
  </si>
  <si>
    <t>Mọi sự ủng hộ có thể gửi tới: Quỹ Cứu trợ Thành phố qua Ủy ban MTTQ Việt Nam thành phố Hà Nội.
⏰ Thời gian tiếp nhận: đến ngày 30/10/2024.
 Thông tin ửng hộ:
- Điện thoại: 024.39346108; Fax: 024.39345384
- Chủ tài khoản: Ủy ban MTTQ Việt Nam thành phố Hà Nội.
- Số tài khoản: 3761.0.9057260.91049, tại Kho bạc Nhà nước Hà Nội.
- Số tài khoản: 1500201113838, tại Ngân hàng Nông nghiệp và Phát triển nông thôn Việt Nam, chi nhánh Hà Nội.
- Nội dung: Ủng hộ các tỉnh bị bão lũ.
 Hoặc có thể ủng hộ bằng tiền mặt tại Phòng Tài vụ - Ủy ban MTTQ Việt Nam thành phố Hà Nội (số 29 Lý Thường Kiệt, quận Hoàn Kiếm, thành phố Hà Nội).
 Mong mọi người đều bình an và mau chóng khắc phục hậu quả sau bão lũ</t>
  </si>
  <si>
    <t>Quỹ , Ủy ban MTTQ , Việt Nam , Hà Nội , ngày 30/10/2024 , Ủy ban MTTQ , Việt Nam , Hà Nội , Kho bạc Nhà nước Hà Nội , Ngân hàng Nông nghiệp và Phát triển nông thôn Việt Nam , Hà Nội , Phòng Tài vụ , Ủy ban MTTQ , Việt Nam , Hà Nội , số 29 Lý Thường Kiệt , quận Hoàn Kiếm , Hà Nội , hậu quả sau bão lũ</t>
  </si>
  <si>
    <t>PREP CHIA SẺ LỜI KÊU GỌI "NHÂN DÂN THỦ ĐÔ THAM GIA ỦNG HỘ CÁC TỈNH BỊ THIỆT HẠI DO BÃO LŨ"
Trong những ngày vừa qua, cơn bão số 3 đã gây ra nhiều thiệt hại nặng nề, ảnh hưởng nghiêm trọng tới cuộc sống sinh hoạt và sản xuất của đồng bào, đặc biệt là các tỉnh phía Bắc ngập lụt, sạt lở...
 Prep xin phép chia sẻ lời kêu gọi ủng hộ cho đồng bào vùng bão lũ từ Ủy ban Mặt trận tổ quốc Thành phố Hà Nội. Các bạn có thể chuyển tiền ủng hộ theo số tài khoản hoặc địa chỉ như trong ảnh!
️ Prep mong tất cả các bạn và gia đình sẽ an toàn sau cơn bão, chúc đồng bào mình luôn vững tâm - vững chí cùng nhau vượt qua và khắc phục hậu quả!</t>
  </si>
  <si>
    <t>CHIA SẺ LỜI KÊU GỌI , NHÂN DÂN THỦ ĐÔ , cơn bão số 3 , phía Bắc , Prep , Ủy ban Mặt trận tổ quốc Thành phố Hà Nội , hậu quả !</t>
  </si>
  <si>
    <t>2024-09-09</t>
  </si>
  <si>
    <t>LUỴ TALKSHOW “TÔI SẼ LÀ AI TRONG TƯƠNG LAI?”, LUỴ LUÔN CẢ DÀN KHÁCH MỜI VÀ SỰ YÊU THƯƠNG CỦA TẤT CẢ CÁC BẠN 
 Thật vui mừng khi Talkshow “Tôi sẽ là ai trong tương lai?” đã diễn ra thật thành công với sự tham gia của host Trịnh Hải Đăng, diễn giả Hà Còi và Bạch Lưu Dương, cùng với gần 3000 bạn khán giả theo dõi phòng zoom và cả sóng livestream.
Kể từ khi Talkshow kết thúc, Prep đã nhận được rất nhiều lời cảm ơn từ các bạn khán giả vì đã tạo cơ hội cho các bạn được lắng nghe những chia sẻ về hành trình chinh phục ước mơ của các diễn giả. Từ đó, giúp các bạn có nhiều động lực và lời khuyên hữu ích trên hành trình trưởng thành của mình.
Prep rất trân trọng những phản hồi và sự yêu thương của các bạn, đây sẽ là động lực để Prep tổ chức nhiều hơn nữa những sự kiện ý nghĩa cho cộng đồng. 
 Nhân đây, Prep cũng xin gửi lời cảm ơn tới Trịnh Hải Đăng vì đã dẫn dắt buổi Talkshow thật sự khéo léo và trọn vẹn từ đầu đến cuối chương trình. 
Cảm ơn Hà Còi vì đã mở thêm một góc nhìn mới mẻ về nghề phi công và gửi gắm những lời khuyên tích cực cho các bạn trẻ đón xem.
Cảm ơn Bạch Lưu Dương vì đã truyền động lực thật lớn lao thông qua hành trình chinh phục giấc mơ du học Pháp của mình.
Mong rằng qua Talkshow lần này, các bạn sẽ sớm lựa chọn được mục tiêu của bản thân trong việc chọn ngành, chọn nghề và cháy hết mình để chinh phục được nó nhé 
Follow fanpage Prep for IELTS để ngóng chờ những sự kiện tiếp theo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</si>
  <si>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LỤY TALKSHOW , TƯƠNG LAI , LỤY LUÔN , YÊU THƯƠNG CỦA , Talkshow , host Trịnh Hải Đăng , diễn giả Hà Còi , Bạch Lưu Dương , khi Talkshow , Prep , Prep , Prep , Prep , Trịnh Hải Đăng , buổi Talkshow , Hà Còi , Bạch Lưu Dương , Pháp , Talkshow , fanpage Prep , PREP , Group Prep Student Community , Hotline , + 84 , Cercano , Co-founder Microsoft</t>
  </si>
  <si>
    <t>[GIVEAWAY] PREP TẶNG 05 BẠN MAY MẮN ÁO "I GET WHAT I WANT" XINH YÊU CỦA THẠCH TRANG  
 Mến Thạch Trang  Yêu quý Prep thì đừng bỏ qua chiếc Give Away siêu cưng này nha! Prep tặng 05 bạn may mắn nhất áo phông "i get what i want" oversize trong BST Merch mới nhất của Thạch Trang. Bạn chỉ cần làm đủ 3 bước sau:
 Bước 1: Like bài post 
 Bước 2: Bình luận 1 điều mà bạn thích về Prep IELTS + 1 số có 3 chữ số và tag 1 người bạn dưới comment 
 Bước 3: Chia sẻ bài viết về trang cá nhân dưới chế độ công khai
 Give Away sẽ được tổ chức ở trên cả 2 nền tảng Facebook (Prep For IELTS) và Instagram (@prep.ielts). 
 Thời gian diễn ra từ ngày 9/9 - hết ngày 12/9 và Prep sẽ không chấp nhận các comment sau thời gian này nha~
‼️ Lưu ý: 
 Mỗi người chỉ được comment 1 lần và không chỉnh sửa.
 5 bạn trúng giải sẽ được chọn từ cả 2 nền tảng Facebook và Instagram.
 Người trúng giải là người trả lời đúng cú pháp yêu cầu, có con số giống hoặc nhỏ hơn gần nhất với số may mắn của BTC. Trong trường hợp các số trùng nhau, BTC sẽ chọn người có comment sớm hơn.
 Các tài khoản tham gia phải là tài khoản chính chủ, không sử dụng clone.
 Tài khoản được nhận quà cần xác nhận trong 24h đầu tiên, sau 24h Prep xin phép được nhường lại cho bạn may mắn khác.
 Thời gian công bố kết quả: Ngày 13/9 trên fanpage và story cả 2 nền tảng Facebook, Instagram của Prep!
Quà xịn như này thì tham gia ngay và luôn thôi nào mọi người ơi ~
 Chúc các bạn may mắn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</si>
  <si>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GIVEAWAY ] PREP TẶNG , BẠN MAY MẮN , ÁO , " I , GET WHAT I WANT , XINH YÊU CỦA THẠCH TRANG , Mến , Give Away , Prep , BST Merch , Thạch Trang , Bước , Like , Bước , Prep IELTS , tag 1 , Bước , Give Away , cả 2 nền tảng Facebook , Prep For IELTS , Instagram , ngày 9/9 , ngày 12/9 , Prep , cả 2 nền tảng Facebook , Instagram , BTC. , BTC , Ngày 13/9 , Facebook , , Instagram , Prep , PREP , Group Prep Student Community , Hotline , + 84 , Cercano , Co-founder Microsoft</t>
  </si>
  <si>
    <t>2024-09-08</t>
  </si>
  <si>
    <t>21:27</t>
  </si>
  <si>
    <t>Để tiếp tục cải thiện chất lượng các chương trình sau, PREP rất mong muốn được lắng nghe những ý kiến đóng góp của các bạn về Talkshow "TÔI SẼ LÀ AI TRONG TƯƠNG LAI". Hãy dành 30s feedback ngay cho chúng mình nhé: https://forms.gle/gZBELFEi2aKU12Xb8</t>
  </si>
  <si>
    <t>PREP , Talkshow</t>
  </si>
  <si>
    <t>20:05</t>
  </si>
  <si>
    <t>Các bạn ưii cùng vào talkshow để nghe Bạch Lưu Dương và Hà Còi chia sẻ về hành trình của mình nha!!</t>
  </si>
  <si>
    <t>Bạch Lưu Dương , Hà Còi</t>
  </si>
  <si>
    <t>Chúng ta có hẹn vào 20h tối nay trong Talkshow "Tôi sẽ là ai trong tương lai?" cùng với host Trịnh Hải Đăng, diễn giả Hà Còi và Bạch Lưu Dương nha các bạn ơi!
Ai sẵn sàng rồi thì "." điểm danh quân số nào!</t>
  </si>
  <si>
    <t>Talkshow , host Trịnh Hải Đăng , diễn giả Hà Còi</t>
  </si>
  <si>
    <t>Chỉ còn 1 năm nữa là phải có IELTS để xét tuyển đại học rồi!
Thế mà một năm ấy mình vẫn kịp lấy gốc và tăng tốc ôn luyện lấy 7.5 IELTS. Mọi người có muốn biết bí kíp của mình không? Bí kíp của mình là ở trên video nha!</t>
  </si>
  <si>
    <t>Chứng minh bạn không phải người máy!</t>
  </si>
  <si>
    <t>2024-09-07</t>
  </si>
  <si>
    <t>️ CƠ PHÓ ĐIỂN TRAI BÙI THANH HÀ (HÀ CÒI) VÀ ĐAM MÊ MÃNH LIỆT CHINH PHỤC BẦU TRỜI
 Bùi Thanh Hà hay Hà Còi sinh năm 2001, hiện tại đang là cơ phó của Hãng hàng không Vietjet Air. Thông qua những clip đời thường Hà chia sẻ trên mạng xã hội về cuộc sống và công việc, ai cũng dễ thấy Hà là một trường hợp điển hình của “nghề chọn người” vì sao mà nó hợp đến lạ.
Hà cũng chia sẻ bản thân đã nung nấu đam mê lái máy bay từ khi còn bé, sự quyết tâm theo đuổi đam mê làm phi công cũng không phải một sớm một chiều. Nhưng ít ai biết, đằng sau sự quyết tâm đó cũng đã có không dưới 10 lần Hà đã có ý định từ bỏ. Dù đam mê là thế nhưng Hà không thể tránh khỏi những cảm giác mông lung, hoài nghi về sự lựa chọn của mình.
Những gì chúng ta thấy ở Hà là thành quả ngọt ngào khi Hà đã vững vàng tay lái trên bầu trời. Nhưng với Hà, để có được thành quả đó, những gì Hà trải qua là những vấp ngã… là thất bại… là thử thách… là nỗ lực và là sự kiên trì rất lớn.
 Và tất cả những trải nghiệm đó của Hà hứa hẹn sẽ đều là kinh nghiệm, bài học, và động lực có giá trị với các bạn học sinh trước thềm năm học mới. Tham gia Talkshow “Tôi sẽ là ai trong tương lai” vào lúc 20h ngày 08/09 để lắng nghe Hà chia sẻ về hành trình đó bạn nhé! 
‼ Để đảm bảo chất lượng cho buổi Talkshow thật hiệu quả, Prep sẽ giới hạn 1000 bạn tham gia sớm nhất, nhưng vẫn sẽ chia sẻ livestream lên fanpage để tất cả mọi người cùng đón xem. Và khi tham gia, các bạn vui lòng tắt mic, giữ trật tự và tương tác với các diễn giả bằng cách comment nhé! Hẹn gặp tất cả các bạn vào ngày mai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</si>
  <si>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ĐIỂN TRAI BÙI THANH HÀ , ĐAM MÊ MÃNH LIỆT CHINH PHỤC BẦU TRỜI , Bùi Thanh Hà , Hà Còi , Hãng hàng không Vietjet Air , clip đời thường Hà , Hà , Hà , lần Hà , Hà , Hà , Hà , Hà , Hà , Talkshow , h ngày 08/09 , Hà , buổi Talkshow , Prep , ngày mai  , PREP , Group Prep Student Community , Hotline , + 84 , Cercano , Co-founder Microsoft</t>
  </si>
  <si>
    <t>Dù bạn là khối A, A1, khối D hay bất kỳ khối nào, thì đều
CÓ THỂ ĐẠT 7.0+ IELTS chỉ với 3 lưu ý sau:
 3 LƯU Ý:
1. Xác định điểm muốn đạt và thời gian hoàn thành mục tiêu
2. PHẢI có lộ trình rõ ràng
3. Ở từng thời điểm, đều phải xác định rõ điểm yếu để tập trung vào. Ví như từ đầu tới cuối mình đều yếu Writing. Thì mỗi bài chấm, mình đều không bỏ sót một dòng phân tích lỗi hay lời khen nào của thầy cô (thầy cô note cả cách sửa nữa). Dựa vào đó và phần định hướng tăng điểm, mình sẽ viết lại bài, giữ lại phần làm tốt và sửa lỗi chưa tốt, để mỗi bài đều hoàn chỉnh nhất có thể.
 ĐÂU LÀ THỜI ĐIỂM THÍCH HỢP ĐỂ HỌC IELTS?
Đừng đợi thời điểm thích hợp rồi mới học. Mình có một đứa bạn học sớm từ tận lớp 9. Lớp 11 nó thi không đạt aim mong muốn (6.5), vậy là nó dành thêm 8 tháng ôn và thi lại vào cuối lớp 11, vọt lên 7.5, đỗ thẳng Bách Khoa. Thế nên, học càng sớm, bạn càng có nhiều cơ hội đạt điểm cao, thi lại nếu cần.
Bật mí là đứa bạn mình kể, trong 8 tháng ôn lại, cũng luyện Speaking - Writing ngày đêm trên Prep giống mấy đứa Ngoại Thương cùng xóm. 
 Vừa hay Prep đang có chương trình ưu đãi:
+ Giảm 30% học phí
+ Miễn phí 60 ngày dùng phòng luyện IELTS ảo
+ Tặng set quà tai nghe, đồ dùng học tập
+ Bộ Lật tẩy IELTS 7  Bộ 12 đề thi thật Listening - Reading
Nhắn tin cho Prep để được tư vấn thêm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</si>
  <si>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khối A , A1 , khối D , + IELTS , LƯU Ý , ĐÂU LÀ THỜI ĐIỂM THÍCH HỢP ĐỂ HỌC IELTS , lớp 9 , tháng ôn , cuối lớp 11 , thẳng Bách Khoa , Speaking , Prep , Ngoại Thương , Prep , Giảm , IELTS , Bộ , Lật tẩy IELTS , Listening , - Reading , Prep , PREP , Group Prep Student Community , Hotline , + 84 , Cercano , Co-founder Microsoft</t>
  </si>
  <si>
    <t>2024-09-06</t>
  </si>
  <si>
    <t>BẠCH LƯU DƯƠNG - VLOGGER XINH ĐẸP VÀ HÀNH TRÌNH KIÊN TRÌ THEO ĐUỔI ĐAM MÊ 
Mọi người thường biết đến Bạch Dương là một du học sinh Pháp, một vlogger xinh đẹp thường xuyên chia sẻ cuộc sống du học êm đềm, đam mê du lịch của mình hay những thước phim về cuộc sống khá “màu hồng”. Có lẽ vì thế mà nhiều bạn thường bảo là “ừ, nhà giàu sướng thật” hay là “sinh ra ở vạch đích có khác”...
Nhưng mà để có được cuộc sống du học tại Kinh đô ánh sáng, cô gái Bạch Dương cũng đã trải qua muôn vàn khó khăn, cũng từng mông lung vô định, cũng phải kiên trì nỗ lực vô cùng nhiều để theo đuổi giấc mơ nước Pháp. 
 Nghề content creator đến với Bạch Dương cũng vô cùng tự nhiên, không chủ đích. Cô nàng bắt đầu từ một chiếc điện thoại cũ, vỡ màn hình, không có kinh nghiệm quay chụp hay thiết bị sang chảnh gì cả, chỉ có duy nhất sự yêu thích với việc làm video. Video đầu tiên đạt 200 views sau 4 tiếng, và sau hơn một năm rưỡi nỗ lực, Bạch Dương đã sở hữu con số 120 nghìn lượt đăng ký kênh đầy ngưỡng mộ. 
“Đừng bao giờ ngại thử làm những điều mới. Biết đâu một trong những cái lĩnh vực mới ấy lại chính là định mệnh của chúng ta thì sao. Và cũng đừng bao giờ chần chừ, lần lữa và sợ bắt đầu.” Hành trình của Bạch Dương bắt đầu như thế nào, làm sao để tìm thấy con đường dành cho bản thân… tất cả sẽ được vlogger xinh đẹp chia sẻ tại buổi Talkshow “Tôi sẽ là ai trong tương lai” vào 20h ngày 8/9 tới. Nhớ note lại lịch và theo dõi Talkshow thông qua nền tảng Zoom (với các bạn đã đăng ký form thành công) hoặc livestream trên fanpage Prep For IELTS để lắng nghe chia sẻ của Bạch Dương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</si>
  <si>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BẠCH LƯU DƯƠNG , VLOGGER XINH ĐẸP , Bạch Dương , Pháp , Kinh đô ánh sáng , cô gái Bạch Dương , Pháp , Bạch Dương , Bạch Dương , Bạch Dương , buổi Talkshow , h ngày 8/9 , Talkshow , nền tảng Zoom , fanpage Prep For IELTS , Bạch Dương , PREP , Group Prep Student Community , Hotline , + 84 , Cercano , Co-founder Microsoft</t>
  </si>
  <si>
    <t>PHÒNG LUYỆN THI ẢO PREP AI --- BẢN UPDATE 2024
Độ chính xác tới 95%, nhận xét cả ngữ nghĩa và logic câu trả lời.
- Chia sẻ từ thầy Tú Phạm - 
-----
4 năm liên tục, Prep đã không ngừng nghỉ collect được tới trên 1 triệu nhận xét bài nói/ viết của giáo viên cho học viên. Kết quả, mô hình trí tuệ nhân tạo mới nhất của Prep có thể chấm điểm và nhận xét cho người học với độ chính xác từ 80-95% tùy theo tiêu chí. 
Đặc biệt hơn nữa, khác với tất cả các giải pháp AI khác chỉ quan tâm về phát âm và một số lỗi ngữ pháp, Prep AI là công cụ đầu tiên có thể nhận xét cả ngữ nghĩa và logic câu trả lời. Prep cũng là công cụ đầu tiên ghi nhận những ưu điểm của học viên trong bài làm - bên cạnh việc sửa lỗi, trái ngược với những công cụ chỉ làm được việc duy nhất là sửa lỗi.
-----
Dưới đây là một số tiêu điểm đáng giá khác của Phòng luyện Speaking ảo Prep AI bản cập nhật mới nhất 2024.
- Thời gian phân tích bài giảm từ 30-60 giây còn trung bình 3-5 giây;
- Nâng cấp câu trả lời, giúp học viên diễn đạt hay hơn mà vẫn giữ lại 100% ý ban đầu;
- Giải thích kỹ cho học sinh về các tiêu chí chấm điểm, ví dụ vì sao phải sử dụng collocations, tránh việc các bạn hoang mang không biết nhận xét này là vì sao, tác động thế nào tới điểm số;
- Sắp xếp lại 
- Tiêu chí Fluency  Coherence (trôi chảy  mạch lạc) giờ sẽ có 4 loại nhận xét: rate of speech, relevance, speak at length và linking devices;
- Tiêu chí Lexical Resource (từ vựng) giờ sẽ có 4 loại nhận xét: collocations, topic specific words, repetitions và vocabulary errors;
- Tiêu chí Grammatical Range  Accuracy (ngữ pháp) giờ sẽ có 2 loại nhận xét: complex structures và grammatical errors;
- Tiêu chí Pronunciation (phát âm) giờ sẽ có 2 loại nhận xét: individual sounds và stresses and intonation.
[xem thêm chi tiết tại caption các hình ảnh minh hoạ] 
-----
Dưới góc nhìn cá nhân của mình, một sản phẩm công nghệ giáo dục tốt không thể chỉ dựa vào công nghệ, mà điều quan trọng nhất là kết hợp được công nghệ với việc hiểu rất sâu sắc về mặt học thuật. Ngoài ra, mình hoàn toàn tin tưởng vào việc cải thiện chất lượng sản phẩm liên tục! Nếu như 2022 là lần đầu tiên Phòng ảo Prep AI ra đời, 2023 mang tới cải tiến đáng kể, thì phiên bản nâng cấp 2024 đánh dấu việc Prep hoàn toàn làm chủ về học thuật và công nghệ, mang lại trải nghiệm mà một người giáo viên lâu năm như mình không thể không ưng ý.
Thời gian tới, bên cạnh việc cung cấp Phòng ảo Prep AI này tới tất cả học viên trực tiếp của Prep, mình cũng đang rất tích cực làm việc với một số đối tác để ngày càng nhiều người học ở mọi vùng miền được luyện trên hệ thống phòng ảo này, với chi phí thấp nhất, mà thời gian luyện Nói - Viết chủ động tăng lên gấp .. 10 lần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</si>
  <si>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LUYỆN THI ẢO PREP , UPDATE , thầy Tú , Phạm , Prep , trên 1 , Prep , Prep , Prep , Phòng luyện Speaking , Lexical Resource , Pronunciation , việc Prep , Phòng ảo Prep , Prep , lần  , PREP , Group Prep Student Community , Hotline , + 84 , Cercano , Co-founder Microsoft</t>
  </si>
  <si>
    <t>16:33</t>
  </si>
  <si>
    <t>GIVEAWAY BỘ TÀI LIỆU “BÀI MẪU GIẢI ĐỀ WRITING THI THẬT” QUÝ 1  2 NĂM 2024 
 Học Writing muốn được điểm cao thì cần phải nắm vững kiến thức xử lý các dạng bài và luyện viết thật nhiều. NHƯNG không thể bỏ qua được lợi ích siêu to của những bài mẫu Writing band cao đâu nhé! Chính từ những bài mẫu này, mà nhiều bạn đã học được những kiến thức giá trị để áp dụng vào bài làm của mình đó. Thế nên là, Prep mở giveaway, tặng ngay một bộ tài liệu gồm rất nhiều bài mẫu Writing band cao để các bạn ôn tập đây!
 Bộ tài liệu Writing độc quyền của Prep tổng hợp hàng loạt các đề Writing Task 1  2 đã thi trong 2 quý đầu năm 2024, được chính tay thầy cô IELTS 8.0+ của Prep biên soạn. Thông qua bộ tài liệu độc quyền này của Prep, bạn sẽ được tham khảo những bài mẫu band 7.0+ chất lượng, học cách lên outline, triển khai ý khi viết bài và tổng hợp các từ vựng đắt giá để “level up” bài viết của bản thân.
 Cách thức rinh tài liệu xịn:
+ B1: Thả tim bài thông báo tặng tài liệu  comment "Prep"
+ B2: Share bài viết về trang cá nhân
+ B3: Điền form đăng ký nhận tài liệu: https://forms.gle/HPkPEauLmVEY7BVn8 
⏰ Prep sẽ tiến hành gửi tài liệu lần lượt tới các bạn sau 1-2 ngày các bạn điền form đăng ký, hãy nhớ check mail (cả hòm spam) để nhận tài liệu bạn nhé!
 Đặc biệt, những bộ đề thi thật này Prep đã cập nhật đầy đủ trên Phòng Writing ảo Prep AI để bạn được chủ động luyện tập. Khi luyện viết cùng Phòng Writing ảo Prep AI, các bạn sẽ được Teacher Bee đồng hành, hướng dẫn từng bước làm bài, được công nghệ AI học thuật chấm điểm và trả đáp án ngay lập tức, và còn được học từ chính phiên bản nâng cấp hơn từ bài viết của mình. Ngoài ra, bạn còn có thể tham khảo ý tưởng và diễn đạt hay từ bài mẫu do AI cung cấp, và 100% bài mẫu này đã được cựu giám khảo IELTS review nên bao uy tín nhé! Ai muốn được trải nghiệm luyện viết hàng ngày trong môi trường như đi thi thật thì nhanh tay direct cho Prep để được tư vấn nhaaa!
________
 Học IELTS tại Prep, các bạn sẽ tự học online một cách chủ động thông qua video bài giảng được thiết kế bởi thầy cô 8.0+ IELTS:
 Lộ trình học IELTS từ 0 - 6.5+ của Prep được thiết kế 4 chặng: Nền tảng, Cơ bản, Trung cấp, Chuyên sâu. Duy trì việc tự học ít nhất 1.5 tiếng/ngày, bạn sẽ tự tin đạt aim sau 13 tháng. 
 Giải pháp học - luyện - chấm chữa của Prep giúp bạn cứ bật máy là bật band:
 Học đủ kiến thức từ Nền tảng tới Chuyên sâu, giúp bạn thành thạo 4 kỹ năng Nghe - Nói - Đọc - Viết. 
 Hoàn thành 500+ bài tập và bài kiểm tra trong suốt quá trình học để củng cố kiến thức vững chắc.
 Thực hành lên tới 50 bài chấm chữa Speaking - Writing cùng thầy cô, được chỉ ra và giải thích lỗi sai, định hướng nói - viết đúng và phát triển ý tưởng mạch lạc.
 Luyện đề mỗi ngày trong Phòng luyện thi IELTS ảo với công nghệ Prep AI học thuật, chấm điểm ngay lập tức và sát với thi thật.
 1250 học viên Prep đã cán mốc 7.0+ IELTS, 1202 bạn đã thành công xét tuyển Đại học thành công. Cùng Prep học hết sức - thi hết mình - bật band hết cỡ!</t>
  </si>
  <si>
    <t>GIVEAWAY BỘ TÀI LIỆU , BÀI MẪU GIẢI ĐỀ WRITING THI THẬT , QUÝ , Học Writing , Prep , Bộ , tài liệu Writing , Prep , đề Writing Task , năm 2024 , Prep , B1 , comment " Prep , B2 , Share , B3 , Prep , Prep , Phòng Writing ảo Prep , Phòng Writing ảo Prep , Teacher Bee , Prep ,  Học IELTS , Prep , 8.0 + IELTS , IELTS , Prep , Prep , Speaking , - Writing , công nghệ Prep AI , học viên Prep , + IELTS</t>
  </si>
  <si>
    <t>Bữa tối đạm bạc</t>
  </si>
  <si>
    <t>10:16</t>
  </si>
  <si>
    <t>TỰ ÔN IELTS TỪ 4.5 LÊN 6.5 TRONG 5 THÁNG VÀ ĐÂY LÀ NHỮNG ĐIỀU CỰC QUAN TRỌNG MÌNH RÚT RA CHO BẢN THÂN!
(Đọc để rút ngắn một nửa thời gian mông lung khi nâng band IELTS bạn nhé)
1️⃣ Phải chuẩn bị học từ sớm để có thời gian ôn kỹ cả 4 kỹ năng. 
〰 Sai lầm lớn nhất của mình là để mãi tới lớp 12 mới bắt đầu học IELTS xét tuyển đại học nên thời gian rất gấp. Nhưng trong cái rủi lại có cái may, mình tự học online hoàn toàn tại Prep, được linh hoạt điều chỉnh thời gian học theo bản thân chứ không phải theo lịch, theo buổi của người khác. Nên mình đã học dồn 3 tiếng/ngày để kịp lộ trình (chứ nếu đi học bên ngoài không được như vậy). Hết 5 tháng bở hơi tai cũng hoàn thành khoá IELTS trung cấp và chuyên sâu để đi thi, nhưng mà nếu cho làm lại thì chắc chắn mình sẽ học IELTS luôn từ lớp 10, 11 để đỡ vội, và điểm cũng sẽ cao hơn thế này.
Trộm vía học Prep mình hiểu bài nhanh, lại được thực hành luyện đề nữa nên mình đạt aim 6.5 IELTS, đủ quy đổi điểm để trúng NV1 rồi, không là khóc hết nước mắt cho coi T_T 
2️⃣ Luôn học theo kế hoạch 
〰 Mình học theo Study plan của Prep để có lịch học bài bản luôn, mỗi ngày vào web là biết mình học bài nào ngay không cần nghĩ. Gì chứ học IELTS tuyệt đối không được theo kiểu: cứ lưu cả đống tài liệu về để học dần, nay thích học kỹ năng gì thì học. Như vậy thì kiến thức sẽ bị chồng chéo, không kiểm soát được tiến độ của bản thân, dần dần sẽ mất kiên nhẫn và bỏ ngang sớm.
3️⃣ Phải theo dõi sự tiến bộ của bản thân mỗi ngày.
〰 Đây là điều mình thấy không nhiều bạn làm nhưng tin mình đi, nó siêu hiệu quả. Mình có 2 bảng theo dõi là: theo dõi tiến độ điểm khi làm đề, và bảng tổng hợp lỗi sai.
◾ Bảng theo dõi điểm: gồm các cột ngày làm đề, tên đề luyện, điểm, điểm lần 2 (nếu làm lại), thời gian làm
◾ Bảng tổng hợp lỗi sai: ngày làm đề, tên đề, dạng bài, phân loại lỗi sai, lý do sai
Mình cập nhật bảng theo dõi mỗi ngày, biết được trình độ của mình đang tới đâu, hay mắc lỗi sai nào, đặc biệt những lỗi mà mình lặp lại &gt;3 lần thì ngay lập tức xem lại video bài giảng phần kiến thức đó, làm thêm bài tập để nhuần nhuyễn mới thôi.
4️⃣ Đừng gò bó việc học chỉ với laptop, sách vở. 
〰 Ngoài việc học và chấm chữa có đủ trên khoá Prep, mình còn học với nhiều hình thức như xem phim, xem youtube, luyện nói và viết với AI trong phòng luyện thi ảo. Học kiểu này giúp mình thư giãn hơi, lại có thể tranh thủ học được ở mọi nơi. 
5️⃣ Hãy luôn tin tưởng vào bản thân nhé!
〰 Mình ban đầu cũng không dám tin có thể bật band nhanh chóng như vậy được, nhưng mình tin là kiên trì nỗ lực thì việc nào cũng thành thôi.
Năm học mới đã bắt đầu, mình thật lòng khuyên bạn nào cũng cần IELTS để xét tuyển ĐH thì bắt tay ngay từ đầu năm đi để lấy đà. Chần chừ thêm một ngày là bị tụt lại một ngày đấy.
 À mà web Prep mình học cũng đang có chương trình tặng quà dịp năm học mới nữa. Đọc code TUUTRUONG là được giảm giá 30% với miễn phí 2 tháng luyện đề 4 kỹ năng trong phòng ảo cùng AI như hồi mình đăng ký, cơ mà đợt này tặng thêm cả set quà TAI NGHE với ĐỒ DÙNG HỌC TẬP cho năm mới, hời hơn đợt mình nhiều &gt;&lt; Đấy, chậm một ngày không chỉ bị tụt lại, mà còn mất cơ hội nhận quà nữa vì set quà còn ít lắm. 
 Nên là, đăng ký ngay đi để mở bát năm học rực rỡ, cuối năm vào thẳng Đại học nhá!!</t>
  </si>
  <si>
    <t>ÔN IELTS , ĐIỀU CỰC QUAN TRỌNG MÌNH RÚT RA CHO BẢN THÂN , band IELTS , lớp 12 , Prep , khóa IELTS , IELTS , lớp 10 , Prep , NV1 , T_T , Prep , IELTS , Bảng , điểm lần 2 , khóa Prep , IELTS , web Prep , code TUUTRUONG , set quà TAI NGHE , ĐỒ DÙNG HỌC TẬP , Nên</t>
  </si>
  <si>
    <t>2024-09-05</t>
  </si>
  <si>
    <t>HỌC BÁ TÀI NĂNG VỚI 8 HỌC BỔNG TOÀN PHẦN - TRỊNH HẢI ĐĂNG SẼ QUAY TRỞ LẠI TALKSHOW THÁNG 9 
 Talkshow “Tôi sẽ là ai trong tương lai” tháng 7 vừa qua đã diễn ra cực kỳ thành công với sự góp mặt của Trịnh Hải Đăng với những câu chuyện truyền cảm hứng cho rất nhiều bạn trẻ trên hành trình tìm hiểu và phát triển bản thân. Và thật vui mừng khi Hải Đăng sẽ tiếp tục quay trở lại mùa 2 của Talkshow “Tôi sẽ là ai trong tương lai” ngày 08/09 này với vai trò là người dẫn dắt chương trình.
 Trịnh Hải Đăng là một bạn trẻ có nhiệt huyết, có đam mê, dù đã từng có những thất bại lớn nhưng bạn đều kiên trì và quyết tâm vượt qua để có ngày hôm nay với những thành tích đáng ngưỡng mộ:
- Đại biểu thanh niên Hội nghị Cấp cao ASEAN lần thứ 42.
- Học bổng toàn phần Yenching Global Symposium tại Đại học Bắc Kinh, Trung Quốc.
- Diễn giả TEDxYouth@NamHa 2024.
- Đại biểu Hội nghị Thượng đỉnh Thanh niên toàn cầu tại Seoul, Hàn Quốc.
- Đại biểu Hội nghị cấp cao Thanh niên ASEAN mở rộng 2023.
- Giải Quan chức cấp cao xuất sắc nhất tại Hội nghị ASEAN mô phỏng 2022.
- Giải Nhất Diễn đàn Thanh niên với tư duy bền vững 2021.
Prep tin với một trải nghiệm sống, học tập và làm việc phong phú, Trịnh Hải Đăng sẽ dẫn dắt buổi Talkshow thật thành công, khai thác thật sâu câu chuyện của diễn giả Hà Còi và Bạch Lưu Dương để đem tới thật nhiều giá trị cho các bạn đón xem!
‼ Các bạn nào đã đăng ký tham gia Talkshow hãy nhớ check mail (cả hòm spam) để nhận link zoom nha, Prep đang gửi dần cho các bạn rồi. Prep giới hạn 1000 bạn tham gia Zoom để đảm bảo hiệu quả tốt nhất cho Talkshow nhưng vẫn sẽ share livestream trên fanpage để các bạn có thể comment tương tác với diễn giả nha!
Và nhớ là bạn trúng giải minigame “đoán tên diễn giả” sẽ được công bố vào cuối buổi Talkshow nữa đó. Nên là đừng lỡ hẹn nha, cùng đón chờ đến 20h 08/09 thôi!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</si>
  <si>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BÁ TÀI NĂNG , HỌC BỔNG TOÀN PHẦN , TRỊNH HẢI ĐĂNG , TRỞ LẠI TALKSHOW THÁNG , Talkshow , Trịnh Hải Đăng , Hải Đăng , mùa 2 , Talkshow , Trịnh Hải Đăng , Hội nghị Cấp , ASEAN , lần thứ 42 , phần Yenching Global Symposium , Đại học Bắc Kinh , Trung Quốc , TEDxYouth @ NamHa , Seoul , Hàn Quốc , Thanh niên ASEAN , Giải Nhất , Prep , Trịnh Hải Đăng , buổi Talkshow , diễn giả Hà Còi , Bạch Lưu Dương , Talkshow , Prep , Prep , bạn tham gia Zoom , Talkshow , cuối buổi Talkshow , Nên , PREP , Group Prep Student Community , Hotline , + 84 , Cercano , Co-founder Microsoft</t>
  </si>
  <si>
    <t>BÙNG NỔ QUÀ TẶNG DỊP TỰU TRƯỜNG - QUYẾT TÂM 7+ IELTS NĂM HỌC NÀY 
 Mừng Khai giảng năm học mới, Prep phơi phới tặng ngay combo quà xinh cho các bạn đăng ký lộ trình IELTS. Vừa sở hữu lộ trình IELTS trọn gói học - luyện đề - chấm chữa, vừa nhận thêm bao quà xịn để tự tin bắt tay ngay vào chinh phục IELTS, cuối năm học chắc chắn bạn sẽ đạt band điểm trong mơ!
 Chỉ cần đăng ký từ 2 khóa IELTS trở lên, bạn sẽ nhận ngay ưu đãi:
 GIẢM 30% vào học phí.
 Tặng 60 ngày luyện đề trên Phòng luyện thi IELTS ảo Prep AI 4 kỹ năng.
 Tặng bộ tài liệu "Lật tẩy IELTS 7" và "Bộ 12 đề thi thật Listening-Reading".
 Tặng thêm cả phần quà hiện vật xinh iu:
◾ Set quà Học bá (balo Prep, sổ Prep, 5 bút bi Prep, tai nghe Bluetooth) trị giá 650k - dành cho đơn hàng từ 6 triệu trở lên.
◾ Set quà Chăm chỉ (balo Prep, sổ Prep, 5 bút bi Prep) trị giá 300k - dành cho đơn hàng dưới 6 triệu.
▶ Chỉ áp dụng cho 200 BẠN ĐẦU TIÊN nhập code “” khi đăng ký lộ trình IELTS!
 Lộ trình học của Prep cung cấp cho bạn hệ thống video bài giảng 4 kỹ năng được biên soạn kỹ lưỡng bởi thầy cô 8.0+ IELTS, hệ thống bài tập, bài kiểm tra để bạn củng cố kiến thức. Ngoài ra, bạn còn sở hữu lên đến 50 bài chấm chữa Speaking và Writing được chấm điểm, nhận xét, giải thích lỗi sai và định hướng sửa chi tiết từ thầy cô Prep nữa đó! 
 Luyện đề 4 kỹ năng trong Phòng luyện thi IELTS ảo Prep AI, bạn được luyện thuần thục mọi dạng đề với những bộ đề hot nhất. Reading và Listening được bấm giờ, giải thích đáp án chi tiết. Speaking và Writing luyện trong Phòng ảo như thi thật, AI chấm bài sát tương đương giáo viên, chữa các lỗi sai chi tiết và nâng cấp toàn bộ bài làm của bạn!
 Có thêm balo, sổ, bút và tai nghe xinh đồng hành, x2 năng lượng bứt phá mọi band điểm!
 Lưu ý là set quà chỉ giới hạn cho 200 bạn nhanh tay nhất đăng ký lộ trình IELTS thôi nha!
 Inbox ngay cho Prep để được tư vấn kỹ lộ trình và hướng dẫn áp dụng code nhé!!!!</t>
  </si>
  <si>
    <t>BÙNG NỔ QUÀ TẶNG DỊP TỰU TRƯỜNG , IELTS NĂM HỌC NÀY , Mừng , Prep , lộ trình IELTS. , lộ trình IELTS , chinh phục IELTS , khóa IELTS , GIẢM , IELTS ảo Prep , tài liệu " Lật tẩy IELTS , đề thi thật Listening-Reading , Set , bút bi Prep , Bluetooth , 650 k , Set quà Chăm , bút bi Prep , đơn hàng dưới 6 , BẠN ĐẦU TIÊN ,  , lộ trình IELTS , Prep , 8.0 + IELTS , Speaking , Writing , thầy cô Prep , Luyện , IELTS ảo Prep , Reading , Listening , Speaking , lộ trình IELTS ,  Inbox , Prep</t>
  </si>
  <si>
    <t>15:25</t>
  </si>
  <si>
    <t>Các bạn ơi, chắc các bạn đã từng tham gia những Talkshow trước đây của Prep cũng đều biết phải không nè. Hình thức của buổi Talkshow sẽ là online qua nền tảng Zoom và có cả livestream trên page Prep For IELTS nữa. Diễn giả chia sẻ câu chuyện và các bạn tham gia sẽ lắng nghe, cũng như tương tác thông qua chat trên zoom hoặc comment FB nhen để giữ ổn định trật tự cho buổi Talkshow nhé</t>
  </si>
  <si>
    <t>Prep , buổi Talkshow , nền tảng Zoom , page Prep For IELTS , buổi Talkshow</t>
  </si>
  <si>
    <t>Ủa</t>
  </si>
  <si>
    <t>2024-09-04</t>
  </si>
  <si>
    <t>21:30</t>
  </si>
  <si>
    <t>Talkshow sẽ được tổ chức online trên nền tảng Zoom vào 20h ngày 8/9 tới đây. Prep cũng sẽ live trên fanpage trong trường hợp phòng Zoom quá tải, tuy nhiên các bạn đăng ký form sẽ có cơ hội comment tương tác cùng diễn giả và nhận quà khi tham gia minigame đó  Vì vậy nhanh tay đăng ký sớm nhaa</t>
  </si>
  <si>
    <t>Talkshow , nền tảng Zoom , h ngày 8/9 , Prep , trường hợp phòng Zoom</t>
  </si>
  <si>
    <t>CHUYẾN BAY “TÔI SẼ LÀ AI TRONG TƯƠNG LAI” MÙA 2 CHÍNH THỨC KHỞI HÀNH 
Nối tiếp Talkshow online “Tôi sẽ là ai trong tương lai” mùa 1 được diễn ra thành công vào tháng 7 vừa qua, “chuyến bay” mùa 2 chính thức quay lại và sẵn sàng mở cửa chào đón hành khách nhân dịp đầu năm học mới! 
 Đăng ký sớm tại đây: https://forms.gle/zubPpZnhbKk1ffva9
 Nếu bạn vẫn còn:
- Mông lung về định hướng tương lai, không biết mình thích gì, hay không biết nên lựa chọn con đường nào giữa vô vàn ngành nghề hiện tại,
- Lo lắng vì xung quanh ai cũng đang khẩn trương phấn đấu để đạt mục tiêu, còn mình đang bị bỏ lại phía sau,
- Hay chỉ đơn giản là bạn cần một nguồn động lực để bắt đầu năm học mới;
Thì Talkshow online ngày 8/9 này luôn mở cửa đón chào bạn!
 Chuyến bay được dẫn dắt bởi:
 Diễn giả: Cơ phó Hà Còi của hãng hàng không Vietjet - chàng phi công hotboy làm mạng xã hội chao đảo thời gian qua.
 Diễn giả: Bạch Lưu Dương - du học sinh Pháp, vlogger xinh đẹp sở hữu 120 nghìn lượt đăng ký kênh Youtube.
 Host Trịnh Hải Đăng - Đại biểu thanh niên Hội nghị Cấp cao ASEAN lần thứ 42.
 Xuyên suốt Talkshow, các bạn sẽ được truyền cảm hứng khi lắng nghe những chia sẻ gần gũi về hành trình tìm thấy con đường riêng, cũng như nỗ lực phấn đấu để đạt được ước mơ của các diễn giả. Diễn giả cũng sẽ chia sẻ những góc nhìn thú vị về các cơ hội ngành nghề trong thời đại mới, đồng thời đưa cho bạn lời khuyên để bạn đi đúng hướng, có một năm học mới thành công.
⏰ Thời gian cất cánh: 20h ngày 8/9/2024. 
 Hình thức: Livestream qua Zoom và Fanpage Prep for IELTS 
 Đăng ký tham gia MIỄN PHÍ tại: https://forms.gle/zubPpZnhbKk1ffva9 để được giao lưu trực tiếp với diễn giả và có cơ hội nhận quà minigame trong Talkshow!
️ Chúc các hành khách có một chuyến bay đáng nhớ. Nhanh chóng đăng ký tham gia vì số lượng có hạn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</si>
  <si>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CHUYẾN BAY , TƯƠNG LAI , ” MÙA 2 CHÍNH THỨC KHỞI HÀNH , Talkshow , mùa 1 , tháng 7 , mùa 2 , Talkshow , Cơ phó Hà Còi , hàng không Vietjet , Bạch Lưu Dương , Pháp , kênh Youtube , Host Trịnh Hải Đăng , thanh niên Hội nghị Cấp , ASEAN , lần thứ 42 , Talkshow , h ngày 8/9/2024 , Livestream , Zoom , Fanpage , IELTS , MIỄN PHÍ , quà minigame trong Talkshow , PREP , Group Prep Student Community , Hotline , + 84 , Cercano , Co-founder Microsoft</t>
  </si>
  <si>
    <t>Answer
There is a common perspective these days that financial gain is the sole motivator behind hard work. I disagree with this view, however, as there are multiple factors that drive people to work diligently, beyond merely earning money.
Several reasons support the claim that wealth is the only reason for an employee’s effort. Initially, it is rather obvious that financial incentives are tangible and immediate rewards for labor. Individuals need to be duly compensated for their work, since they have to meet basic needs such as housing and food, and even provide for those who are dependent on them. That is also why some are motivated to work long hours, sometimes in challenging conditions even. Furthermore, in a consumer-driven society, the desire to acquire material possessions and flaunt one’s standard of living pushes individuals to exert themselves at work. These people believe that owning expensive properties, cars, and being able to fund lavish trips lead to respect, and the only way to achieve such a goal is through diligent effort in their professions.
However, the motivation to work hard may extend far beyond financial gain after all. Firstly, personal fulfillment is a significant driver for many people. Gaining recognition and experiencing a sense of accomplishment from attaining set goals are powerful incentives that can inspire hard work, especially in creative industries such as filmmaking, music, or video game development. Additionally, intrinsic factors, such as passion for one’s profession or the desire to contribute to society, can also surpass monetary considerations in terms of providing motivation. Examples can be found in social advocates, who are driven by their commitment to making a positive impact in society, or healthcare workers, who believe their purpose to be the betterment of the community’s health.
In conclusion, while financial incentives undoubtedly lead people to exert themselves at work, they are far from being the sole driving factor. It is essential to also recognize various motivators such as personal fulfillment, passion, and sense of purpose that drive individuals to go above and beyond the pursuit of wealth.
️Từ vựng sử dụng trong bài: 
Tangible (adj.): hữu hình
Immediate (adj.): ngay lập tức
Duly (adv.): hợp lý
Compensate sb (v.): trả thù lao cho ai đó
Challenging (adj.): khó khăn
Flaunt sth (v.): khoe thứ gì đó
Lavish (adj.): xa xỉ
Diligent (adj.): cần cù
Extend (v.): mở rộng
Fulfillment (n.): sự trọn vẹn
Recognition (n.): danh tiếng
Intrinsic (adj.): nội tại
Surpass sth (v.): vượt qua điều gì đó
Advocate (n.): nhà hoạt động
Go above and beyond sth (v.): vượt lên trên điều gì đó</t>
  </si>
  <si>
    <t>Answer , There , Several , Initially , Individuals , That , Furthermore , Thes , However , Firstly , Additionally , It , Tangible , Immediate , Duly , Challenging , Lavish , Diligent , Extend , Fulfillment , Recognition , Intrinsic , Advocate , Go</t>
  </si>
  <si>
    <t>Outline
1. Introduction
a. Introduce the readers to the debate whether the only reason people work hard is to earn more money
b. Thesis statement: State the writer’s preferred opinion (in this case, disagreement)
2.Why money might be the only reason for people to work hard
a. Money is the tangible and immediate reward for labor, so people can cover their basic needs
b. People work hard so they can acquire expensive possessions and show off their lifestyle
3. Why there are other reasons for people to work hard
a. People may want to gain recognition and experience a sense of accomplishment
b. Passion or the desire to contribute to society can also surpass economic motivations
4. Conclusion  Opinion
a. My opinion: Summarize the writer’s disagreement
b. Recommendation or further remarks based on the writer’s disagreement</t>
  </si>
  <si>
    <t>Outline , Introduction , Introduce , more money , Thes , State , Why , Money , their basic needs , People , off their lifestyle , Why , People , of accomplishment , Passion , surpass economic motivations , My , Summarize , Recommendation , writer’s disagreement</t>
  </si>
  <si>
    <t>Đề bài:
You should spend about 40 minutes on this task.
Write about the following topic:
The only reason people work hard is to earn more money. There are no other reasons to do it. To what extent do you agree or disagree?
Give reasons for your answer and include any relevant examples from your own knowledge or experience.
Write at least 250 words.</t>
  </si>
  <si>
    <t>You , Write , The , There , To , Give , Write</t>
  </si>
  <si>
    <t>Tiếp tục chuyên mục Giải đề Writing Task 2 mới nhất. Dạng câu hỏi Agree or Disagree với một topic rất thực tế và dự là sẽ có nhiều quan điểm gây tranh cãi phết đây!
Check cmt để xem lời giải của thầy cô nha</t>
  </si>
  <si>
    <t>Giải đề Writing Task , Dạng , Agree , Check , nha</t>
  </si>
  <si>
    <t>15:45</t>
  </si>
  <si>
    <t>Nói có sách mách có video  Đấy là ad còn lỡ tay bấm giờ trước khoảng 3 giây rùi đó nhaa ~</t>
  </si>
  <si>
    <t>khoảng 3 , nhaa ,</t>
  </si>
  <si>
    <t>15:40</t>
  </si>
  <si>
    <t>Có thể bạn chưa biết:
Phòng Speaking ảo Prep AI bản nâng cấp mới nhất chỉ mất ~5 GIÂY để chấm bài Speaking</t>
  </si>
  <si>
    <t>Prep , , 5 GIÂY , bài Speaking</t>
  </si>
  <si>
    <t>14:12</t>
  </si>
  <si>
    <t>Cơ hội gặp gỡ 2 diễn giả cực hot đây, nhanh tay đăng ký tham gia Talkshow tháng 9 của Prep nhé: https://forms.gle/zubPpZnhbKk1ffva9
PREP tin chắc rằng, Talkshow sẽ mang tới bạn những thông tin bổ ích và những trải nghiệm tuyệt vời để khởi động một năm học mới đầy hứng khởi!</t>
  </si>
  <si>
    <t>Talkshow , tháng 9 , Prep , PREP , Talkshow</t>
  </si>
  <si>
    <t>Hướng dẫn tư thế ăn mừng khi có bằng</t>
  </si>
  <si>
    <t>2024-09-03</t>
  </si>
  <si>
    <t>NĂM HỌC MỚI - THÀNH CÔNG MỚI - CON NGƯỜI MỚI
Vẻ đẹp của một hành trình bắt đầu từ việc bạn quyết tâm đặt chân lên con đường mới của riêng bạn. Dù đi xe, dù chạy hay đi bộ, hãy cứ đi với tốc độ riêng của bản thân và đừng bao giờ bỏ cuộc. 
Một năm học mới lại chuẩn bị bắt đầu, hãy cùng xốc lại tinh thần và tâm thế nhé! Sẵn sàng đổi những ngày tháng miệt mài bên sách vở, tài liệu để làm chủ kiến thức, đạt được điểm số cao, chinh phục band điểm IELTS mơ ước, hoàn thành mọi mục tiêu bạn đề ra.
 Chắc hẳn trên hành trình mới này sẽ có nhiều thử thách phía trước. Nhưng Prep gửi tặng bạn một câu nói: "Con chim đậu trên cành không bao giờ sợ cành cây g.ã.y, bởi niềm tin của nó không đặt vào cành cây, mà đặt vào đôi cánh của chính mình." 
Chúc tất cả Preppies luôn giàu niềm tin vào đôi cánh vững chắc, môn học nào cũng hoàn thành, band điểm IELTS nào cũng chinh phục  
Ảnh: Jawonee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</si>
  <si>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NĂM HỌC , THÀNH CÔNG MỚI , band điểm IELTS , Prep , Preppies , band điểm IELTS , Jawonee , PREP , Group Prep Student Community , Hotline , + 84 , Cercano , Co-founder Microsoft</t>
  </si>
  <si>
    <t>MINIGAME: NHÌN BÓNG HÌNH ĐOÁN TÊN DIỄN GIẢ SẼ GÓP MẶT TRONG TALKSHOW HOT NHẤT THÁNG 9 NÀY 
 Đăng ký tham gia Talkshow tại đây để gặp gỡ 2 diễn giả nhé: https://forms.gle/zubPpZnhbKk1ffva9
Trong tâm thế hân hoan đón chào một năm học mới, Prep chuẩn bị tổ chức một Talkshow siêu hot vào 08/09 để tiếp thêm cho các bạn động lực học tập! Đây sẽ là cơ hội để Prep kết nối các bạn với những diễn giả siêu hot và tài năng, từ đó giúp các bạn thấu hiểu bản thân hơn, có một góc nhìn thực tế hơn về việc học đại học và đi làm.
 Các bạn có tò mò 2 bạn diễn giả sẽ là ai không? Cùng đoán ngay với những gợi ý này nhé!
 Diễn giả nam:
- Nghề nghiệp: Cơ phó
- Năm sinh: 2001
- Sở hữu 1 clip siêu viral có đoạn nhạc “Ôm trọn nỗi nhớ”
 Diễn giả nữ:
- Nghề nghiệp: Du học sinh tại Paris, Pháp
- Năm sinh: 2001 
- Tên thật trùng với một cung hoàng đạo
 Bật mí người may mắn chiến thắng minigame lần này sẽ nhận được một chiếc TAI NGHE CHỤP BASEUS xịn mịn!
 Thể lệ chơi minigame:
Bước 1: Like và share bài viết ở chế độ công khai
Bước 2: Comment theo cú pháp: Tên của 2 bạn diễn giả + 1 số bất kỳ từ  0 - 999
 Lưu ý:
- Mỗi người chỉ được comment 1 lần và không được chỉnh sửa câu trả lời.
- Người trúng giải là người trả lời đúng tên cả 2 bạn diễn giả, comment đúng cú pháp và có con số giống hoặc nhỏ hơn gần nhất với số may mắn của BTC. Trong trường hợp các số trùng nhau, BTC sẽ chọn người có comment sớm hơn.
- BTC sẽ công bố bạn trúng giải vào cuối buổi Talkshow ngày 08/09 tới đây. Các bạn hãy lưu ý tham gia Talkshow để nếu may mắn là người trúng giải thì nhận được quà nha. Trong trường hợp BTC đọc tên nhưng không thấy bạn phản hồi thì kết quả sẽ bị huỷ bỏ.
⏰ Thời gian đóng minigame: 20h ngày 04/09. Prep sẽ không chấp nhận các comment sau thời gian trên!
 Vì thời gian không có nhiều nên hãy nhanh chóng tham gia minigame bạn nhé. Và cùng đón chờ tới 21h ngày 04/09 để Prep công bố 2 bạn diễn giả của Talkshow tháng 9 trên fanpage Prep for IELTS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</si>
  <si>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MINIGAME , BÓNG HÌNH ĐOÁN TÊN DIỄN GIẢ SẼ GÓP MẶT , NHẤT THÁNG 9 NÀY , Talkshow , Prep , Talkshow , Prep , tò mò 2 , Diễn , Paris , Pháp , CHỤP BASEUS , : Like , chế độ công khai , Comment , BTC. , BTC , BTC , cuối buổi Talkshow , ngày 08/09 , Talkshow , trường hợp BTC , h ngày 04/09 , Prep , ngày 04/09 , Prep , Talkshow , tháng 9 , PREP , Group Prep Student Community , Hotline , + 84 , Cercano , Co-founder Microsoft</t>
  </si>
  <si>
    <t>Sailor IELTS</t>
  </si>
  <si>
    <t>12:02</t>
  </si>
  <si>
    <t>️‍ Prep đã thông báo kết quả, mọi người cùng check tại post mới nhất nhaa</t>
  </si>
  <si>
    <t>Bảng tham khảo size nha mn ui ️‍</t>
  </si>
  <si>
    <t>️ ‍</t>
  </si>
  <si>
    <t>CÔNG BỐ KẾT QUẢ MINIGAME ĐÓN QUỐC KHÁNH: TRẢ LỜI ĐÚNG - TRÚNG ÁO XINH 
 Minigame đón Quốc khánh 2/9 đã khép lại với rất nhiều comment tham gia nhiệt tình của các bạn! Đáp án của câu hỏi chắc hẳn ai cũng biết rất rõ đúng không nào  Năm 1945 chính là đáp án cho minigame lần này.
 Và không để các bạn chờ đợi lâu, Prep xin phép công bố 10 bạn may mắn trúng phần quà áo phông cực xinh. Hãy check thông tin trong ảnh để biết bạn có trở thành 1 trong 10 người nhận quà không nhaa~
 Các bạn trúng giải hãy nhanh chóng inbox cho Prep những thông tin sau:
- Tên
- SĐT
- Địa chỉ nhận quà
- Mẫu áo bạn muốn (lựa chọn 1 trong 2 mẫu “Đồng bào” hoặc “Độc lập - Tự do - Hạnh phúc”)
- Size áo (lựa chọn size S-M-L-XL). Bảng tham khảo size Prep để dưới comment nha!
 Các bạn vui lòng gửi thông tin về Prep trong vòng 24h kể từ khi Prep thông báo kết quả. Sau 24h, nếu các bạn không liên hệ, Prep xin phép chuyển phần quà cho bạn khác nhé!
 Dự kiến áo sẽ được chuyển tới các bạn sau khoảng 2 tuần. Các bạn lưu ý về thời gian nhận quà nhen! 
Cảm ơn sự tham gia nhiệt tình từ các bạn! Hy vọng các bạn sẽ tiếp tục đồng hành cùng Prep!
_______________
PREP - Nền tảng Học  Luyện thi thông minh
 Website: https://prepedu.com/
 Group Prep Student Community: https://www.facebook.com/groups/prepstudentcommunity
 Hotline: (+84) 931 42 88 99
 Nền tảng được đầu tư bởi Cercano - Quỹ của Co-founder Microsoft</t>
  </si>
  <si>
    <t>CÔNG BỐ KẾT QUẢ MINIGAME ĐÓN QUỐC KHÁNH , TRÚNG ÁO XINH , Minigame ,  Năm , Prep , Prep , SĐT , Size , size S-M-L-XL , Bảng , size Prep , Prep , khi Prep , Prep , sau khoảng 2 , Prep , PREP , Prep Student Community , Hotline , + 84 , Cercano , Co-founder Microsoft</t>
  </si>
  <si>
    <t>2024-09-02</t>
  </si>
  <si>
    <t>Có bao nhiêu bạn hiểu được ý nghĩa của câu nói trên nhỉ, Prep tin là rất nhiều bạn biết  Bật mí đây là một câu nói bất hủ, một chân lý vĩ đại của Chủ tịch Hồ Chí Minh đó!</t>
  </si>
  <si>
    <t>Prep , Chủ tịch Hồ Chí Minh</t>
  </si>
  <si>
    <t>Tự hào là người Việt Nam, vẫn mãi và sẽ luôn như vậy 
/ˈnʌθɪŋ ɪz mɔːr ˈprɛʃəs ðæn ˌɪndɪˈpɛndəns ənd ˈfriːdəm/</t>
  </si>
  <si>
    <t>người Việt Nam ,</t>
  </si>
  <si>
    <t>CHỈ CÒN 5 TIẾNG ĐỂ THAM GIA MINIGAME 
 Minigame đón Quốc khánh "Trả lời đúng - trúng áo xinh" chuẩn bị khép lại sau 5 tiếng nữa!! Nếu muốn có cơ hội trở thành chủ nhân chiếc áo phông cực xinh như trên ảnh thì khẩn trương bạn nha!!!
 Link tham gia minigame: https://shorturl.at/qD8VB
 Chúc bạn sẽ trở thành 1 trong 10 người may mắn được nhận áo xinh từ Prep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</si>
  <si>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TIẾNG ĐỂ , Minigame , Link , Prep , PREP , Group Prep Student Community , Hotline , + 84 , Cercano , Co-founder Microsoft</t>
  </si>
  <si>
    <t>10:00</t>
  </si>
  <si>
    <t>CHÀO MỪNG KỶ NIỆM 79 NĂM NGÀY QUỐC KHÁNH NƯỚC CỘNG HOÀ XÃ HỘI CHỦ NGHĨA VIỆT NAM (2/9/1945 - 2/9/2024)
️ 79 năm trước, tại Quảng trường Ba Đình, Hà Nội, Chủ tịch Hồ Chí Minh đã đọc bản Tuyên ngôn độc lập, trịnh trọng tuyên bố trước toàn thể quốc dân và bạn bè quốc tế về sự ra đời của nước Việt Nam Dân chủ Cộng hòa. 
️ 79 năm sau, mỗi trái tim của công dân Việt Nam không khỏi xúc động và tự hào, cùng hướng về lá cờ Tổ quốc, hưởng ứng ngày Tết Độc lập. Đây cũng là một dịp đặc biệt để chúng ta nhìn lại, thêm biết ơn và tri ân sâu sắc trước lịch sử hào hùng của một dân tộc tự lực, tự cường. 
 Đồng thời, hòa chung không khí thiêng liêng này, đội ngũ Prep và toàn thể thế hệ trẻ như được tiếp thêm động lực để tiếp tục phấn đấu học tập, rèn luyện, cống hiến, góp phần xây dựng đất nước ngày càng vững mạnh hơn. 
Prep kính chúc mọi người một dịp lễ ý nghĩa và tràn ngập niềm vui! 
_______________
PREP - Nền tảng Học  Luyện thi thông minh
 Website: https://prepedu.com/
 Group Prep Student Community: https://www.facebook.com/groups/prepstudentcommunity
 Hotline: (+84) 931 42 88 99
 Nền tảng được đầu tư bởi Cercano - Quỹ của Co-founder Microsoft</t>
  </si>
  <si>
    <t>CHÀO MỪNG KỶ NIỆM , NĂM NGÀY QUỐC KHÁNH NƯỚC CỘNG HÒA XÃ HỘI CHỦ NGHĨA VIỆT NAM , Quảng trường Ba Đình , Hà Nội , Chủ tịch Hồ Chí Minh , công dân Việt Nam , lá cờ Tổ quốc , hưởng ứng ngày Tết Độc lập , đội ngũ Prep , Prep , PREP , Group Prep Student Community , Hotline , + 84 , Cercano , Co-founder Microsoft</t>
  </si>
  <si>
    <t>2024-09-01</t>
  </si>
  <si>
    <t>NẾU HỌC LẠI IELTS SPEAKING, TUI SẼ…
(Chia sẻ của Preppy Khánh Ly - học viên điểm cao của Prep)
Kinh nghiệm được đúc kết từ tui - người vừa được 6.5 Speaking đang muốn thi lại để lên 7.0 :)) Bạn nào chuẩn bị thi IELTS (đặc biệt là các bạn 2k7, 2k8 cần IELTS để xét tuyển Đại Học) thì tham khảo thử nhen! 
Cả lần trước và lần này tui đều luyện trên Phòng Speaking ảo của Prep, ghi âm bài nói theo chủ đề rồi có AI chấm chữa bài cho. Lần này ôn lại thì siêu may mắn là Prep cũng vừa nâng cấp Phòng Speaking ảo lên bản xịn hơn í, không chỉ giao diện đẹp mà các nhận xét cũng kỹ hơn nữa. Như này là Prep đang cũng ủng hộ tui nâng band rồi đúng hông :)) 
 1. Luyện thêm độ trôi chảy và mạch lạc
Đây là cái phần tui quyết tâm phải cải thiện nhất. Lần này tui vào làm lại thì Phòng Speaking ảo chấm chi tiết lắm: nhận xét theo 4 tiêu chí chấm thi (Độ trôi chảy và mạch lạc, Từ vựng, Ngữ pháp, Phát âm), mỗi tiêu chí lớn lại chia ra nhận xét theo nhiều tiêu chí nhỏ nữa. Riêng với Độ trôi chảy  mạch lạc thì AI nhận xét dựa trên các yếu tố: Từ nối, độ liên quan, độ dài câu trả lời và tốc độ nói. Nhờ đó thì tui nhìn thấy ngay đang yếu phần sử dụng từ nối, và trả lời đang chưa quá liên quan tới đề bài, sau đó tập trung cải thiện theo hướng đó. 
Ngoài ra tui khuyên các bạn cũng nên sử dụng các công thức để kéo dài ý, như vậy sẽ hạn chế được trường hợp bí ý tưởng không biết nói gì. Ví dụ với Part 2 tui sẽ áp dụng công thức 6Ws (What, Where, When, Who/Whom, Why, How) mà tui học ở Prep để lên idea. 
 2. Dùng thêm từ vựng hay, ngữ pháp chuẩn
Lần tới thi lại, tui quyết tâm dùng được nhiều từ vựng band cao một cách tự nhiên hơn, đồng thời chú ý nói đúng ngữ pháp hơn nữa chứ trước đây thi thoảng cũng bị nhầm lẫn mẫu câu, thì động từ trong lúc nói. Tui sẽ check phần nhận xét của phòng Speaking ảo xem những từ vựng hay vào đã dùng tốt rồi thì phát huy, chỗ nào nói sai ngữ pháp thì note và sửa lại. Đồng thời, phòng ảo nâng cấp bài nói của tui lên 1 phiên bản band cao hơn, tui vào đó tha hồ học thêm từ mới và cấu trúc mới luôn.
 3. Phát âm, trọng âm
Trộm vía phần này tui khá tự tin, vì đã học rất kỹ các bài giảng Phát âm trong lộ trình học của Prep rùi, và Phòng Speaking ảo cũng chấm tui khá cao phần này (tầm 8.0 hehee). Tuy nhiên thì tui thấy mình còn hay mắc lỗi ở phần trọng âm. VSR bản cũ thì nhận xét phát âm kỹ rồi, nhưng bản mới càng kỹ hơn khi có thêm phần nhận xét ưu điểm - nhược điểm trọng âm nữa. Tui luôn check rất kỹ các từ VSR chấm sai, nghe mình đọc rồi đối chiếu với Prep đọc để rút kinh nghiệm sửa lại. 
Tui nghĩ bài chia sẻ của tui cũng dài rồi. May mắn là đúng lúc muốn nâng band thì Phòng ảo của Prep cũng nâng cấp luôn, tui hy vọng “tín hiệu vũ trụ” này sẽ giúp tui sớm bứt lên 7.0+ Speaking. Cảm ơn mọi người đã đọc nhen! Speaking là kỹ năng khó và không thể cải thiện chỉ trong ngày 1 ngày 2 nên chúng ta cùng nhau kiên trì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</si>
  <si>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HỌC LẠI IELTS SPEAKING , Preppy Khánh Ly , Prep , các bạn 2 , IELTS , Đại Học , Phòng Speaking ảo của Prep , Prep , Prep , Luyện , Độ , Part , What , , Where , When , , Who , Whom , , Why , , How , Prep , tầm 8.0 hehee , VSR , phần nhận xét ưu điểm , VSR , Prep , Prep , 7.0 + Speaking , ngày 1 , ngày 2 , PREP , Group Prep Student Community , Hotline , + 84 , Cercano , Co-founder Microsoft</t>
  </si>
  <si>
    <t>Bằng IELTS gồm 4 bộ phận chính liên kết chặt chẽ và hài hòa, tạo nên tổng thể trông vừa bắt mắt, vừa đã cái nư.</t>
  </si>
  <si>
    <t>Bằng IELTS</t>
  </si>
  <si>
    <t>2024-08-31</t>
  </si>
  <si>
    <t>20:35</t>
  </si>
  <si>
    <t>Các bạn nhớ thực hiện đủ các bước và cmt đúng cú pháp nhaa</t>
  </si>
  <si>
    <t>20:02</t>
  </si>
  <si>
    <t>Các bạn lưu ý: không dùng tài khoản clone để tham gia minigame nha</t>
  </si>
  <si>
    <t>minigame nha</t>
  </si>
  <si>
    <t>MINIGAME ĐÓN QUỐC KHÁNH: TRẢ LỜI ĐÚNG - TRÚNG ÁO XINH 
Hòa chung không khí cả nước đón Lễ Quốc khánh 2/9, cùng tham gia minigame của Prep để có cơ hội nhận những phần quà đặc biệt nhé!! 
 10 bạn trả lời đúng và may mắn nhất sẽ được lựa chọn quà tặng là 1 trong 2 mẫu áo phông cực xinh như trên ảnh:
+ Áo phông “Đồng bào”
+ Áo phông “Độc lập - Tự do - Hạnh phúc”
 Câu hỏi của Prep: In what year did President Ho Chi Minh read the Declaration of Independence at Ba Dinh Square, Hanoi?
 Để tham gia minigame, các bạn hãy thực hiện các bước sau:
- Bước 1: Like và share công khai bài viết này
- Bước 2: Comment theo cú pháp: Đáp án của bạn + 1 số bất kỳ từ 0-999 + tag 2 người bạn cùng chơi + emoji  
 Lưu ý:
- Mỗi người chỉ được comment 1 lần và không được chỉnh sửa câu trả lời.
- Người trúng giải là người trả lời đúng, có comment đúng cú pháp và có con số giống hoặc nhỏ hơn gần nhất với số may mắn của BTC. Trong trường hợp các số trùng nhau, BTC sẽ chọn người có comment sớm hơn.
⏰ Thời gian diễn ra Minigame: 20h ngày 31/8 tới 20h ngày 2/9. Prep sẽ không chấp nhận các comment sau thời gian trên nha!
  Thời gian công bố kết quả: Ngày 3/9 trên fanpage và story của Prep For IELTS.
Quà xịn như này thì tham gia ngay và luôn thôi nào mọi người ơi ~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</si>
  <si>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MINIGAME ĐÓN QUỐC KHÁNH , TRÚNG ÁO XINH , Prep , Câu , Prep , : In , did President Ho Chi Minh , Independence at Ba Dinh Square ,  Hanoi , : Like , Bước , Comment , bạn + 1 , 0-999 + tag 2 ,   , BTC. , BTC , Minigame , h ngày 31/8 , ngày 2/9 , Prep , Ngày 3/9 , Prep For IELTS , PREP , Group Prep Student Community , Hotline , + 84 , Cercano , Co-founder Microsoft</t>
  </si>
  <si>
    <t>18:06</t>
  </si>
  <si>
    <t>CÓ MỘT SỰ THẬT LÀ: LUYỆN NÓI LIÊN TỤC CÙNG PHÒNG SPEAKING ẢO PREP AI - BẠN SẼ NÓI TỐT HƠN CHỈ SAU 30 NGÀY! 
Khi học Speaking, học kiến thức thì cũng quan trọng đấy nhưng muốn nói được, nói tốt thì bạn buộc phải mở miệng và thực hành nói. Nhưng học sinh Việt Nam mình không phải ai cũng tìm được một môi trường luyện nói phù hợp, có thể luyện tập thường xuyên.
Bây giờ mọi chuyện đã khác rồi vì Phòng Speaking ảo Prep AI cho phép bạn được luyện tập mỗi ngày mà không cần phải di chuyển xa xôi. Chỉ cần ngồi nhà luyện nói cũng có thể tiến bộ!
Mới đây thì Phòng Speaking ảo vừa được nâng cấp xịn mịn hơn nên Prep lên post này để hướng dẫn lại cách các bạn luyện tập nha. Bạn được chọn một trong hai chế độ “Luyện tập” và “Phòng thi” để luyện.
Với chế độ luyện tập, bạn được chọn luyện từng part riêng lẻ. Khi chuẩn bị nói, bạn sẽ được tham khảo ý tưởng và bài mẫu được AI cung cấp, dành khi bạn bí quá chưa biết nói gì. Yên tâm là ở chế độ này, bạn không bị giới hạn thời gian suy nghĩ hay trả lời nên cứ tha hồ trau chuốt câu từ, chuẩn bị thật kỹ trước khi nói nha. Chế độ này sẽ giúp các bạn quen dần dần với đề thi thực tế và tập cách tự suy nghĩ, tư duy câu trả lời trước khi nói.
Với chế độ phòng thi, bạn được luyện nói như thi thật, có căn ke bấm thời gian chuẩn chỉnh để bạn làm quen với áp lực phòng thi, và tăng phản xạ nói.
Dù ở chế độ nào thì sau khi luyện tập xong AI cũng sẽ gửi lại kết quả điểm số và phân tích bài làm của bạn ngay lập tức. Vì đã được cải tiến về công nghệ nên tốc độ trả bài của AI chỉ tính bằng giây thôi.
Bạn nào muốn Prep lên video review chi tiết bài chấm của AI trong lần cải tiến này thì thả tym bài post này nha!
#ielts #ieltspreparation #ieltsexam #ieltsspeaking #ieltsvocabulary #ieltswriting #ieltstips #ieltstest #englishlanguagecourse #englishgrammar #englishclassonline #englishcourse #speakenglish #learnenglish #ieltspractice #ieltsprep #ieltsreading #englishtips #english #prepvn #virtualspeakingroom</t>
  </si>
  <si>
    <t>LUYỆN NÓI LIÊN TỤC CÙNG PHÒNG SPEAKING ẢO PREP , TỐT HƠN CHỈ , Speaking , học sinh Việt Nam , Phòng Speaking ảo Prep AI , Prep , Vì , Prep , # virtualspeakingroom</t>
  </si>
  <si>
    <t>Trang điểm (động từ)
TRANG trí khuôn mặt để đạt ĐIỂM cao</t>
  </si>
  <si>
    <t>2024-08-30</t>
  </si>
  <si>
    <t>Mừng Quốc khánh, Prep sắp có minigame SIÊU ĐẶC BIỆT!
Hẹn các bạn tối maii~
 Hint:</t>
  </si>
  <si>
    <t>Prep , tối maii , , Hint</t>
  </si>
  <si>
    <t>Khó khăn lớn nhất khi tự học IELTS là các bạn không có một định hướng, lộ trình cụ thể. Đặc biệt, với các kỹ năng khó nhằn như Writing hay Speaking lại không có người hướng dẫn. Tuy nhiên, tất cả những điều đó đều được Prep giúp hàng ngàn các bạn học viên giải quyết trọn vẹn. Đội ngũ giảng viên 8.0-9.0 IELTS chấm chữa bài chi tiết, lộ trình rõ ràng được thiết kế theo cá nhân hóa và AI học thuật đồng hành cùng ở mọi nơi. 
Với Prep, mọi khó khăn khi học IELTS đều trở nên dễ dàng như trở bàn tay vậy đó!! Prep đang đợi bạn lên học cùng nữa thôi</t>
  </si>
  <si>
    <t>IELTS , Writing , Speaking , Prep , Đội ngũ giảng viên 8.0 , Prep , IELTS ,</t>
  </si>
  <si>
    <t>Em đâu biết gì đâu</t>
  </si>
  <si>
    <t>2024-08-29</t>
  </si>
  <si>
    <t>CÁCH HỌC TỪ VỰNG IELTS MÀ NGƯỜI 8.0 KHÔNG NÓI VỚI BẠN 
Chia sẻ tips học từ vựng của Diễm Quỳnh - học viên xuất sắc 8.0 IELTS của Prep.
 1. Biến từ vựng bị động thành chủ động
Từ vựng bị động là những từ bạn gặp và chỉ đơn giản nhớ mặt chữ, loại từ, có thể nhớ nghĩa tiếng Việt. Nếu hỏi từ này nghĩa là gì thì bạn có thể nói được, nhưng khó mà dùng từ đó vào bài nói, bài viết.
Từ vựng chủ động, ngược lại là những từ đã trở thành của bạn, có thể bật ra được khi phản xạ nói và viết, dùng đúng dạng, đúng nghĩa và đúng ngữ pháp. Như vậy, các từ vựng hay bạn học được mới có thể phát huy tác dụng và tăng điểm Lexical Resource cho bạn.
Để biến một từ vựng bị động thành chủ động, mình sẽ học qua 4 giai đoạn sau:
1️⃣ Giai đoạn 1: Học theo ngữ cảnh (học qua tình huống) - Cái này mình lượm lặt khi xem phim, youtube để nắm được tình huống sử dụng từ, sau đó sẽ ghi chép lại từ vựng. Ngoài ra, khi mình học các video bài giảng về Từ vựng ở Prep, thầy cô cũng luôn giới thiệu từ tình huống, hoạt cảnh trước, sau đấy mới chỉ ra nghĩa của từ. Nhờ vậy mà mình nhanh nhớ nhanh hiểu lắm luôn.
2️⃣ Giai đoạn 2: Ghi chép đúng cách: cách phát âm, từ loại, collocations, nghĩa tiếng Việt, hình ảnh minh họa (để nhớ bằng “thị giác” nữa - tin mình đi, hiệu quả x2). Cho nên mình gợi ý mn dùng laptop/máy tính bảng để take note nha.
3️⃣ Giai đoạn 3: Ứng dụng vào đặt câu trong IELTS Speaking và Writing. 
4️⃣ Giai đoạn 4: Ôn tập và ghi nhớ theo phương pháp lặp lại ngắt quãng, cứ vài ngày lại quay lại học từ vựng cũ. Ở Prep, mình được học Từ vựng ở trình độ Cơ bản, Trung cấp, Nâng cao, ngoài ra trong các bài Speaking Writing, thầy cô cũng liên tục cung cấp từ vựng theo chủ đề nên tha hồ từ vựng chuẩn để học. 
 2. Học từ các từ vựng đồng nghĩa, từ vựng nâng cấp
Thông thường, trong các đề Reading thì câu chứa đáp án sẽ có những từ đồng nghĩa với từ tương ứng trong câu hỏi. Sau khi chữa đề rồi thì các bạn hãy khai thác các từ vựng đồng nghĩa ấy và ghi chú lại nha.
Còn với 2 kỹ năng còn lại, cách để mình khai thác từ bài Speaking và Writing là học từ phần nâng cấp của AI trong Phòng luyện đề ảo của Prep. À nếu các bạn chưa biết về phòng ảo này thì đó là nơi luyện đề của Prep nha. Mình làm bài nói (ghi âm), hoặc bài viết, sau đó nộp bài thì công nghệ AI sẽ chấm bài ngay lập tức. Mình được chấm theo band IELTS, nhận xét từng lỗi sai và mình thích nhất là được NÂNG CẤP TỪ VỰNG. 
Dựa trên chính ý tưởng gốc, AI sẽ nâng cấp những từ vựng lên từ band cao hơn, nhờ vậy mình biết thêm nhiều collocations và cách diễn đạt cực hay. Vì là ý tưởng của mình nên dễ nhớ hơn nhiều, và nắm rất rõ tình huống sử dụng để lần sau áp dụng. 
 Luyện nói và viết với Phòng ảo, mình còn được bấm thời gian nữa, luyện quen dưới áp lực thời gian như thi thật còn giúp mình rèn được phản xạ và tốc độ nói - viết. Sau 1 tuần, phản xạ ngôn ngữ của mình tốt lên hẳn, không phải nghĩ “ôi chỗ này dùng từ gì nhỉ” mà nó cứ bật ra một cách tự nhiên í!! 
 Nhả vía cho mọi người học từ nào vào từ ấy, Writing Speaking suôn sẻ và thi đạt điểm cao nha. Nếu mọi người cần lộ trình tự học rõ ràng, hiệu quả cao, nhanh đạt band thì inbox Prep tư vấn nhé!</t>
  </si>
  <si>
    <t>VỰNG IELTS , Diễm Quỳnh , Prep , Biến , tiếng Việt , điểm Lexical Resource , Giai đoạn 1 , Prep , Giai đoạn 2 , nghĩa tiếng Việt , hiệu quả x2 , Giai đoạn 3 , câu trong IELTS Speaking , Writing , Prep , bài Speaking Writing , bài Speaking , Writing , Prep , NÂNG CẤP TỪ , VỰNG , Writing Speaking</t>
  </si>
  <si>
    <t>Study Study Study</t>
  </si>
  <si>
    <t>2024-08-28</t>
  </si>
  <si>
    <t>BÍ QUYẾT ĐÃ GIÚP THẦY TÙNG V ĐẠT 8.0 SPEAKING 
Nhiều bạn nghĩ rằng các kỹ năng IELTS độc lập với nhau, học kỹ năng nào sẽ chỉ giúp nâng band điểm kỹ năng đó thì nhầm rồi nha. Thầy Tùng V chia sẻ: "Các kỹ năng luôn có sự bổ trợ lẫn nhau, luyện tập tốt kỹ năng này cũng là một cách để rèn luyện cho kỹ năng khác."
 Đối với 2 kỹ năng Listening - Speaking, khi bạn luyện nghe theo audio người bản xứ nói, bạn sẽ được làm quen với cách người bản xứ phát âm, được tiếp xúc thường xuyên với phát âm chuẩn. Lúc đó, không chỉ được luyện nghe mà bạn còn có thể luyện shadowing theo, như vậy vừa cải thiện được Listening vừa cải thiện Speaking.
 Thầy Tùng V khuyên bạn nên luyện nghe với tần suất cao (tốt nhất là luyện hàng ngày) và đa dạng tài liệu, luyện cả hình thức nghe chủ động và bị động để có kết quả tốt nhất nhé!
_______________
PREP - Nền tảng Học  Luyện thi thông minh
 Website: https://prepedu.com/
 Group Prep Student Community: https://www.facebook.com/groups/prepstudentcommunity
 Hotline: (+84) 931 42 88 99
 Nền tảng được đầu tư bởi Cercano - Quỹ của Co-founder Microsoft</t>
  </si>
  <si>
    <t>kỹ năng IELTS , Thầy Tùng V , kỹ năng Listening , - Speaking , Listening , Speaking , Thầy Tùng V , PREP , Group Prep Student Community , Hotline , + 84 , Cercano , Co-founder Microsoft</t>
  </si>
  <si>
    <t>QUYẾT CHIẾN VỚI IELTS 10H/NGÀY TRONG GIAI ĐOẠN NƯỚC RÚT, TRUNG HIẾU ĐẠT 7.5 IELTS RỒI!!
 Lại có thêm một chiến binh nữa rinh được 7.5 IELTS sau khi kết thúc khoá IELTS tại Prep. Người ấy chính là bạn Lê Anh Trung Hiếu!! 
Nghe Trung Hiếu chia sẻ mới thấy câu nói: “Thiên tài chỉ có 1% năng khiếu bẩm sinh, còn 99% là do khổ luyện” là không hề sai. Nhìn cường độ học tập của Hiếu là sẽ rõ: “Trước thi em dành khoảng 1-3h/ngày để học, đến giai đoạn nước rút 2 tháng cuối em dành khoảng 10h/ngày để tập trung hết sức”. Và thành quả ngọt ngào của sự nỗ lực đấy là điểm 7.5 đẹp xinh vô cùng xứng đáng! 
️ Trong quá trình nỗ lực ấy, Prep rất vui vì được đồng hành cùng bạn. Hiếu chia sẻ Prep đã cho bạn những kiến thức giá trị, bạn cũng học thêm được nhiều từ phần giải thích đáp chi tiết của thầy cô mỗi khi luyện Reading  Listening. Còn với Writing, Hiếu rất khen: “Em thấy Phòng Writing chấm khá đúng, giống với band điểm trên trường thầy cô chấm cho em. Sau khi luyện thì em cũng có đọc lại các feedback của AI, em thấy chi tiết, em take note được nhiều từ vựng nâng cao hơn để áp dụng vào các bài tiếp theo”.
Một khi sự nỗ lực kết hợp với phương pháp học đúng thì kết quả sẽ mỹ mãn. Prep vẫn đang chờ những chiến binh tiếp theo báo điểm cao đó nhé!
_______________
PREP - Nền tảng Học  Luyện thi thông minh
 Website: https://prepedu.com/
 Group Prep Student Community: https://www.facebook.com/groups/prepstudentcommunity
 Hotline: (+84) 931 42 88 99
 Nền tảng được đầu tư bởi Cercano - Quỹ của Co-founder Microsoft</t>
  </si>
  <si>
    <t>QUYẾT CHIẾN , GIAI ĐOẠN NƯỚC RÚT , TRUNG HIẾU ĐẠT , khóa IELTS , Prep , bạn Lê Anh Trung Hiếu , Trung Hiếu , Hiếu , giai đoạn nước rút 2 , Prep , Hiếu , Prep , Writing , Hiếu , Prep , PREP , Group Prep Student Community , Hotline , + 84 , Cercano , Co-founder Microsoft</t>
  </si>
  <si>
    <t>Ngạo nghễ “back to school”</t>
  </si>
  <si>
    <t>Ngạo</t>
  </si>
  <si>
    <t>2024-08-27</t>
  </si>
  <si>
    <t>Ơ kìa, từ vựng này thật là quen thuộc, dường như ta đã nhìn thấy ở đâu rồi!
Bình thường “nurse” ở dạng danh từ mang nghĩa “y tá”, là từ vựng cơ bản thì ai cũng biết rồi!
Nhưng hôm nay Prep cung cấp thêm cho bạn một nét nghĩa mới, lại còn level C2, nhìn đơn giản nhưng mà biết cách dùng là giám khảo IELTS cho 1 like liền!
‼ Nurse (verb) = take care of: chăm sóc
Ví dụ: She nursed her daughter back to health.
(Cô ấy chăm sóc con gái mình khỏe mạnh trở lại).
Chốt đơn em từ vựng này để học nha các bạn!
_______________
PREP - Nền tảng Học  Luyện thi thông minh
 Website: https://prepedu.com/
 Group Prep Student Community: https://www.facebook.com/groups/prepstudentcommunity
 Hotline: (+84) 931 42 88 99
 Nền tảng được đầu tư bởi Cercano - Quỹ của Co-founder Microsoft</t>
  </si>
  <si>
    <t>Prep , giám khảo IELTS , Nurse , She , PREP , Group Prep Student Community , Hotline , + 84 , Cercano , Co-founder Microsoft</t>
  </si>
  <si>
    <t>MUỐN HỌC IELTS TẠI PREP MÀ CHƯA BIẾT BẮT ĐẦU TỪ ĐÂU? 
PREP GIÚP BẠN TỰ XÂY LỘ TRÌNH CỰC ĐƠN GIẢN 
 Tất cả thao tác xây lộ trình học có hết ở đây nha: https://prepedu.com/vi/ielts. Giao diện lại cực kỳ dễ hiểu và đáng iu nữa nè! 
 Tại đây, các bạn có thể:
- Kiểm tra đầu vào khi chưa rõ trình độ hiện tại của bản thân, hoặc điền thông tin tư vấn  để đội ngũ Prep hỗ trợ bạn nhanh chóng.
- Xây dựng lộ trình học phù hợp dựa vào đầu vào - mục tiêu đầu ra của bạn.
- Xem chi tiết nội dung học của từng chặng, còn có thể xem thử bài giảng mẫu.
- Chọn gói học phù hợp, thanh toán và bắt tay ngay vào chinh phục band điểm IELTS mơ ước.
Còn bất cứ thắc mắc gì về lộ trình học, các bạn hãy nhắn tin cho Prep lun để được tư vấn thêm nhaa!
_______________
PREP - Nền tảng Học  Luyện thi thông minh
 Website: https://prepedu.com/
 Group Prep Student Community: https://www.facebook.com/groups/prepstudentcommunity
 Hotline: (+84) 931 42 88 99
 Nền tảng được đầu tư bởi Cercano - Quỹ của Co-founder Microsoft</t>
  </si>
  <si>
    <t>HỌC IELTS , PREP , Prep , band điểm IELTS , PREP , Group Prep Student Community , Hotline , + 84 , Cercano , Co-founder Microsoft</t>
  </si>
  <si>
    <t>Đắp 5 tiếng để tinh chất ngấm đủ vào não</t>
  </si>
  <si>
    <t>12:05</t>
  </si>
  <si>
    <t>QUÀ GÌ MÀ TO TO THẾ??? 
XIN THƯA RẰNG: “QUÀ CHALLENGE THÁNG 8 CỦA PREP ĐÓOO!”
 Nhanh tay “hái” ngay quà xịn ở đây nha: https://www.facebook.com/share/p/uH22VWELbDMxjbH6/ 
03 giải thưởng vẫn đang tìm chủ nhân gấppp:
 01 GIẢI NHẤT: 01 set quà BEST OF LUCK
Bao gồm 01 cặp voucher VÉ XEM PHIM CGV + 01 chuông gió may mắn + 01 balo + 01 bình nước + 01 huy hiệu PrepBee + 01 bộ sticker PrepBee
 02 GIẢI NHÌ  - Mỗi giải: 01 set quà DREAM COMES TRUE
Bao gồm: 01 chuông gió may mắn + 01 túi tote + 01 ô + 01 sổ planner + 01 bình nước + 01 huy hiệu PrepBee + 01 bộ sticker PrepBee
 03 GIẢI BA - Mỗi giải: 01 set quà READY FOR SCHOOL
Bao gồm: 01 sổ planner + 01 vở + 01 tập giấy note + 01 huy hiệu PrepBee + 01 bộ sticker PrepBee
ĐẶC BIỆT: 100% các bạn tham gia và điền form đầy đủ sẽ nhận phần quà là Mã trải nghiệm PrepTalk - Khóa học tiếng Anh giao tiếp thông minh cùng A.I miễn phí trong vòng 3 ngày. 
 Còn chần chừ gì mà không ghé fanpage PREP và rinh về những phần quà thú vị các bạn ơi!
_______________
PREP - Nền tảng Học  Luyện thi thông minh
 Website: https://prepedu.com/
 Group Prep Student Community: https://www.facebook.com/groups/prepstudentcommunity
 Hotline: (+84) 931 42 88 99
 Nền tảng được đầu tư bởi Cercano - Quỹ của Co-founder Microsoft</t>
  </si>
  <si>
    <t>GÌ , TO TO THẾ , THƯA RẰNG , QUÀ CHALLENGE , PREP ĐÓOO , 01 GIẢI NHẤT , quà  BEST OF LUCK , voucher VÉ , XEM PHIM CGV , huy hiệu PrepBee , bộ sticker PrepBee , GIẢI NHÌ , quà  DREAM COMES TRUE , huy hiệu PrepBee , bộ sticker PrepBee , GIẢI BA , quà  READY FOR SCHOOL , huy hiệu PrepBee , bộ sticker PrepBee , Mã trải nghiệm PrepTalk , tiếng Anh , A.I , fanpage PREP , PREP , Group Prep Student Community , Hotline , + 84 , Cercano , Co-founder Microsoft</t>
  </si>
  <si>
    <t>2024-08-26</t>
  </si>
  <si>
    <t>19:56</t>
  </si>
  <si>
    <t>Đăng ký nhận miễn phí tài liệu và học bổng IELTS lên tới 3,6 triệu tại đây: https://forms.gle/U9RuGyufbvXPbzj37</t>
  </si>
  <si>
    <t>học bổng IELTS</t>
  </si>
  <si>
    <t>18:27</t>
  </si>
  <si>
    <t>“SAY HI” NĂM HỌC MỚI, “SAY BYE” LUÔN NỖI SỢ WRITING VÌ ĐÃ CÓ LỘ TRÌNH HỌC LÊN 7.0 Ở ĐÂY RỒI! 
Tầm này năm trước, mình còn chưa kịp học Writing cho hẳn hoi thì vụt cái đã hết hè, “say hi” năm học mới. Mình bắt đầu hoảng dần vì chẳng có thời gian học thoải mái nữa. Nhưng đã quyết học để thi xét tuyển đại học rồi nên phải theo đến cùng. Bạn nào cũng như mình của năm trước, thì xem ngay lộ trình ôn thi Writing chi tiết của mình để biết cách đạt aim nha 
1. Xác định trình độ
- Trình độ: Chưa biết gì về IELTS Writing
- Tài liệu học: Mình chọn học theo lộ trình từ mất gốc đến 7.0 IELTS của Prep cho chắc. Lý do là vì học online thì linh động được thời gian và tốc độ học, học được thầy cô đồng hành chấm chữa luôn từ trình độ cơ bản nên mình cũng yên tâm.
2. Chi tiết lộ trình ôn Writing
Đây là lộ trình mình tự thiết kế lại dựa theo lộ trình của Prep. Thực ra lộ trình gốc của nó kéo dài 1 năm cơ, nhưng đó là bao gồm cả thời gian mình học xen kẽ với 3 kỹ năng còn lại nữa. Với mình thì Writing là kỹ năng đuối nhất, cần dành nhiều thời gian hơn, nên mình đặt mục tiêu học gói gọn trong 5 tháng thôi. Cùng xem nha!
 Lộ trình tháng đầu tiên:
- Tuần 1: Tìm hiểu và nắm vững các dạng đề thi của cả 2 Task IELTS Writing. 
- Tuần 2, 3, 4: Học cách viết và luyện tập viết từng dạng bài của Writing Task 1. Luyện viết xong, mình tranh thủ nộp luôn cho thầy cô Prep chấm chữa vì trong lộ trình, mình được thầy cô chấm cho từ lúc tập viết đoạn, viết bài ở trình độ cơ bản đó. Giai đoạn này thì mình sẽ tập trung viết để nắm vững cấu trúc, sửa những lỗi sai nghiêm trọng về mặt ý tưởng, từ vựng, ngữ pháp, tính logic của bài nè.
 Lộ trình 2 tháng tiếp:
- Tháng thứ 2: Học cách viết và luyện tập viết từng dạng bài Writing Task 2. Mình vẫn tiếp tục check kỹ phần chấm chữa của thầy cô để biết sai ở đâu để cải thiện, tốt ở đâu để phát huy nè. Mình nhận thấy, ở giai đoạn này thầy cô chấm chặt hơn về mặt ý tưởng nè, hay định hướng mình phải làm sao để khai thác sâu vấn đề hơn, dùng được các câu trúc và từ vựng nâng cao hơn.
- Tháng thứ 3: Học các phương pháp triển khai bài viết nâng cao, tiếp tục luyện viết, ôn tập theo định hướng của thầy cô sau mỗi bài chấm chữa để nâng band điểm.
 Lộ trình 3 tháng cuối:
Tháng thứ 4: Vì cũng chưa chắc tay lắm nên mình chỉ luyện riêng Task 1 hoặc Task 2 trong Phòng luyện thi IELTS ảo của Prep thôi. Tiện nhất là làm xong là mình được AI chấm chữa ngay nè. Chấm nhanh nhưng mà cũng chi tiết đó, không kém thầy cô chữa là mấy vì chữa được cả lỗi lạc đề cho mình, chấm sát theo 4 tiêu chí IELTS như thầy cô luôn. Với cả luyện xong thì AI có cung cấp bài mẫu band cao để mình tham khảo ý tưởng nữa nên mình rất thích.
Tháng 5: Đến tầm này là mình khô máu, mỗi lần luyện là luyện full cả 1 bộ Task 1  2, căn ke thời gian bấm giờ chuẩn chỉnh như thi thật để cho quen tốc độ. Khoảng thời gian cuối này là mình thấy bản thân tiến bộ rõ rệt hẳn luôn. 
Cứ vậy rồi đi thi mình cũng được 7.0 Writing đó, cũng không phải quá xuất sắc nhưng mà với mình đó là một sự bứt phá không hề nhỏ. Sắp vào năm học mới rồi, bật mood học hành nghiêm túc nha mọi người, bắt đầu luôn với lộ trình IELTS của Prep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</si>
  <si>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SAY HI ” NĂM HỌC MỚI , SAY BYE , LUÔN NỖI , HỌC LÊN , Writing , lộ trình ôn thi Writing , aim nha  , IELTS Writing , Prep , lộ trình ôn Writing , Prep , năm cơ , Writing , 2 Task IELTS Writing , Writing Task , Luyện , Tháng thứ 2 , bài Writing Task , thứ 3 , Task , Task 2 , Prep , Chấm , tiêu chí IELTS , cả 1 bộ Task , lộ trình IELTS , PREP , Group Prep Student Community , Hotline , + 84 , Cercano , Co-founder Microsoft</t>
  </si>
  <si>
    <t>Trong tất cả con đường dẫn tới 8.0 IELTS, em thích nhất là đường PREP</t>
  </si>
  <si>
    <t>đường PREP</t>
  </si>
  <si>
    <t>2024-08-25</t>
  </si>
  <si>
    <t>ĐỪNG TƯ DUY SAI LẦM KHI HỌC TỪ VỰNG IELTS, CÔ CHI VÀ KHOÁ PREP CHỈ BẠN CÁCH HỌC CHUẨN
Nhiều bạn mới học IELTS vẫn hay lầm tưởng, thi IELTS Speaking  Writing cứ càng dùng nhiều từ vựng khủng, hay ho thì càng dễ đạt điểm cao.
Chưa chắc đâu, dùng toàn từ vựng khủng nhưng không hiểu rõ cách dùng, làm mất đi tính tự nhiên của câu văn là nguy hiểm lắm! 
‍ Theo lời khuyên từ cô Chi Lê (8.5 IELTS, giảng viên tại Prep), muốn dùng tốt từ vựng bạn cần nắm rõ về cách sử dụng của từ, hiểu bối cảnh xung quanh nó. 
 Cô Chi và các thầy cô rất chú trọng điều này trong từng khoá học online của Prep, đảm bảo luôn dạy từ vựng kèm theo tình huống hoặc bối cảnh cụ thể để học viên hiểu sâu, nhớ lâu và áp dụng chính xác từ. Vừa học, vừa được xem phim, xem các tình huống hoạt cảnh thú vị, nhiều học viên đã feedback về tính hiệu quả của phương pháp này, học vừa vui, vừa dễ tiếp thu. 
Nhưng học tốt từ vựng thôi thì chưa đủ để đạt được band điểm IELTS mong muốn, bạn cần được học thêm nhiều kiến thức quan trọng khác nữa. Và tất cả sẽ được thầy cô Prep hướng dẫn chi tiết trong suốt lộ trình học từ 0-6.5+ IELTS:
 Học chắc kiến thức nền tảng về từ vựng, ngữ pháp, phát âm cơ bản.
 Nắm chắc kỹ thuật để làm tất cả các dạng bài của cả 4 kỹ năng, mẹo làm bài và cả chiến thuật xử lý bài nâng cao.
 Với Speaking  Writing, thầy cô sẽ chấm chữa kỹ cho bạn 50 bài nói - viết từ trình độ cơ bản đến chuyên sâu để bạn sửa những lỗi sai nghiêm trọng từ sớm.
 Luyện 500+ đề thi trong Phòng luyện thi IELTS ảo, làm đề Speaking  Writing sẽ có công nghệ AI đồng hành chữa bài, chữa kỹ như giáo viên IELTS nhờ AI biết học sâu từ 1 triệu nhận xét của giám khảo và thầy cô thực tế. Cứ bật máy học là bật band thôi!
Học bài bản, học đúng ngay từ đầu là cách nhanh nhất để bạn có 6.5+ IELTS. Thầy cô Prep thì luôn chi tiết và cẩn thận trong từng kiến thức truyền tải, để vừa thúc đẩy được tinh thần học tập của bạn, vừa giúp bạn tiếp thu bài hiệu quả. Nên là trở thành học viên của Prep để được học những điều tốt nhất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</si>
  <si>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VỰNG IELTS , CHI VÀ KHÓA PREP CHỈ BẠN CÁCH HỌC CHUẨN , IELTS , cô Chi Lê , Prep ,  Cô Chi , Prep , IELTS , Prep , + IELTS , Nắm , Luyện , giáo viên IELTS , 6.5 + IELTS. Thầy , Prep , Nên , Prep , PREP , Group Prep Student Community , Hotline , + 84 , Cercano , Co-founder Microsoft</t>
  </si>
  <si>
    <t>Hoá ra "I'm sorry" cũng có nhiều cách diễn đạt như vậy  Để "cây đũa phép" của Prep giúp bạn biến hoá cụm từ quen thuộc này thành những cách nói đa dạng hơn nhé!!</t>
  </si>
  <si>
    <t>Prep</t>
  </si>
  <si>
    <t>RỘN RÀNG KHỞI ĐỘNG IPA CHALLENGE - SẴN SÀNG “SAY HI” NĂM HỌC MỚI 
 Bắt ngay cơ hội nhận 03 set quà cực giá trị tại đây https://bit.ly/PREP_IPA_Challenge 
Preppies ơi, vậy là kỳ nghỉ hè đã dần kết thúc rồi, các bạn đã chuẩn bị quay trở lại trường học và sẵn sàng cho một năm học mới bùng nổ chưaaa 
Nhằm khích lệ tinh thần và cổ vũ các bạn trước thềm “Back to school”, Prep vui mừng tổ chức IPA Challenge với vô vàn phần quà hấp dẫn. Bật mí nhỏ là ai tham gia challenge cũng có quà - một phần quà vô cùng đặc biệt, chưa từng có trong các chương trình trước đây của Prep đó nha!!! 
________________
 GIẢI THƯỞNG
 100% các bạn tham gia và điền form đầy đủ sẽ nhận GIẢI MAY MẮN với phần quà là Mã trải nghiệm PrepTalk - Khóa học tiếng Anh giao tiếp thông minh cùng A.I miễn phí trong vòng 3 ngày. 
 01 GIẢI NHẤT: 01 set quà BEST OF LUCK
Bao gồm 01 cặp voucher vé xem phim CGV + 01 chuông gió may mắn + 01 balo + 01 bình nước + 01 huy hiệu PrepBee + 01 bộ sticker PrepBee
 02 GIẢI NHÌ  - Mỗi giải: 01 set quà DREAM COMES TRUE
Bao gồm: 01 chuông gió may mắn + 01 túi tote + 01 ô + 01 sổ planner + 01 bình nước + 01 huy hiệu PrepBee + 01 bộ sticker PrepBee
 03 GIẢI BA - Mỗi giải: 01 set quà READY FOR SCHOOL
Bao gồm: 01 sổ planner + 01 vở + 01 tập giấy note + 01 huy hiệu PrepBee + 01 bộ sticker PrepBee
________________
⏰ THỜI GIAN DIỄN RA
Challenge diễn ra từ 20:00 ngày 23/08/2024 đến 23:59' ngày 27/08/2024
 Nhanh tay ghé fanpage PREP - Nền tảng học  luyện thi thông minh để tham gia challenge cực hấp dẫn nhé các bạn!
_______________
PREP - Nền tảng Học  Luyện thi thông minh
 Website: https://prepedu.com/
 Group Prep Student Community: https://www.facebook.com/groups/prepstudentcommunity
 Hotline: (+84) 931 42 88 99
 Nền tảng được đầu tư bởi Cercano - Quỹ của Co-founder Microsoft</t>
  </si>
  <si>
    <t>RỘN RÀNG KHỞI ĐỘNG IPA CHALLENGE , SẴN SÀNG , “ SAY HI , ” NĂM HỌC ,  https://bit.ly/PREP_IPA_Challenge , Preppies , chưaaa  , Nhằm , Back , Prep , IPA Challenge , Prep ,   , GIẢI THƯỞNG , GIẢI MAY MẮN , Mã trải nghiệm PrepTalk , tiếng Anh , A.I , 01 GIẢI NHẤT , quà  BEST OF LUCK , phim CGV , huy hiệu PrepBee , bộ sticker PrepBee , GIẢI NHÌ , quà  DREAM COMES TRUE , huy hiệu PrepBee , bộ sticker PrepBee , GIẢI BA , quà  READY FOR SCHOOL , huy hiệu PrepBee , bộ sticker PrepBee , THỜI GIAN DIỄN , Challenge , ngày 23/08/2024 , ngày 27/08/2024 , fanpage PREP , PREP , Group Prep Student Community , Hotline , + 84 , Cercano , Co-founder Microsoft</t>
  </si>
  <si>
    <t>2024-08-24</t>
  </si>
  <si>
    <t>PREP CHỈ BẠN ĐI TÌM LỘ TRÌNH HỌC IELTS PHÙ HỢP CHỈ BẰNG VÀI THAO TÁC ĐƠN GIẢN!
Trước tiên hãy truy cập ngay trang này: https://prepedu.com/vi/ielts, và xem video Prep hướng dẫn ở bên dưới để biết cách nhận lộ trình học phù hợp với trình độ và mục tiêu đầu ra của bạn!
 Lộ trình học này sẽ được chia nhỏ từng chặng để phù hợp với từng cá nhân, cam kết đầu ra cụ thể sau mỗi chặng.
 Bạn được học thử bài giảng và xem chi tiết kiến thức của từng chặng trong lộ trình trước khi đưa ra quyết định đăng ký học.
 Bạn được lựa chọn gói học phù hợp với nhu cầu của bản thân.
 Bắt tay xây dựng lộ trình học IELTS ngay với Prep, quyết tâm lấy tấm bằng IELTS chỉ trong chưa đầy 1 năm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</si>
  <si>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PREP , LỘ TRÌNH HỌC IELTS PHÙ HỢP CHỈ BẰNG VÀI THAO TÁC ĐƠN GIẢN , Prep , IELTS , Prep , bằng IELTS , PREP , Group Prep Student Community , Hotline , + 84 , Cercano , Co-founder Microsoft</t>
  </si>
  <si>
    <t>Tip hòa nhập cho người hướng nội đảm bảo hiệu quả 100%</t>
  </si>
  <si>
    <t>Tip , nội đảm bảo hiệu quả 100 , %</t>
  </si>
  <si>
    <t>Cái này Prep lo được</t>
  </si>
  <si>
    <t>2024-08-23</t>
  </si>
  <si>
    <t>21:17</t>
  </si>
  <si>
    <t>"Go big or go home" có thể hiểu là: Cố gắng hết sức mình ("Go big") nếu không thì từ bỏ, đi về ("Go home"). Câu nói này dùng để động viên người khác dũng cảm làm điều họ muốn.</t>
  </si>
  <si>
    <t>Go , Câu</t>
  </si>
  <si>
    <t>21:14</t>
  </si>
  <si>
    <t>Dịch theo kiểu MCK: "Ai sợ thì đi về"
Prep dịch chuẩn cho bạn: "Được ăn cả, ngã về không"</t>
  </si>
  <si>
    <t>kiểu MCK , Prep ,</t>
  </si>
  <si>
    <t>Hóa ra tự ôn IELTS cũng không quá khó". Biết bao nhiêu bạn học viên đã phải thốt lên như vậy sau khi đăng ký full lộ trình trên Prep! Ở Prep có đầy đủ cho bạn từ bài giảng, bài tập, thầy cô chấm chữa bài nói viết đến phòng luyện thi IELTS ảo Prep AI có AI học thuật chấm sát thi thật. Chính nhờ vậy mà nhiều bạn đạt aim chỉ bằng cách tự ôn IELTS tại nhà, tiết kiệm thời gian, chi phí!</t>
  </si>
  <si>
    <t>Prep , Prep , IELTS ảo Prep</t>
  </si>
  <si>
    <t>NÓNG BỎNG TAY  PHIÊN BẢN MỚI CỦA PHÒNG SPEAKING ẢO PREP AI - CẢI TIẾN TOÀN BỘ TỪ GIAO DIỆN ĐẾN TÍNH NĂNG CHẤM CHỮA!
Sau 1,000 giờ nghiên cứu để cải tiến, Prep tự hào “khoe" với các bạn: PHÒNG SPEAKING ẢO PREP AI THẾ HỆ MỚI ĐÃ RA MẮT!!!   
Với lần cải tiến toàn bộ từ giao diện đến tính năng này, Phòng Speaking ảo Prep AI hứa hẹn sẽ mang đến trải nghiệm học, luyện chất lượng nhất trên thị trường.
 Giao diện tự tin là đẹp nhất Việt Nam, dễ thao tác vô cùng.
 Đặc biệt, công nghệ AI đào sâu chấm kỹ hơn nhiều lần so với bản cũ và mọi AI khác hiện nay:
- Chấm điểm sát thi thật, đã được giám khảo IELTS kiểm chứng.
- AI chấm sát với 4 tiêu chí chấm thi IELTS lớn và đánh giá sâu hơn tới 12 tiêu chí nhỏ.
- AI phân rõ ưu nhược điểm theo từng tiêu chí: Fluency  Coherence, Lexical Resource, Grammar  Accuracy, Pronunciation để học viên chủ động nhìn được phần mình làm tốt/chưa tốt.
- Từ đây, bài nói của bạn sẽ được feedback đầy đủ về sự liên quan, tính mạch lạc, logic, điều mà những AI khác chưa làm được.
- Prep tự tin với công nghệ độc quyền học sâu từ 1 triệu nhận xét của giáo viên, sẽ đưa ra kết quả chấm với độ chính xác cao từ 80 - 95%.
 Ngoài ra, khi sử dụng chế độ “Luyện tập”, bạn có thể chọn từng Part để luyện, và tham khảo thêm ý tưởng, bài mẫu được công nghệ AI học thuật gợi ý. Tất cả đều bổ trợ rất tốt cho học viên làm quen dần với bài thi và rèn luyện tư duy ý tưởng trong quá trình làm bài.
 Chế độ “Phòng thi” đã cải tiến để mô phỏng sát nhất với kỳ thi thực tế, ẩn câu hỏi để bạn nghe audio và trả lời. Tuy nhiên, bạn vẫn có thể tùy chọn hiển thị câu hỏi nếu muốn.
Phòng Speaking ảo Prep AI được cải tiến chính là một bước nhảy vọt về công nghệ, chấm sát thi thật đã được giám khảo IELTS kiểm chứng. Bạn nào giờ mới nhận thông tin thì vào Phòng Speaking ảo check var ngay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</si>
  <si>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BỎNG TAY ,  PHIÊN BẢN , MỚI CỦA PHÒNG SPEAKING ẢO PREP , CẢI TIẾN TOÀN BỘ TỪ , GIAO DIỆN , ĐẾN , TÍNH NĂNG CHẤM CHỮA , Prep , PHÒNG SPEAKING , ẢO PREP AI THẾ HỆ MỚI ĐÃ RA MẮT , Phòng Speaking ảo Prep , Việt Nam , IELTS , Lexical Resource , Pronunciation , Prep , Part , Prep , IELTS , PREP , Group Prep Student Community , Hotline , + 84 , Cercano , Co-founder Microsoft</t>
  </si>
  <si>
    <t>Khi tôi hứa học IELTS từ năm này qua năm khác</t>
  </si>
  <si>
    <t>2024-08-22</t>
  </si>
  <si>
    <t>20:44</t>
  </si>
  <si>
    <t>LỘ TRÌNH TỰ HỌC TỪ 0 LÊN 7.0 IELTS TẠI NHÀ CHI PHÍ THẤP, HIỆU QUẢ CAO
&gt;&gt; Và đó chính là lộ trình siêu chi tiết của Prep mà có thể bạn đang cần!
️ X5 Tốc độ lấy gốc IELTS: Chỉ trong 1 tháng theo sát lộ trình của Prep, bạn có thể nắm vững được các kiến thức nền tảng về từ vựng, ngữ pháp, phát âm.
️ X2 Tốc độ nhập môn IELTS: Thầy cô sẽ dạy đủ cho bạn kỹ năng làm đề cốt lõi, cách xử lý từng dạng bài IELTS, đồng hành chấm chữa Speaking  Writing cho bạn ngay từ giai đoạn mới bắt đầu này, để bạn được sửa những lỗi sai nghiêm trọng từ sớm, nhanh tiến bộ.
 X200% Hiệu quả bứt phá band điểm: Tập trung đào sâu chiến thuật làm bài, làm chủ bài nói, viết, kết hợp với luyện đề thường xuyên có giám khảo AI chấm bài sát sao, bạn tiến bộ rõ rệt, nâng band ngay!
Bạn nào muốn nhận full lộ trình chi tiết thì comment hoặc nhắn tin cho Prep để được tư vấn thêm nhá! Quyết tâm năm nay học để bứt phá band điểm 7.0 IELTS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</si>
  <si>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LỘ TRÌNH TỰ , NHÀ CHI PHÍ THẤP , HIỆU QUẢ CAO , Prep , gốc IELTS , Prep , Tốc độ nhập môn IELTS , dạng bài IELTS , X200 , Prep , PREP , Group Prep Student Community , Hotline , + 84 , Cercano , Co-founder Microsoft</t>
  </si>
  <si>
    <t>2024-08-21</t>
  </si>
  <si>
    <t>VỠ MỘNG KHI A.I PREP CHẤM CHO 5.5 SPEAKING, NHƯ Ý QUYẾT TÂM ÔN LUYỆN VÀ ĐÃ ĐẠT 7.0 SPEAKING, 7.5 OVERALL!
Bạn Như Ý - học viên điểm cao mới đây của Prep vừa chia sẻ một kỷ niệm dở khóc, dở cười: “Cú sốc lớn nhất của em là khi nhận điểm 5.5 Speaking mà AI Prep chấm cho. Trước đây em luyện Speaking rất tốt, trên lớp em luyện được điểm tuyệt đối nên em tự tin vào Speaking của em lắm. Cho tới khi làm bài tại Prep, em nhận ra khả năng của bản thân chưa tốt đến vậy. Em còn tưởng nhầm lẫn nhưng sau đó em mới thấy điểm yếu của bản thân”.
 Như Ý thầm cảm ơn Prep vì đã xuất hiện đúng thời điểm bạn chênh vênh nhất, khiến bạn kịp thời nhận ra năng lực thật của bản thân để cải thiện. Thời điểm hè, Như Ý học Prep mỗi ngày. Như Ý công nhận học các bài giảng của Prep rất vui và nhiều năng lượng, bài học được sắp xếp khoa học, dễ hiểu.
 Đến khi luyện nói với Phòng Speaking ảo, bạn cũng cố gắng tranh thủ thời gian, ngày nào không luyện tập được thì bạn cũng coi mock test để học hỏi thêm. Đến trước khi thi 1 tuần, AI trong Phòng Speaking ảo đã chấm cho bạn lên 7.0 và trộm vía thi thật bạn cũng đã đạt được điểm số này!
Từ tấm gương của Như Ý mới thấy, việc đánh giá trình độ trước khi thi là rất quan trọng giúp mình biết bản thân yếu ở đâu, để có kế hoạch cải thiện kịp thời. Bạn nào chưa tự tin về Speaking thì học và luyện với Prep để có AI học thuật chấm điểm và sửa những lỗi sai cho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</si>
  <si>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NHƯ Ý QUYẾT TÂM ÔN LUYỆN VÀ ĐÃ ĐẠT , Bạn Như Ý , Prep , Speaking , Speaking , Prep , Prep , Như Ý , Prep , Như Ý , Prep , Như Ý , Speaking , Prep , PREP , Group Prep Student Community , Hotline , + 84 , Cercano , Co-founder Microsoft</t>
  </si>
  <si>
    <t>RECAP WORKSHOP 20/8: “Ở ĐÂY CÓ TIPS HỌC IELTS WRITING 6.5+” 
“Nghe thầy Tùng giảng mà em không hề cảm thấy chán hay mệt chút nào luôn ấy. Nhờ có những chia sẻ của thầy mà em thấy kỹ năng Writing đơn giản hơn rất nhiều ạ!”  Đó là chia sẻ của một bạn gửi về cho Prep trong form feedback Workshop ngày 20/8 vừa qua. Chương trình đã kết thúc với sự tham gia nhiệt tình của hơn 500 bạn. 
Tại buổi Workshop, thầy Thanh Tùng (giảng viên IPP với 8.0 IELTS, 8.0 Writing) đã hướng dẫn các bạn cách phân biệt các loại câu hỏi, và cách triển khai từng dạng đề Writing Task 1  2 để được điểm cao. Những kiến thức này chắc chắn sẽ giúp các bạn áp dụng vào việc học và luyện tập hàng ngày tốt hơn 
Prep xin cảm ơn sự đồng hành của các bạn xuyên suốt 60 phút của buổi Workshop. Hãy đón chờ và ủng hộ những workshop sắp tới trong tháng 9 của Prep nha, hẹn gặp lại các bạn!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</si>
  <si>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RECAP , ĐÂY , CÓ TIPS HỌC IELTS , kỹ năng Writing , Prep , feedback Workshop , buổi Workshop , thầy Thanh Tùng , giảng viên IPP , dạng đề Writing Task , Prep , buổi Workshop , tháng 9 , PREP , Group Prep Student Community , Hotline , + 84 , Cercano , Co-founder Microsoft</t>
  </si>
  <si>
    <t>14:59</t>
  </si>
  <si>
    <t>Meichan đặc biệt tin tưởng và giới thiệu người bạn đồng hành giúp bạn luyện 6.5+ IELTS Speaking- Prep! 
Chuyện không của riêng ai, rất nhiều bạn học trong đó có Meichan, đã từng chật vật với Speaking vì sợ sai, thiếu hụt từ vựng, không biết nói thế nào, và đặc biệt là thiếu một người đồng hành để chấm chữa hằng ngày nên không biết mình sai ở đâu! 
 Nhưng những vấn đề đó đều được giải quyết nếu bạn chọn đúng một người đồng hành CÓ TÂM - CÓ TẦM, đặt sự tiến bộ của bạn làm yếu tố tiên quyết! Đó cũng chính là tôn chỉ của Prep, từ đó giúp hơn 1111 học viên đạt 7.0+ IELTS dễ dàng hơn. Và đây là phương pháp học tại Prep: 
 Học để hiểu sâu, đề nào cũng “chiến” được: Bài giảng của Prep là bài giảng ngắn được chia theo tất cả chủ đề xuất hiện trong IELTS, kết hợp với 123 bài kiểm tra và 2880 bài tập đi kèm. 
 Học chủ động, hiểu cách sử dụng tiếng Anh trong ngữ cảnh bản xứ: Prep có phương pháp Guided Discovery giúp bạn tiếp cận tiếng Anh thông qua ngữ cảnh đời thường, nhờ vậy mà hiểu sâu và sử dụng tự nhiên hơn!
 Học đi đôi với hành, “hành” đi đôi với chữa! Trong lộ trình 0-6.5+ có 25 bài Speaking  chấm chữa siêu chi tiết bởi thầy cô và hơn 200 đề Speaking được chấm chữa, nâng cấp bởi AI, giúp bạn luyện tập hằng ngày! 
 Không cần đi đâu xa để học, không cần lội sâu ở đâu để tìm tài liệu chất lượng hay trả nhiều tiền để được chấm chữa. Prep đã có sẵn 1 lộ trình có đủ trọn vẹn chỉ sau 1 lần đăng ký, giúp bạn hoàn toàn đạt band điểm mong muốn! Inbox cho Prep để được tư vấn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</si>
  <si>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6.5 + IELTS Speaking , Prep , Meichan , Speaking , TÂM , Prep , 7.0 + IELTS , Prep , Prep , IELTS , tiếng Anh , Prep , phương pháp Guided Discovery , tiếng Anh , bài Speaking , Prep , Prep , PREP , Group Prep Student Community , Hotline , + 84 , Cercano , Co-founder Microsoft</t>
  </si>
  <si>
    <t>Biển một bên và AIM một bên</t>
  </si>
  <si>
    <t>AIM</t>
  </si>
  <si>
    <t>2024-08-20</t>
  </si>
  <si>
    <t>Hôm rồi có bạn nào ý, comment là Prep nhớ nhắc bạn tham gia workshop IELTS nha!
Giờ Prep nhắc nè, đúng 20h hôm nay, tham gia tại đây nhé, quà xịn và kiến thức hay đang chờ : https://zoom.us/j/95299910734</t>
  </si>
  <si>
    <t>15:06</t>
  </si>
  <si>
    <t>Bài giảng chỉ 15', nội dung học cô đọng mà lại chấm chữa chi tiết giúp bạn chủ động giờ học bất cứ lúc nào. Chính nhờ điều này mà hàng ngàn học viên của Prep đã rút ngắn được thời gian lên band đáng kể đó! Vậy còn bạn đã lên Prep học chưa nè?</t>
  </si>
  <si>
    <t>Tuy lười nhưng được cái lười</t>
  </si>
  <si>
    <t>Model answer:
The pie charts provide a breakdown on the foreign languages spoken by British students in England in two years, 2000 and 2010. Overall, the total proportion of those able to speak at least one language besides English increased, and learners who could use Spanish were the most numerous in both years.
In 2000, there were 80% of British students who had command of foreign languages. The most common by far was Spanish, which was spoken by 30% of people. This was followed by the share of French speakers, with 15%. Students who knew German, meanwhile, accounted for 10%, which was equivalent to one-third of the figure for Spanish. About 15% of people could use a language other than the aforementioned three, whereas 10% knew two foreign languages.
Ten years later, the percentage of British students that could communicate in languages other than English grew, as the group who were unable to do so shrank to 10%, from 20% in 2000. Spanish stayed as the most prevalent option, as it was used by 40% of people, which was a slight increase after 2000. The level for German remained unchanged, while French’s popularity declined to 10%. While the share of people speaking only one unspecified foreign language rose to 20%, those who used two additional languages continued to make up 10%.
Have command of sth (n.): biết dùng ngôn ngữ nào đó
Equivalent to sth (adj.): tương đương với điều gì đó
Shrink (v.): thu nhỏ
Unspecified (adj.): không xác định</t>
  </si>
  <si>
    <t>The , spoken by British , England , Overall , use Spanish , was Spanish , This , Students , knew German , figure for Spanish , About , Ten , Spanish , increase after 2000 , The level for German , while French’s , While , Have , Shrink , Unspecified</t>
  </si>
  <si>
    <t>Dàn bài:
 Introduction and overview:
- Introduction: Paraphrase the pie charts’ subject
- Overview: Comment on the most noticeable features:
+ The total percentage of students able to speak foreign languages increased
+ Spanish was most popular in 2000 and 2010
 Body 1: 2000
Total percentage of students able to speak foreign languages: 80%
+ Highest figure: Spanish speakers (30%)
+ Lower figures: French speakers (15%), German speakers (10%)
+ Figures of unspecified languages: One foreign language (15%), Two foreign languages (10%)
 Body 2: 2010
Total percentage of students able to speak foreign languages: 90%
+ Highest figure: Spanish speakers (30%)
Proportion increased
+ French speakers (10%)
Proportion decreased
+ German speakers (10%)
No change
+ People speaking one unspecified foreign language (20%)
Proportion increased
+ People speaking two unspecified foreign languages (10%)
No change</t>
  </si>
  <si>
    <t>Introduction , Paraphrase , ’ subject , Overview , Comment , languages increased , Spanish , Body , Total , One , Two , Body , Total , People , People</t>
  </si>
  <si>
    <t>Thử sức với đề thi Writing task 1 dạng Graph with a trend, tưởng rắc rối mà lại vô cùng đơn giản nếu bạn nắm chắc cách viết thầy cô Prep dạy!
Đề bài: The charts show the proportions of British students at one university in England who were able to speak other languages in addition to English.
Summarize the information by selecting and reporting the main features, and make comparisons where relevant.
 Bài mẫu của thầy cô Prep ở dưới comment nha, tham khảo liền!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</si>
  <si>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đề thi Writing , Prep , England , Summarize , thầy cô Prep , PREP , Group Prep Student Community , Hotline , + 84 , Cercano , Co-founder Microsoft</t>
  </si>
  <si>
    <t>2024-08-19</t>
  </si>
  <si>
    <t>Mỗi ngày, tôi luôn tự động viên bản thân rằng 
/wɜːk hɑːd, driːm bɪɡ/ 
Cmt câu đúng để cổ vũ bản thân hơn nào</t>
  </si>
  <si>
    <t>Workshop tháng 8 miễn phí "Ở đây có tips học IELTS Writing 6.5+" sắp full chỗ ‼️ Đăng ký ngay: https://bit.ly/wsIEwritingT8</t>
  </si>
  <si>
    <t>9/10 người hỏi mình nơi học IELTS đều quyết định chọn học tại đây! Lý do là vì... mình sẽ giải đáp kĩ hơn trong video nhá, xem đến hết để hiểu nha!</t>
  </si>
  <si>
    <t>Album ảnh của đứa bạn sắp thi IELTS kiểu:</t>
  </si>
  <si>
    <t>2024-08-18</t>
  </si>
  <si>
    <t>"Birds of a feather" dùng để chỉ một nhóm người có chung đặc điểm, tính cách, sở thích.
 Có một idiom nổi tiếng sử dụng cụm từ này là: "Birds of a feather flock together", mang ý nghĩa những nhóm người chung đặc điểm, tính cách... sẽ tập hợp lại/chơi cùng nhau. Prep đố các bạn tìm được một câu thành ngữ, tục ngữ tiếng Việt tương ứng với idiom này nha</t>
  </si>
  <si>
    <t>tiếng Việt</t>
  </si>
  <si>
    <t>Birds là ‍⬛, feather là 
Vậy đố các bạn "Birds of a feather" nghĩa là gì nhỉ?</t>
  </si>
  <si>
    <t>Birds , ?</t>
  </si>
  <si>
    <t>Khi bạn bắt đầu với thứ gì đó mới mẻ thì nhất định sẽ có khó khăn. Với việc học Writing thì sẽ lại càng khó khăn hơn vì lượng kiến thức thì rộng, không biết bắt đầu từ đâu, thường xuyên bí ý tưởng không biết viết gì. Nếu bạn đang như vậy thì tham gia ngay Workshop "Ở đây có tips học IELTS Writing 6.5+" của thầy Thanh Tùng - giảng viên IPP (8.0 Writing) nhé!
Thầy sẽ giúp bạn cơ bản nắm chắc được 2 điều quan trọng đầu tiên khi học Writing, giúp bạn đẩy nhanh tiến độ học để đạt được mục tiêu. Đăng ký ngay tại đây: https://bit.ly/wsIEwritingT8</t>
  </si>
  <si>
    <t>Writing , Workshop , IELTS , thầy Thanh Tùng , giảng viên IPP , 8.0 Writing , Writing</t>
  </si>
  <si>
    <t>Điểm chuẩn năm nay tăng vọt, nhiều bạn đang gấp rút ôn thi IELTS để ăn chắc hơn cơ hội trúng tuyển rồi!
Riêng với kỹ năng khó như Writing nếu bạn học chuẩn ngay từ đầu thì đã đi nhanh hơn người khác một bước. Tham gia workshop IELTS 20/8 để nắm được bí kíp này nhé!</t>
  </si>
  <si>
    <t>ôn thi IELTS , Writing</t>
  </si>
  <si>
    <t>16:29</t>
  </si>
  <si>
    <t>Đăng ký tham gia ngay Workshop "Ở đây có tips học IELTS Writing 6.5+" qua đường link: https://bit.ly/wsIEwritingT8 nhé!</t>
  </si>
  <si>
    <t>Workshop , IELTS</t>
  </si>
  <si>
    <t>16:10</t>
  </si>
  <si>
    <t>ĐÂY LÀ 2 ĐIỀU MÀ MÌNH SẼ HỌC THẬT KỸ ĐẦU TIÊN NẾU HỌC LẠI WRITING TỪ ĐẦU
Tự ngẫm thấy hồi mới đầu tự mò mẫm học Writing mình có đủ kiếp nạn luôn. Tất cả cũng chỉ vì không biết phải học gì trước, học như thế nào, nên thành ra mình đã tốn kha khá thời gian và công sức để chinh phục được kỹ năng này. Bây giờ nếu cho mình quay lại thời gian đấy mình sẽ học trước và học kỹ 2 điều này để học chuẩn ngay từ đầu, không còn bị hoang mang, mơ hồ nữa.
1. Band Description 
Mình cứ nghĩ là chỉ cần tham khảo các bài mẫu, rồi xem các cấu trúc để viết theo là ổn rồi, mình còn chẳng biết bài viết cần đáp ứng tiêu chí nào mới đạt được band mong muốn. Sau này khi biết tới band description (tiêu chí chấm điểm IELTS), mình mới biết muốn được 6.5+ Writing thì cần đáp ứng những yêu cầu gì. 
Band Description của IELTS Writing sẽ bao gồm: Task Achievement (Trả lời đúng câu hỏi đề bài), Coherence and Cohesion (Mạch lạc và liên kết), Lexical Resource (Từ vựng) và Grammatical Range and Accuracy (Ngữ pháp đa dạng và chính xác), là các tiêu chí chấm bài IELTS Writing của giám khảo. Nói chung, muốn đạt aim thì cần phải hiểu luật, và chơi theo luật.
Cũng nhờ tìm hiểu kỹ về Band Description mà mình còn được biết thêm là trong Writing task 2, mình cần phải cực kỳ chú trọng tới Task Response vì nó ảnh hưởng chính tới band điểm. Bài Writing không chỉ cần giải quyết đủ yêu cầu đề bài, thể hiện quan điểm rõ ràng mà còn đào sâu phát triển ý, tránh các lỗi liệt kê ý gây mất điểm.
2. Học từng dạng bài Writing task 12
Writing task 1 và task 2 đều có rất nhiều những dạng bài khác nhau, nên nếu không tìm hiểu và học kỹ từng dạng thì khi làm bài sẽ rất dễ nhầm lẫn và viết sai. Trong Writing task 1, điểm qua sẽ có những dạng bài: Line Chart (Biểu đồ đường), Bar chart (Biểu đồ cột), Pie chart (Biểu đồ tròn), Table (Bảng số liệu), Process (Quy trình), Maps (Bản đồ), Mixed chart (Biểu đồ kết hợp). 
Chưa hết, sang đến Writing task 2, mình cũng cần tìm hiểu các dạng đề như: Argumentative/Opinion/Agree or Disagree, Discussion Essay, Advantages and Disadvantages, Causes and Effects/Causes and Solutions/Problems and Solutions, Two-Part Question. 
Liệt kê ra thôi mà đã thấy hoa mắt, chóng mặt rồi nhỉ?  
Vậy nên mình phải dành cả tháng tự ôn để hiểu rõ và phân biệt được từng dạng bài và biết cách viết bài đáp ứng đủ các tiêu chí trong band descriptors đó Nhưng giờ thì chỉ cần mất 60 phút để nắm trọn vẹn 2 điều này nếu bạn tham gia Workshop “Ở đây có tips học IELTS Writing 6.5+”, được chia sẻ bởi thầy Thanh Tùng, giảng viên IPP với kinh nghiệm ôn thi IELTS dày dặn. Thầy sẽ giải thích chi tiết về band description và hướng dẫn từng dạng bài trong Writing, cách phân biệt và cách viết. Nên bạn nào đang trên hành trình chuẩn bị ôn IELTS writing mà không biết bắt đầu từ đâu thì nhất định phải tham gia nhé! 
Chương trình chỉ giới hạn slots tham dự thôi, nên mọi người nhanh tay đăng ký theo link: https://bit.ly/wsIEwritingT8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</si>
  <si>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THẬT , ĐẦU , đầu tự mò mẫm học Writing , học kỹ 2 , Band Description , điểm IELTS , + Writing , Band Description , IELTS Writing , Task Achievement , Lexical Resource , Grammatical Range , bài IELTS Writing , Band Description , Writing , task 2 , Task Response , Bài Writing , bài Writing , Writing , task 1 , task 2 , Writing , Line Chart , Table , Process , Maps , Writing , task 2 , Argumentative , / Opinion , Agree , or Disagree ,  Discussion Essay , Causes and Effects , / Causes , Problems , Two-Part Question , Workshop , IELTS , thầy Thanh Tùng , giảng viên IPP , ôn thi IELTS , Writing , PREP , Group Prep Student Community , Hotline , + 84 , Cercano , Co-founder Microsoft</t>
  </si>
  <si>
    <t>Kể từ hôm nay</t>
  </si>
  <si>
    <t>2024-08-17</t>
  </si>
  <si>
    <t>22:04</t>
  </si>
  <si>
    <t>Không chỉ điểm thi, mà điểm chuẩn xét tuyển kết hợp IELTS năm nay cũng rất cao  Ví dụ một số ngành hot tại Học viện Báo chí và Tuyên truyền, bạn cần ít nhất 7.0-7.5 mới đỗ!
Từ năm sau các sĩ tử còn thi THPTQG theo chương trình mới nên rất khó dự đoán đề thi và điểm chuẩn. Vì vậy ad chắc chắn rằng rất nhiều bạn đang quyết chiến với IELTS để tăng cơ hội trúng tuyển ĐH top rồi đấy. Không muốn bị tụt lùi trong cuộc đua này thì 2k8 2k9 phải bắt tay vào học IELTS ngay đi nha</t>
  </si>
  <si>
    <t>IELTS , Học viện Báo chí , IELTS , cơ hội trúng tuyển ĐH , IELTS</t>
  </si>
  <si>
    <t>21:43</t>
  </si>
  <si>
    <t>Xem điểm chuẩn đại học năm nay shock thật sự, hoang mang thật sự. Có ngành 9 - 9.5 điểm/môn mới trúng tuyển.
Thế mới thấy không thể chủ quan được, 2k7, 2k8 học IELTS hết chưa? Cố gắng học để có nhiều hơn cơ hội trúng tuyển đại học nhé vì tỷ lệ chọi khi xét tuyển bằng IELTS sẽ thấp và dễ thở hơn rất nhiều so với xét tuyển bằng điểm thi THPTQG!</t>
  </si>
  <si>
    <t>ngành 9 , IELTS , IELTS</t>
  </si>
  <si>
    <t>21:06</t>
  </si>
  <si>
    <t>Preppies có tuyệt vời không?
Quá tuyệt vời là quá tuyệt vời 
Từ chiều tới giờ Prep nổ inbox 2k6 báo tin đỗ NV1 nhờ phương thức xét hợp chứng chỉ IELTS đó nha  Bạn nào còn chưa báo tin thì cùng khoe ngay dưới cmt cho xôm nhé!</t>
  </si>
  <si>
    <t>Preppies , giờ Prep , NV1 , chứng chỉ IELTS</t>
  </si>
  <si>
    <t>THẦY THANH TÙNG (8.0 IELTS, 8.0 WRITING) SẼ TIẾP TỤC ĐỒNG HÀNH TRONG WORKSHOP IELTS THÁNG 8 NÀY 
Sau chương trình Workshop đợt tháng 7 “Ở đây có tips học từ vựng cho người mới bắt đầu”, các bạn tham gia đã gửi về nhiều feedback xịn lắm:
 “Workshop rất có giá trị thực tế, thầy Tùng đưa ra ví dụ rất cụ thể”.
 “Tuyệt vời ạ, thầy Tùng có những chia sẽ rất hữu ích và em có thể áp dụng những tips của thầy để nâng cao chất lượng học của cá nhân em ạ”.
 “Trùi ui, e thấy thầy Tùng quá là nhiệt tình và có những tips siêu hay luôn ạ. Những tips thầy share rất dễ hiểu và ứng dụng được luôn”.
Toàn thấy khen thầy Thanh Tùng và kiến thức thầy mang đến thôi! Thế nên là, tháng này sẽ lại hứa hẹn một buổi Workshop cực giá trị dưới sự dẫn dắt của thầy Tùng, giúp các bạn học Writing dễ dàng hơn, cán mốc 6.5+.
Được biết, thầy Thanh Tùng - giảng viên của IPP là người đã nắm trong tay một profile siêu khủng:
8.0 IELTS Overall, 8.0 Writing
Tốt nghiệp thành tích xuất sắc tại Trường Đại học Ngoại Thương 
Hiện đang học Thạc sĩ Tesol - Đại học Canberra, Úc
Có kinh nghiệm hơn 2 năm giảng dạy, hướng dẫn nhiều bạn học viên đạt band 6.5+ IELTS 
Với chiếc profile sang xịn mịn này, Prep tin rằng chỉ trong 60 phút của Workshop “Ở đây có tips học IELTS Writing 6.5+”, thầy Thanh Tùng sẽ giúp bạn nắm chắc được những kiến thức này:
 Hiểu kỹ càng các tiêu chí chấm điểm IELTS Writing, biết người biết ta - trăm trận trăm thắng!
 Nằm lòng cách chinh phục các dạng bài cả 2 task Writing, đảm bảo bài viết của bạn luôn đi đúng hướng và triển khai ý hiệu quả.
Hãy đăng ký tham gia Workshop ngay tại đây: https://bit.ly/wsIEwritingT8 để vừa bỏ túi kiến thức mang về, vừa được lắng nghe lời khuyên và gợi ý cách trau dồi kỹ năng viết từ thầy giáo 8.0 Writing của IPP. Đăng ký ngay và luôn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</si>
  <si>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THANH TÙNG , TIẾP TỤC ĐỒNG HÀNH , WORKSHOP IELTS , THÁNG 8 NÀY , Workshop , đợt tháng 7 , Workshop , Tùng , Tùng , thầy Thanh Tùng , Tùng , Writing , thầy Thanh Tùng , IPP , 8.0 IELTS Overall , 8.0 Writing , Trường Đại học Ngoại Thương , Hiện , Thạc sĩ Tesol , Đại học Canberra , Úc , + IELTS , Prep , Workshop , IELTS , Thanh Tùng , Hiểu , điểm IELTS Writing , trận trăm , dạng bài cả 2 task Writing , Workshop , PREP , Group Prep Student Community , Hotline , + 84 , Cercano , Co-founder Microsoft</t>
  </si>
  <si>
    <t>Cũng là Fill… Mà "Fill" thì có "Fill" this, "Fill" that</t>
  </si>
  <si>
    <t>Fill , " Fill , Fill</t>
  </si>
  <si>
    <t>2024-08-16</t>
  </si>
  <si>
    <t>HỌC CHUẨN - CHẤM KỸ: VÔ ĐÂY ĐỂ ĐƯỢC "KHAI SÁNG" CÁCH VIẾT BÀI IELTS WRITING ĐẠT BAND 7
“10 điểm không có nhưng!” là lời nhận xét mà Quỳnh Tít dành cho khóa học Writing trên Prep. Đặc biệt, Quỳnh Tít cũng công nhận, các bài chữa Writing trên Prep đều được thầy cô chấm chữa kỹ càng, giúp các bạn học viên cải thiện band điểm một cách nhanh chóng! 
 Thật ra 80% người học còn mông lung khi viết một bài Writing là vì chưa nắm chắc điều cơ bản này. Bài viết của bạn được coi là tốt khi chuẩn chỉnh cả phần “cứng” tới phần “mềm”:
 Phần "cứng" là khung xương của bài viết. Bạn phải đảm bảo cấu trúc bài chặt chẽ, tư duy ý logic, liên kết với nhau và trả lời được yêu cầu đề.
 Phần "mềm" là các từ vựng, ngữ pháp, cách diễn đạt bạn sử dụng trong bài viết. Để có bài viết ở mức tốt, bạn cần sử dụng được từ vựng band cao, cấu trúc ngữ pháp linh hoạt và diễn đạt mạch lạc.
Nếu bạn vẫn nằm trong số 80% mông lung trên thì đừng lo, khóa học Writing của Prep sẽ giúp bạn sáng tỏ cách viết 1 bài Writing chuẩn, nâng band điểm giờ đây không khó khi có hệ thống kiến thức cô đọng và các bài thực hành được chấm chữa chi tiết:
 Bài giảng trong khóa sẽ hướng dẫn bạn cách xây khung bài viết chuẩn, từ cấu trúc câu, đoạn tới cấu trúc các dạng bài Task 12. Với từng dạng, bạn sẽ lần lượt được học sâu cách brainstorm ý tưởng sao cho chặt chẽ và giải quyết được yêu cầu đề bài (đáp ứng phần cứng). Sau đó, thầy cô sẽ hướng dẫn bạn cách vận dụng các cụm từ đắt giá với cách diễn đạt tự nhiên, đồng thời thêm thắt sự liên kết hợp lý để bài viết thật sự trở nên "đi vào lòng giám khảo" và ăn điểm cao 7.0+ (đáp ứng phần mềm).
 Học xong bạn sẽ được thực hành viết và chấm chữa ngay với thầy cô:
 Ở khóa Cơ bản và Trung cấp, thầy cô sẽ tập trung chữa cho bạn những lỗi phần “cứng” mà ai bắt đầu học Writing cũng mắc phải như: sai cấu trúc đoạn - bài, trả lời không đúng trọng tâm, hay triển khai ý tưởng lỏng lẻo và lập luận thiếu thuyết phục. Sau khi được chấm chữa cẩn thận ngay từ level này, bạn sẽ không bao giờ mắc lại những lỗi sai cơ bản nữa, yên tâm luyện lên trình độ cao hơn.
 Tới khóa Nâng cao, thầy cô tiếp tục giúp bạn cải thiện phần "mềm" như nâng cấp từ vựng, mẫu câu và gợi ý cách diễn đạt trôi chảy. Vì đã viết chắc tay từ những trình độ dưới nên bạn sẽ nhanh chóng trau dồi cho bài Writing thêm phong phú, bật lên band 7.0+!
Và một điều cuối cùng này: Prep luôn “say no” với việc gạch chi chít lỗi đỏ khiến bạn mất tinh thần, mà luôn có lời khen khích lệ những phần viết tốt. Đọc kỹ các nhận xét và lời khuyên cải thiện từ thầy cô thì nói được “khai sáng” sau từng bài chấm chữa cũng không hề quá đâu à nha 
Dễ dàng chinh phục band 7.5 IELTS theo lộ trình của Prep, có thầy cô chấm bài chi tiết, được Quỳnh Tít tin tưởng giới thiệu. Mau lên Prep học ngay thôi bạn ơi!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</si>
  <si>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HỌC CHUẨN , - CHẤM KỸ , VÔ ĐÂY ĐỂ , KHAI SÁNG , " CÁCH , VIẾT BÀI IELTS WRITING ĐẠT BAND , Quỳnh Tít , Writing , Prep , Quỳnh Tít , Writing , Prep , bài Writing , Phần , Writing , Prep , bài Task , Writing , bài Writing , Prep , Prep , Quỳnh Tít , Mau , PREP , Group Prep Student Community , Hotline , + 84 , Cercano , Co-founder Microsoft</t>
  </si>
  <si>
    <t>18:05</t>
  </si>
  <si>
    <t>SỢ WRITING KHÓ? WORKSHOP FREE THÁNG 8 CỦA PREP SẼ GIÚP BẠN “XỬ GỌN”!
 Bí quyết giúp bạn vững vàng bắt tay chinh phục mọi dạng bài đều có trong Workshop “Ở đây có tips học IELTS Writing 6.5+”. Nhanh tay đăng ký: https://bit.ly/wsIEwritingT8
Như đã hẹn với các bạn ở Workshop trước, thầy Thanh Tùng (8.0 Overall, 8.0 Writing) - giảng viên tại IPP IELTS sẽ tiếp tục đồng hành với các bạn trong Workshop tháng 8 này với chủ đề vô cùng được quan tâm: Làm sao để chinh phục điểm 6.5+ trong IELTS Writing? 
Trong 60 phút chất lượng của buổi Workshop, bạn sẽ nhận được siêu nhiều kiến thức bổ ích từ thầy:
 Hiểu kỹ càng các tiêu chí chấm điểm IELTS Writing, biết người biết ta - trăm trận trăm thắng!
 Nằm lòng cách chinh phục các dạng bài cả 2 task Writing, đảm bảo bài viết của bạn luôn đi đúng hướng và triển khai ý hiệu quả.
 Lắng nghe lời khuyên và gợi ý cách trau dồi kỹ năng viết từ thầy giáo 8.0 Writing của IPP
Sau buổi Workshop, Prep tin rằng mọi nỗi sợ với Writing của bạn sẽ không còn nữa. Tự tin bắt tay vào viết, điểm 6.5+ hoàn toàn trong tầm tay!
Thông tin chi tiết về workshop:
⏰ 20h00 ngày 20/08/2024
 Hình thức: Online qua Zoom
️ Không thể thiếu những phần quà từ Prep:
- 100% các bạn tham gia Zoom Workshop được tặng mã kích hoạt phòng luyện thi IELTS ảo với AI học thuật thông minh.
- Tặng Sạc dự phòng cho những bạn xuất sắc chiến thắng minigame trong buổi Workshop.
- Cơ hội nhận học bổng của Prep với ưu đãi tốt nhất.
Workshop hoàn toàn miễn phí mà chất lượng xịn xò đã được kiểm chứng bởi hàng ngàn feedback rùi! Vậy nên nhanh tay đăng ký tham gia nhé, vì slot chỉ có hạn thôi đó: https://bit.ly/wsIEwritingT8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</si>
  <si>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SỢ WRITING KHÓ , ? WORKSHOP FREE THÁNG , PREP , XỬ GỌN , Workshop , IELTS , Workshop , thầy Thanh Tùng , IPP IELTS , Workshop , IELTS Writing , buổi Workshop , Hiểu , điểm IELTS Writing , trận trăm , dạng bài cả 2 task Writing , thầy giáo 8.0 Writing của IPP , Workshop , , Prep , Writing , h00 ngày 20/08/2024 , Online , Zoom , Prep , Zoom Workshop , Sạc , buổi Workshop , Prep , PREP , Group Prep Student Community , Hotline , + 84 , Cercano , Co-founder Microsoft</t>
  </si>
  <si>
    <t>Người ấy là ai?</t>
  </si>
  <si>
    <t>2024-08-15</t>
  </si>
  <si>
    <t>MỘT VỐN ĐƯỢC 4 LỜI - ƯU ĐÃI QUÀ CHỒNG QUÀ KHI ĐĂNG KÝ LỘ TRÌNH IELTS  
Lộ trình học bài bản, chỉn chu, lại có thêm x4 ưu đãi rồi thì chẳng còn khó khăn nào khi học IELTS mà không thể vượt qua được cả! Slot ưu đãi lớn nhất năm sắp hết dần rồi đấy, muốn nhận combo 4 quà sau thì phải inbox ngay cho Prep và đọc code  nhé:
 Nâng cấp trải nghiệm học online, Prep tặng ngay tai nghe cho mọi đơn hàng:
- Từ 3 triệu tới dưới 6 triệu: Tặng bạn tai nghe bluetooth Baseus Bowie E11 trị giá 690,000đ.
- Từ 6 triệu trở lên: Tặng bạn tai nghe Headphones Baseus Bowie D05 ANC 3D, trị giá 1,100,000đ.
 Chi phí học siêu tiết kiệm, chỉ bằng ⅓ trung tâm mà còn được giảm thêm 25% nữa. Lộ trình học đầy đủ, bài bản, cô đọng mọi kiến thức, bài tập vận dụng và bài chấm chữa Writing - Speaking đủ để đạt band IELTS.
 Không còn lo thiếu đề để luyện, vì bạn được tặng thêm 60 ngày sử dụng Phòng luyện thi IELTS ảo 4 kỹ năng; luyện Reading - Listening được giải thích đáp án chi tiết, luyện Writing - Speaking trong bộ đôi phòng ảo cùng AI. AI học thuật sẽ trả điểm ngay lập tức theo band điểm IELTS, chữa các lỗi sai chi tiết và nâng cấp toàn bộ bài làm của bạn!
 Đánh bay cả nỗi sợ giao tiếp Tiếng Anh vì Prep còn tặng thêm cả 30 ngày học PrepTalk - khoá học giao tiếp thông minh, giúp bạn tự tin nhập vai nói như người bản xứ!
 Kể mãi không hết quà, nhưng cũng vì vậy nên số lượng quà cực kỳ giới hạn!! Slot đang hết dần vì các bạn inbox hỏi quá là rốp rẻng, không muốn bỏ lỡ đợt giảm xịn này thì hãy inbox luôn để Prep tư vấn bạn lộ trình học phù hợp nhé! 
Đừng quên đọc code  để nhận đủ 4 lần quà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</si>
  <si>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VỐN ĐƯỢC 4 LỜI , ƯU ĐÃI QUÀ , IELTS , Prep , code  , dưới 6 , Baseus Bowie E11 , Headphones Baseus Bowie D05 , Writing , - Speaking , band IELTS , Reading , - Listening , Writing , - Speaking , AI. , band điểm IELTS , Tiếng Anh , Prep , PrepTalk , Prep , PREP , Group Prep Student Community , Hotline , + 84 , Cercano , Co-founder Microsoft</t>
  </si>
  <si>
    <t>18:26</t>
  </si>
  <si>
    <t>Cmt ngay kỹ năng mà bạn đoán sẽ được chia sẻ trong Workshop IELTS tháng 8 tới đây 
A. Listening   B. Reading 
C. Writing  D. Speaking</t>
  </si>
  <si>
    <t>Cmt , Workshop IELTS , Listening B. Reading , Writing D. Speaking</t>
  </si>
  <si>
    <t>Bắt gặp một “siêu mẩu” xuống phố</t>
  </si>
  <si>
    <t>phố</t>
  </si>
  <si>
    <t>Vừa đáng sợ, vừa đáng iu</t>
  </si>
  <si>
    <t>10:12</t>
  </si>
  <si>
    <t>Prep rất vui vì được đồng hành tài trợ cho Học bổng giáo dục Vừng, giúp tiếp thêm động lực cho các bạn trẻ theo đuổi ước mơ. Mong rằng trong tương lai, Prep và Vừng có nhiều hơn nữa những cơ hội để lan toả những giá trị tích cực đến cộng đồng!</t>
  </si>
  <si>
    <t>Prep , Học bổng giáo dục Vừng , tương lai , Prep , Vừng</t>
  </si>
  <si>
    <t>2024-08-14</t>
  </si>
  <si>
    <t>Sao từ đầu không nói zậy đi!!!</t>
  </si>
  <si>
    <t>BẢO SAO PREPPIES NÀO CŨNG MÊ LÀM BÀI CHẤM CHỮA WRITING CÙNG THẦY CÔ 
 Vì thầy cô 8+ IELTS tại Prep chấm bài siêu có tâm, tỉ mỉ và định hướng rõ ràng như thế này đây!!
Nhận bài chấm xong, Preppies hiểu tường tận bài làm của mình đang làm tốt và chưa tốt phần nào, tại sao lại đạt điểm số như vậy, cần phải cải thiện điều gì mới tăng band… Luyện tập và gửi bài chấm đều đặn cho thầy cô Prep, chắc chắn bạn sẽ nâng trình Writing nhanh chóng đó!
 Xuyên suốt lộ trình 0 - 6.5+ của Prep, bạn sẽ có tổng cộng 25 bài chấm chữa Writing như vậy. Thầy cô đồng hành chấm bài ngay từ cấp độ Viết đoạn văn, đảm bảo bạn biết cách viết chuẩn chỉnh ngay từ đầu. Xịn xò như thế này thì còn gì phải chần chừ nữa nhỉ, inbox liền cho Prep để được tư vấn kỹ hơn về lộ trình chinh phục 6.5+ IELTS bạn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</si>
  <si>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SAO PREPPIES NÀO , thầy cô 8 + IELTS , Preppies , Prep , Writing , Prep , cấp độ Viết đoạn văn , Prep , 6.5 + IELTS , PREP , Group Prep Student Community , Hotline , + 84 , Cercano , Co-founder Microsoft</t>
  </si>
  <si>
    <t>12:30</t>
  </si>
  <si>
    <t>⭐Bài mẫu: 
The images illustrate the construction and operation of a method for household waste disposal, also known as a landfill. It could be deduced from the cross-section of this apparatus that its life cycle includes three sequential phases of construction, use and termination.
To create a landfill, a deep hole is first dug into the ground, and goes as far as the natural rocks beneath the soil. It is then layered with clay, and padded with another layer of synthetic material to prevent waste from leaking and contaminating the earth. Inside the hole, there are a set of drain pipes and a tank to ensure that waste does not cause clogging.
During operation, liquid from the garbage that occupies the landfill sinks to the bottom of the hole so as to escape through the drainage pipes. This minimizes the generation of toxic gases inside the landfill, and also leaves more space for solid waste. Once the hole is full, workers seal it off with clay. Following the end stage, garbage inside the landfill decomposes, and gases are produced.
- Deduce (v.): suy luận
- Cross-section (n.): mặt cắt
- Apparatus (n.): hệ thống
- Sequential (adj.): tuần tự
- Phase (n.): giai đoạn
- Termination (n.): kết thúc
- Padded (adj.): được đắp thêm
- Contaminate sth (v.): gây ô nhiễm thứ gì đó
- Clogging (n.): tắc nghẽn
- Decompose (v.): phân hủy</t>
  </si>
  <si>
    <t>The , It , Inside , This , Once , Following , Deduce , Cross-section , Apparatus , Sequential , Phase , Termination , Padded , Contaminate , Clogging , Decompose</t>
  </si>
  <si>
    <t>12:28</t>
  </si>
  <si>
    <t>Lỡ gặp phải đề Writing task 1 dạng Process khó nhằn như thế này thì phải viết làm sao nhỉ?
Đề bài: You should spend about 20 minutes on this task.
The diagram shows the design of a modern landﬁll for household waste. 
Summarize the information by selecting and reporting the main features, and make comparisons where relevant.
Write at least 150 words.
Có ngay bài mẫu band 7.0+ của thầy cô Prep bên dưới cmt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</si>
  <si>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task 1 , dạng Process , You , The , Summarize , Write , Prep , PREP , Group Prep Student Community , Hotline , + 84 , Cercano , Co-founder Microsoft</t>
  </si>
  <si>
    <t>10:14</t>
  </si>
  <si>
    <t>Chương trình ưu đãi siêu hiếm: Mua 1 lộ trình, nhận 4 quà khủng. Số lượng đăng ký có hạn, nhanh tay inbox cho Prep đăng ký ngay và áp mã Supersale để nhận quà nha bạn ơi!!</t>
  </si>
  <si>
    <t>Prep , áp mã Supersale</t>
  </si>
  <si>
    <t>2024-08-13</t>
  </si>
  <si>
    <t>PREP ĐỒNG HÀNH CÙNG HỌC BỔNG GIÁO DỤC VỪNG 2024 - TRAO TẶNG 5 SUẤT HỌC BỔNG Ý NGHĨA
18h hôm nay 13/08, chương trình Học bổng Giáo dục Vừng 2024 đã diễn ra thành công tại Hà Nội. Với vai trò là Nhà tài trợ, Prep đã thực hiện trao tặng 5 suất học bổng bao gồm: 5 Khoá học IELTS và 1 Combo Nhập môn HSK cho 5 bạn trẻ.
1. Bạn A Ban 
2. Bạn Lằm Mỹ Linh
3. Bạn Trần Thị Julia
4. Bạn Châu Hải My
5. Bạn Sùng Thị Sơ
 Prep tin rằng những suất học bổng này hoàn toàn xứng đáng với những chủ nhân mới, là những bạn trẻ có đam mê, có nhiệt huyết, có khát vọng. Prep hy vọng nó cũng sẽ giúp các bạn phần nào đó trên hành trình học tập, theo đuổi giấc mơ của mình dễ dàng hơn, đưa các bạn đến nơi mà các bạn muốn đến.
Prep vẫn sẽ tiếp tục cố gắng trao đi thật nhiều những cơ hội ý nghĩa như thế này nữa cho cộng đồng các bạn học sinh, sinh viên. Vậy nên hãy follow fanpage của Prep để cùng ngóng chờ những sự kiện tiếp theo nhé ️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</si>
  <si>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PREP ĐỒNG HÀNH CÙNG HỌC BỔNG GIÁO DỤC VỪNG , TRAO TẶNG 5 SUẤT , HỌC BỔNG Ý NGHĨA , chương trình Học bổng Giáo dục Vừng , Hà Nội , Prep , Khóa học IELTS , 1 Combo , HSK , Bạn A Ban , Bạn Lằm Mỹ Linh , Bạn Trần Thị Julia , Bạn Châu Hải My , Bạn Sùng Thị Sơ , Prep , Prep , Prep ,  ️ , PREP , Group Prep Student Community , Hotline , + 84 , Cercano , Co-founder Microsoft</t>
  </si>
  <si>
    <t>[DÀNH CHO AI ĐANG HỌC TOEIC] THAM GIA NGAY WORKSHOP “CHINH PHỤC 50 TỪ VỰNG TOEIC KHÓ CHỈ TRONG 60 PHÚT”
 Chỉ 1 tiếng nhưng giúp bạn tiếp thu lượng từ vựng TOEIC cần học trong 1 tuần! Workshop free, ngại gì mà không đăng ký tại đây: https://forms.gle/9nj6GrQMjoJbtCKcA 
—---------------------------------------------
‼️ Để đạt được 600+ TOEIC bạn sẽ cần nắm được ít nhất 555 từ vựng chủ đề về công việc. Nghe thì tưởng ít, nhưng giả sử mỗi ngày học 5-10 từ thì chỉ 1 tuần là học được từ 50-70 từ và 1 tháng là hoàn thành xong số lượng 555 từ mới! Tuy nhiên, thực tế thì ít ai có thể làm được như vậy vì học không có phương pháp lại còn "não cá vàng" thì việc nhớ 50 từ vẫn là khó khăn! 
 Workshop “Chinh phục 50 từ vựng TOEIC khó chỉ trong 60 phút” sẽ giải quyết triệt để vấn đề này giúp bạn. Tham gia workshop, bạn sẽ được cô Chi Lê (990 TOEIC, 8.5 IELTS):
 Trực tiếp dạy 50 từ vựng (chủ đề Tuyển dụng - Phỏng vấn) trong 60 phút với phương pháp CBL (học cùng ngữ cảnh bản xứ) giúp bạn học một lần nhớ ngay ngữ nghĩa
 Chia sẻ thêm các mẹo học từ vựng nhanh - đúng - chuẩn, đánh bay nỗi lo “học trước quên sau”
—-----------------------------------------------
 Tham gia workshop bạn sẽ có cơ hội nhận được những phần quà xinh yêu (túi tote, bình nước...) của Prep khi tham gia workshop đó nha!
 Thông tin workshop:
- Thời gian: 20h00 ngày 16/08
- Hình thức: online qua Zoom
 Đăng ký tham gia tại đây: https://forms.gle/9nj6GrQMjoJbtCKcA
 Hẹn gặp các bạn tại workshop 16/08 này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</si>
  <si>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DÀNH CHO AI ĐANG , WORKSHOP , “ CHINH PHỤC , TỪ , VỰNG TOEIC , KHÓ CHỈ , vựng TOEIC , + TOEIC , Workshop , vựng TOEIC , Chi Lê , 990 TOEIC , phương pháp CBL , Prep , h00 ngày 16/08 , Zoom , Hẹn , PREP , Group Prep Student Community , Hotline , + 84 , Cercano , Co-founder Microsoft</t>
  </si>
  <si>
    <t>Vé tàu siêu tốc đến 9.0 IELTS</t>
  </si>
  <si>
    <t>9.0 IELTS</t>
  </si>
  <si>
    <t>2024-08-12</t>
  </si>
  <si>
    <t>DỄ DÀNG ĐẠT BAND 7.0+ IELTS VỚI LỘ TRÌNH CÓ AI HỌC THUẬT CHẤM BÀI CHI TIẾT!
“Không biết em bị mất gốc mà muốn ôn lên 7.0+ IELTS thì có được không ạ?” 
“Trước đây em chưa từng ôn IELTS mà còn chưa đầy 1 năm là phải xét tuyển đại học rồi thì có bị muộn không ạ?” 
Đó là một trong rất nhiều những câu hỏi, lo lắng của các bạn học viên gửi về cho Prep khi mới bắt đầu hành trình ôn thi IELTS. Ấy vậy mà chỉ sau một thời gian học, các bạn ấy đã tiến bộ rất nhanh với lộ trình toàn diện của Prep. Trong đó hơn 1111 bạn đã đạt điểm 7.0 trở lên. Bởi lẽ, qua lộ trình của Prep, bạn được: 
 Học lộ trình bài bản được thiết kế cá nhân hóa dựa theo trình độ của học viên. Dù bạn ở trình độ nào cũng học được vì lộ trình cung cấp kiến thức đủ 4 chặng từ Nền tảng - Cơ bản - Trung cấp - Chuyên sâu. Hệ thống bài giảng cô đọng, trọng tâm đảm bảo học gì thi nấy, giúp bạn học nhanh mà nhàn.
 Tiến bộ nhanh chóng sau 50 bài Writing, Speaking được chấm chữa chi tiết. Các thầy cô Prep sẽ sửa lỗi sai kèm theo giải thích cụ thể, giúp học viên biết mình hay sai ở phần nào để cải thiện. Cuối mỗi bài thầy cô sẽ đưa ra giải pháp cụ thể để bạn ôn tập nâng band điểm.
 Nâng band cấp tốc khi luyện đề với công nghệ AI học thuật. Bạn sẽ không cần phải đi đâu xa nữa, bởi Prep đã có sẵn phòng luyện thi Speaking và Writing ảo có AI học thuật chấm bài kỹ như giáo viên IELTS. AI học sâu từ 1 triệu bài chấm chữa của thầy cô, trả kết quả và giúp bạn sửa lỗi tức thì với độ chính xác cao. 
Đấy, mọi thứ Prep đã chuẩn bị sẵn hết rồi, chỉ đợi bạn đến học nữa thôi đó. Xuất phát từ điểm nào không quan trọng, quan trọng là bạn học như thế nào thôi. Nên là, lên Prep học ngay đi nha!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</si>
  <si>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ĐẠT , IELTS VỚI , 7.0 + IELTS , Prep , hành trình ôn thi IELTS. Ấy , Prep , Prep , bài Writing , , Speaking , Prep , Prep , Speaking , giáo viên IELTS. , Prep , Nên , PREP , Group Prep Student Community , Hotline , + 84 , Cercano , Co-founder Microsoft</t>
  </si>
  <si>
    <t>CHƯƠNG TRÌNH HỌC BỔNG GIÁO DỤC VỪNG 2024 - TIẾP NỐI CHO NHỮNG GIẤC MƠ THÀNH HIỆN THỰC
Lê Nam Thuận An (Vừng) đã từng thay đổi cuộc đời của mình, trở thành du học sinh tại Nhật Bản và Mỹ nhờ những suất học bổng giá trị. Thông qua đó, Vừng đã có một hành trình rất ý nghĩa, được học hỏi, được phát triển bản thân, mở mang tri thức.
Chính vì thế, Vừng muốn “trả ơn” bằng việc tiếp nối sứ mệnh trao đi để các bạn trẻ cũng có cơ hội thực hiện giấc mơ giống như mình. Và Học bổng Giáo dục Vừng (Vừng Education Scholarship) đã ra đời.
Năm nay (2024) là năm thứ hai Học bổng Giáo dục Vừng được tổ chức. Tiếp nối thành công của năm đầu tiên, Học bổng đã nhận được 564 đơn đăng ký từ các bạn trẻ từ 9 quốc gia và 93 tỉnh thành trên khắp thế giới. 
 Về cơ cấu Học bổng:
01 suất học bổng bằng tiền mặt trị giá 1.000 USD (tương đương 24.000.000 VND)
Chủ nhân của suất học bổng này sẽ được hé lộ tại sự kiện trao Học bổng Giáo dục Vừng được tổ chức vào ngày mai.
️ Prep cũng rất vinh dự khi được đồng hành tài trợ cho Học bổng Giáo dục Vừng, trao tặng những phần học bổng giá trị, thiết thực bao gồm: 5 Khoá học IELTS và 1 Combo Nhập môn HSK. Mong rằng học bổng này sẽ giúp các bạn trau dồi thêm kiến thức để thực hiện những giấc mơ của mình!
Thông tin về sự kiện:
⏰ Thời gian: 16h-18h Thứ ba, 13.08.2024
Địa điểm: Orange Space, Tầng 2, tòa 4A, số 8 Tạ Quang Bửu, Bách Khoa, Hai Bà Trưng, Hà Nội
Chúc sự kiện Học bổng Giáo dục Vừng năm nay diễn ra thật thành công và mang lại thật nhiều ý nghĩa cho các bạn trẻ!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</si>
  <si>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HỌC BỔNG GIÁO DỤC VỪNG , TIẾP NỐI , GIẤC MƠ THÀNH HIỆN THỰC , Lê Nam Thuận An , Vừng , Nhật Bản , Mỹ , Vừng , Vừng , Vừng Education Scholarship , năm thứ hai , Học bổng Giáo dục Vừng , 24.000.000 VND , sự kiện trao Học bổng Giáo dục Vừng , Học bổng Giáo dục Vừng , Khóa học IELTS , 1 Combo , HSK. Mong , Orange Space , , Tầng , số 8 , Tạ Quang Bửu , , Bách Khoa , , Hai Bà Trưng , Hà Nội , Giáo dục Vừng , PREP , Group Prep Student Community , Hotline , + 84 , Cercano , Co-founder Microsoft</t>
  </si>
  <si>
    <t>‘7 DAYS IELTS SPEAKING CHALLENGE’ IS BACK 
LUYỆN NÓI HAY -  NHẬN QUÀ CỰC OÁCH 
Preppies ơi!!! Cơ hội vàng để ‘UP LEVEL’ KHẢ NĂNG SPEAKING đã đến! Các bạn đã sẵn sàng “cháy" hết mình với thử thách hấp dẫn tiếp theo của PREP chưaaaa?? 
Từ “ngại ngùng” đến “tự tin”, từ “e dè” đến “trôi chảy”, hãy để PREP là người bạn đồng hành, giúp bạn khám phá khả năng Speaking còn đang ẩn giấu nhé!!
7 ngày chinh phục Speaking cùng PREP sẽ là cơ hội vàng để bạn: 
Thử thách bản thân cùng bộ câu hỏi IELTS Speaking đa dạng 
Nâng cao tư duy ứng biến linh hoạt và phản xạ nhanh 
Hoàn thiện khả năng diễn đạt cùng vốn từ vựng 
Luyện nói trong phòng ảo cực xịn và nhận phản hồi chi tiết từ AI
Trở thành chiến binh Speaking để nhận những phần quà cực kỳ hấp dẫn 
Nhanh tay tham gia thử thách của PREP ngay thôi nàoo!!! 
—-----------------------------------
CÁC BƯỚC THAM GIA CỰC ĐƠN GIẢN
https://www.facebook.com/groups/prepstudentcommunity/posts/2015106442282528/
—-----------------------------------
QUÀ TẶNG CHO CÁC BẠN HOÀN THÀNH THỬ THÁCH
 Giải Chiến binh mùa hè: TOP 5 bạn hoàn thành thử thách sớm nhất
⭐ 1 Giải nhất: Tai nghe JBL + sổ Prep + bút bi Prep + sticker 
⭐ 2 Giải nhì: Bình giữ nhiệt + balo Prep + sổ Prep + bút bi Prep + sticker 
⭐ 2 Giải ba: Bình thuỷ tinh + áo mưa Prep + sổ Prep + bút bi Prep + sticker 
 Giải Chiến binh chăm chỉ: Top 10 bạn hoàn thành thử thách sớm tiếp theo
⭐ 10 giải: Túi tote Prep +  sổ Prep + bút bi Prep + sticker 
Cùng nâng band IELTS để kết thúc một mùa hè rực rỡ ngay thôi nàooooo!!</t>
  </si>
  <si>
    <t>‘ 7 , DAYS IELTS SPEAKING CHALLENGE , ’ IS , BACK , LUYỆN , NHẬN QUÀ CỰC OÁCH , Preppies , LEVEL , ’ KHẢ NĂNG SPEAKING , PREP , PREP , khả năng Speaking , Speaking , cùng PREP , IELTS Speaking , chiến binh Speaking , PREP , BƯỚC THAM GIA CỰC ĐƠN GIẢN , QUÀ TẶNG , CHO CÁC BẠN HOÀN THÀNH THỬ THÁCH , TOP , JBL , sổ Prep , bút bi Prep , balo Prep , sổ Prep , bút bi Prep , Bình , áo mưa Prep , sổ Prep , bút bi Prep , Top , Túi tote Prep , sổ Prep , bút bi Prep , band IELTS</t>
  </si>
  <si>
    <t>Hiếm có khó tìm...</t>
  </si>
  <si>
    <t>2024-08-11</t>
  </si>
  <si>
    <t>Học khoá Từ vựng nâng cao của Prep mới biết nghĩa này  Ngoài nghĩa "Nội dung" thường thấy, "Content" (tính từ) còn mang nghĩa là "Hài lòng".
 Ví dụ về một collocation có chứa tính từ "Content" nà:
to be utterly/relatively/apparently content with something: hoàn toàn/tương đối/có vẻ thoải mái về cái gì đó.
Lưu lại ngay một từ vựng hay để áp dụng trong các bài Writing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</si>
  <si>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Prep , " Content , " Content , Lưu , bài Writing , PREP , Group Prep Student Community , Hotline , + 84 , Cercano , Co-founder Microsoft</t>
  </si>
  <si>
    <t>18:02</t>
  </si>
  <si>
    <t>Answer
There is an ongoing debate over whether the young should spend more time on physical activities rather than studying. In my opinion, parents ought to encourage their children to do more exercise to balance the time spent on academic pursuits and promote overall well-being, despite opposing views.
On the one hand, some people might find this approach to be flawed. These people believe that academic success is paramount in today’s competitive world, so studying for prolonged periods can help children secure better grades and opportunities alike. If they do not efficiently spend their time studying, for instance, young students risk falling behind in the race for college admissions against countless other competitive youths. Furthermore, in the knowledge-based economy that characterizes the 21st century, intellectual skills are often more valued than physical prowess. Parents, therefore, might feel pressured to prioritize education to ensure their children's future prospects.
Promoting physical activities over excessive studying can have significant benefits for the youth, however. Firstly, regular exercise is crucial for maintaining wellness, in addition to having a preventative effect against diseases. Since students are often stationary at their desks while studying, they risk developing predicaments that typically result from a sedentary lifestyle, but incorporating physical exercise into their daily routine can mitigate this issue. Physical activities, furthermore, can contribute to mental well-being by reducing stress and other similar conditions, which are increasingly common among the young due to academic pressure. According to medical knowledge, regularly exercising helps to release a stress-relief hormone, giving students a renewed sense of purpose for their academic work. They, as a result, can return to their studies with a rejuvenated vigor and revitalized focus.
In conclusion, while scholastic achievement is important, parents should strive to promote a balanced lifestyle for their children by encouraging them to spend time exercising, instead of making them study too much. Academic excellence should not come at the expense of physical health and mental well-being, so this approach will likely foster a healthier and more well-adjusted generation.
Từ vựng sử dụng trong bài: 
Pursuit (n.): mục tiêu theo đuổi
Flawed (adj.): có thiếu sót
Paramount (adj.): rất quan trọng
Prolonged (adj.): kéo dài
College admissions (n.): tuyển sinh đại học
Characterize sth (v.): là đặc trưng của điều gì đó
Prowess (n.): sức mạnh
Preventative (adj.): có tính ngăn ngừa
Stationary/sedentary (adj.): ngồi một chỗ
Predicament (n.): bệnh tật
Stress relief (n.): chất giảm stress
Rejuvenate/revitalize sth (v.): làm tươi mới điều gì đó
Scholastic (adj.): học thuật
Well-adjusted (adj.): toàn diện</t>
  </si>
  <si>
    <t>Answer , There , In , On , Thes , If , Furthermore , Parents , Promoting , Firstly , Since , According , They , Academic , Pursuit , Flawed , Paramount , Prolonged , Prowess , Preventative , tính ngăn ngừa , Stationary , Predicament , Rejuvenate , Scholastic , Well-adjusted</t>
  </si>
  <si>
    <t>Outline
1. Introduction
a. Introduce the readers to the debate whether parents should encourage children to spend less time studying and more time doing physical activities
b. Thesis statement: State the writer’s preferred opinion (in this case, agreement)
2. Reasons for parents not to adopt this approach
a. Spending a lot of time studying can help children achieve academic success 
b. In this day and age, intellect and knowledge are more valued than physical ability
3. The benefits of this approach to justify adopting it
a. Regular exercise is crucial for maintaining health and preventing diseases
b. Regular exercise can reduce mental stress and refresh mental focus
4. Conclusion  Opinion
a. My opinion: Summarize the writer’s opinion
b. Recommendation or further remarks based on the writer’s opinion</t>
  </si>
  <si>
    <t>Outline , Introduction , Introduce , physical activities , Thes , State , Reasons , this approach , Spending , academic success , In , than physical ability , adopting it , Regular , and preventing diseases , Regular , and refresh mental focus , My , Summarize , Recommendation , writer’s opinion</t>
  </si>
  <si>
    <t>Đề bài: 
You should spend about 40 minutes on this task.
Write about the following topic:
Parents should encourage children to spend less time studying and more time doing physical activities. To what extent do you agree or disagree?
Give reasons for your answer and include any relevant examples from your own knowledge or experience.
Write at least 250 words.</t>
  </si>
  <si>
    <t>You , Write , Parents , To , Give , Write</t>
  </si>
  <si>
    <t>Writing Task 2 dạng câu hỏi Agree or Disagree, chủ đề rất gần gũi nhưng viết làm sao cho hay cho ăn điểm thì cũng khoai nha!
Xem ngay bài mẫu band 7.0+ của thầy cô để có lời giải</t>
  </si>
  <si>
    <t>Agree , lời giải</t>
  </si>
  <si>
    <t>“Study now” vs. “sờ ta đi nào” 
#PrepBeecomic</t>
  </si>
  <si>
    <t>PrepBeecomic</t>
  </si>
  <si>
    <t>2024-08-10</t>
  </si>
  <si>
    <t>Theo từ điển Oxford
Catfish /ˈkætfɪʃ/ (n): Hay còn gọi là “cá da trơn” - tên chung cho một nhóm cá có mặt ở khắp thế giới trong môi trường nước mặn hoặc nước ngọt.
Nhưng mà không chỉ có vậy, “Catfish” còn một nét nghĩa khác mà bạn sẽ không thể ngờ tới đâu.
Catfish /ˈkætfɪʃ/ (n): Người giả mạo danh tính người khác để lừa tình, lừa tiền đó
Ví dụ: Online scammers and catfish usually have broad profile interests so that they can appeal to as many people as possible.
(Những kẻ lừa đảo và mạo danh trực tuyến thường có profile sở thích rất rộng để thu hút được nhiều người nhất có thể)
Catfish /ˈkætfɪʃ/ (v): Dùng danh tính của người khác để lừa đảo qua mạng
Ví dụ: My cousin got catfished by a guy she met online.
(Em họ của tôi bị lừa bởi một cậu trai gặp qua mạng)
Từ mới này hay thế không biết nhỉ, không lưu lại học thì phí nha!</t>
  </si>
  <si>
    <t>Oxford , Catfish , Hay , Catfish , Catfish , Catfish , My</t>
  </si>
  <si>
    <t>Cat là mèo
Fish là cá
Vậy catfish là gì?  Ai dịch là con cá mèo thì xỉu đùng đùng ra đây liền</t>
  </si>
  <si>
    <t>Cat , Fish</t>
  </si>
  <si>
    <t>Tôi năm nay meow meow tuổi rồi nhưng chưa thấy cái trường hợp nào như này</t>
  </si>
  <si>
    <t>Tâm lý chung</t>
  </si>
  <si>
    <t>2024-08-09</t>
  </si>
  <si>
    <t>18:46</t>
  </si>
  <si>
    <t>Đi một ngày đàng học một sàng khôn &gt;&gt; Đấy là ngày xưa!
 Còn bây giờ không cần “đi một ngày đàng”, chỉ cần ngồi ở nhà vẫn có thể tự học lên 7.0 Speaking với khoá học mà Quỳnh Tít gợi ý nha. Cùng xem Quỳnh Tít học như thế nào nhé!</t>
  </si>
  <si>
    <t>ngày đàng , Quỳnh Tít</t>
  </si>
  <si>
    <t>Đây là kế hoạch học của 2k6 Khánh Linh (THPT Lê Quý Đôn). Kiên trì theo lộ trình này của Prep suốt 1 năm, Khánh Linh cùng hơn 1100 sĩ tử đã đạt 6.5+ IELTS, đỗ tuyển thẳng Đại học sớm, dù hoàn toàn là tự học online!!
Lộ trình học chi tiết của các bạn có hết ở đây: https://bit.ly/4dfYGlU
Hôm nào cũng rốp rẻng học viên báo trúng tuyển sớm dù admin vẫn đang hóng điểm chuẩn  Thế mới thấy là có IELTS trong tay có lợi hơn rất nhiều, vừa đỡ phải chờ đợi lo lắng, vừa rộng cửa cơ hội đỗ vào các ngành hot, trường top đầu!
 70% học viên 2k6 của Prep chia sẻ đã chủ động học từ lớp 10 rồi, nên rất nhiều bạn đạt điểm cực kỳ cao 7.0-7.5, tự tin nộp hồ sơ FTU, NEU, UEH… Lộ trình tự học IELTS chuẩn chỉnh như thế này thì bảo sao hàng ngàn bạn trúng tuyển sớm mỗi năm là đúng rồi: 
 Lộ trình rõ ràng và bài bản, gồm các khóa Nền tảng, Cơ bản, Trung cấp đến Chuyên sâu nên dù mất gốc thì bạn vẫn tự tin học được. Đi thi có gì là khóa học có nấy, bài giảng ngắn gọn, súc tích, không hề lan man. Học xong luôn có các bài tập vận dụng để bạn nhuần nhuyễn mọi dạng bài.
 Thầy cô 8.0+ chấm chữa Speaking - Writing chi tiết, giải thích và gợi ý sửa từng lỗi sai vô cùng cặn kẽ, giúp bạn nhận bài chấm xong là hoàn toàn hiểu rõ bài làm của mình. Rút kinh nghiệm từ lỗi sai và cải thiện theo Action plan mà thầy cô khuyên, chắc chắn bạn sẽ bật band điểm cực nhanh. 
 Bạn còn được luyện 4 kỹ năng bằng phòng luyện thi IELTS ảo mỗi ngày với công nghệ AI học thuật top đầu. AI sẽ nâng cấp bài làm, cung cấp kho bài mẫu vô cùng chất lượng.
 Sớm muộn gì cũng học IELTS, nên tranh thủ đăng ký lộ trình này: https://bit.ly/4dfYGlU để xuất phát từ sớm nhé! Chúc tất cả các bạn đều chinh phục được nguyện vọng mơ ước!</t>
  </si>
  <si>
    <t>k6 Khánh Linh , THPT Lê Quý Đôn , Prep , Khánh Linh , 6.5 + IELTS , IELTS , % học viên 2 , Prep , lớp 10 , hồ sơ FTU , NEU , , UEH , IELTS , Speaking , IELTS</t>
  </si>
  <si>
    <t>Rạng rỡ dòng họ</t>
  </si>
  <si>
    <t>2024-08-08</t>
  </si>
  <si>
    <t>20:51</t>
  </si>
  <si>
    <t>Từ này trông lạ lạ, mà hóa ra đồng nghĩa với “noisy” nè! 
Boisterous (adj): Ồn ào, náo nhiệt 
 Theo từ điển Cambridge, “Boisterous” có nghĩa là: noisy, energetic, and rough
Ví dụ: A large and boisterous crowd attended the concert
(Một đám đông lớn và ồn ào đã tham dự buổi hòa nhạc) 
Nếu bạn thích từ này thì bấm like nha và lưu lại ngay nhé!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</si>
  <si>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Boisterous , từ điển Cambridge , Boisterous , the concert , PREP , Group Prep Student Community , Hotline , + 84 , Cercano , Co-founder Microsoft</t>
  </si>
  <si>
    <t>Đôi bạn cùng phấn đấu đạt aim</t>
  </si>
  <si>
    <t>Study date</t>
  </si>
  <si>
    <t>Học viên Prep hôm nay hơi lạ</t>
  </si>
  <si>
    <t>2024-08-07</t>
  </si>
  <si>
    <t>TỔNG HỢP CÁC TỪ ĐỒNG NGHĨA BAND 8.0+ NHẤT ĐỊNH CẦN BIẾT NẾU MUỐN NÂNG ĐIỂM IELTS 
Làm bài thi IELTS thì kỹ năng nào cũng đòi hỏi bạn phải biết paraphrase ở mức độ nhất định. Vậy nên, học các từ đồng nghĩa là cực kỳ cần thiết để bạn paraphrase được các ý trong bài viết, bài nói, hoặc để tìm đúng thông tin trong bài đọc, bài nghe.
Lưu ngay bài post học thêm được cả trăm từ vựng hay, có thể áp dụng cho bài thi IELTS để ghi điểm. Với điều kiện là hãy tìm hiểu thật kỹ về cách sử dụng từ vựng trước khi dùng nha!
Chi tiết nội dung ở trên ảnh 
Cre: Sưu tầm
___________________________
PREP - Nền tảng Học  Luyện thi thông minh
 Website: https://prepedu.com/
 Group Prep Student Community: https://www.facebook.com/groups/prepstudentcommunity
 Hotline: (+84) 931 42 88 99
 Nền tảng được đầu tư bởi Cercano - Quỹ của Co-founder Microsoft</t>
  </si>
  <si>
    <t>ĐỒNG NGHĨA , NHẤT ĐỊNH CẦN BIẾT , ĐIỂM IELTS , ảnh  , Cre , PREP , Group Prep Student Community , Hotline , + 84 , Cercano , Co-founder Microsoft</t>
  </si>
  <si>
    <t>15:16</t>
  </si>
  <si>
    <t>Vấn đề gì đi nữa cũng không thể là nỗi lo với học viên của Prep. Prep có lộ trình học bài bản, trọng tâm được thiết kế dựa trên trình độ hiện tại của bạn đó, trình độ nào cũng theo học được. Chỉ cần các bạn quyết tâm học, mọi điều còn lại để Prep lo</t>
  </si>
  <si>
    <t>Prep , . Prep , Prep</t>
  </si>
  <si>
    <t>2024-08-06</t>
  </si>
  <si>
    <t>09:41</t>
  </si>
  <si>
    <t>Để ôn lên 7.5+ IELTS, bạn phải bỏ ra hàng chục triệu học phí, tiền mua tài liệu… Vậy nhưng ở Prep lại có tất cả những điều đó mà chi phí học chỉ bằng “một cốc mixue” mỗi ngày mà thôi! 
Chờ gì mà không lên Prep học ngay bạn nhỉ?</t>
  </si>
  <si>
    <t>7.5 + IELTS , Prep</t>
  </si>
  <si>
    <t>2024-07-31</t>
  </si>
  <si>
    <t>Đảm bảo hiệu quả</t>
  </si>
  <si>
    <t>2024-07-27</t>
  </si>
  <si>
    <t>14:55</t>
  </si>
  <si>
    <t>Điểm thi Speaking IELTS được quyết định bởi 4 tiêu chí chính, chia thành nhiều tiêu chí phụ. Trong đó có 1 tiêu chí phụ đánh giá độ hay và tự nhiên của 1 bài nói: Trọng âm, nhịp điệu  ngữ điệu
Có 1 cách rất hay mình đã dùng để cải thiện tiêu chí này trong lúc thi, cách này cũng giúp mình nói tự nhiên hơn ngoài đời thật. Đó là chunking.
Và đây là cách mà thầy cô đã dạy mình áp dụng chunking vào bài nói. Cùng xem nha!</t>
  </si>
  <si>
    <t>Speaking IELTS</t>
  </si>
  <si>
    <t>2024-07-24</t>
  </si>
  <si>
    <t>10:03</t>
  </si>
  <si>
    <t>Nói "Congratulations" cũng hay đấy  nhưng chúng mình có thể làm nó đa dạng hơn với rất nhiều cách nói khác nữa! Cùng Prep học thêm qua video này nhá!</t>
  </si>
  <si>
    <t>Congratulations</t>
  </si>
  <si>
    <t>2024-07-23</t>
  </si>
  <si>
    <t>18:10</t>
  </si>
  <si>
    <t>Thông tin về Workshop sẽ sớm được thông báo!! Cùng theo dõi Prep để nhận thêm thông tin nhé!! #workshop #ielts #freeworkshop</t>
  </si>
  <si>
    <t>Workshop , Prep , # freeworkshop</t>
  </si>
  <si>
    <t>2024-07-22</t>
  </si>
  <si>
    <t>15:35</t>
  </si>
  <si>
    <t>Mới bắt đầu học IELTS, mình cũng có 1 tỷ câu hỏi thắc mắc. Nhưng khi học rồi thì mình thấy mọi thắc mắc sẽ được giải đáp khi mình tìm được lộ trình phù hợp cho chính bản thân.
Một lộ trình phù hợp là một lộ trình sẽ phải do chính bạn xây dựng, hoặc được xây dựng cho riêng bạn. Phù hợp với thời gian bạn có (1 năm, 2 năm) và phù hợp với khả năng tiếp thu của bạn ở từng giai đoạn (đặc biệt các bạn mất gốc cần quan tâm cái này nhé). 
Mình thì đã tìm được rồi, còn bạn thì sao?</t>
  </si>
  <si>
    <t>2024-07-18</t>
  </si>
  <si>
    <t>Kỹ năng IELTS đỉnh đều bắt nguồn từ “bí kíp” này</t>
  </si>
  <si>
    <t>2024-07-17</t>
  </si>
  <si>
    <t>Mới học IELTS, nếu biết học 1 cách thông minh, học đúng và học đủ những gì cần học, thì bạn sẽ lên band rất nhanh 
Ví như, mất gốc mà muốn học hết kiến thức nền tảng 12 năm, rồi mới học IELTS, thì đến bao giờ mới bắt đầu học IELTS được? 
Thế nên khóa này có cách học rất thông minh. Họ sắp xếp để mình chỉ cần học xong 3 phần kiến thức nền tảng là có thể bắt đầu học IELTS rồi. Sau đó vừa làm quen với IELTS, vừa xen kẽ thêm các kiến thức tiếng anh còn lại. Nhờ cách sắp xếp này mà mình lên 7.5 chỉ sau 1 năm. Tham khảo nha!</t>
  </si>
  <si>
    <t>IELTS , IELTS , IELTS , IELTS , IELTS</t>
  </si>
  <si>
    <t>2024-07-16</t>
  </si>
  <si>
    <t>Tin tuyệt mật... chỉ có trong tháng 7 này!
Đăng ký lộ trình IELTS, nhận tới 4 phần quà cực giá trị (chỉ áp dụng từ ngày 14/07 -  31/07)
+ Được giảm 25% học phí, mức giảm lên tới 3000k
+ Được sử dụng phòng Luyện thi IELTS ảo trong 60 ngày, trị giá 4000k
+ Được tham gia khoá học tiếng Anh giao tiếp - PrepTalk trong 30 ngày, trị giá 300k
Và...
+ Với đơn hàng từ 3-6 triệu, nhận thêm quà tặng trị giá 690k
+ Với đơn hàng trên 6 triệu, nhận thêm quà tặng trị giá 850k
Inbox cho Prep để nhanh tay chớp ngay ưu đãi hấp dẫn này</t>
  </si>
  <si>
    <t>lộ trình IELTS , ngày 14/07 , 3000 k , Được , phòng Luyện , 4000 k , Được , tiếng Anh , PrepTalk , 690 k , đơn hàng trên 6 , 850 k , Inbox , Prep</t>
  </si>
  <si>
    <t>2024-07-14</t>
  </si>
  <si>
    <t>12:31</t>
  </si>
  <si>
    <t>Bạn đã biết đến 5 cách nói khác này của "I don't like" chưa? Check video của Prep để học thêm nhá!</t>
  </si>
  <si>
    <t>2024-07-11</t>
  </si>
  <si>
    <t>Nếu lúc bắt đầu học IELTS, bạn biết cách học từ vựng sao cho tốt, thì sau này band điểm sẽ tăng rất nhanh
Vì từ vựng chính là rào cản lớn nhất của mình khi còn mất gốc. Đến cả đọc đề bài mình còn không hiểu hết chứ đừng nói đến phân tích đề để làm cho đúng. Đấy chính là lý do mà mình bị nản ngay khi vừa bắt đầu học IELTS 
May mắn của mình là khi mình quyết định học online, thì khóa mình theo học họ lại hiểu và dạy đúng vấn đề của người mất gốc. Nên thứ đầu tiên mình được rèn là từ vựng, và rèn rất kỹ. 
Nên là học IELTS đừng có vội nhá, cứ học những cái gì là gốc gác cái đã!</t>
  </si>
  <si>
    <t>IELTS , IELTS , IELTS</t>
  </si>
  <si>
    <t>2024-07-07</t>
  </si>
  <si>
    <t>“Tôi sẽ là ai trong tương lai?”
Talkshow hứa hẹn sẽ giúp 2k7, 2k8 gỡ rối về định hướng tương lai. Các bạn đã sẵn sàng chưa? Đăng ký ngay tại đây nhé: https://forms.gle/1rhKARYBWDhzoJkFA</t>
  </si>
  <si>
    <t>Talkshow</t>
  </si>
  <si>
    <t>2024-07-06</t>
  </si>
  <si>
    <t>Rùi đã đến đoạn dễ chưa?</t>
  </si>
  <si>
    <t>Rùi</t>
  </si>
  <si>
    <t>2024-07-05</t>
  </si>
  <si>
    <t>Mình chưa bao giờ hổ thẹn dù xuất phát điểm của mình có thấp đến đâu, chỉ hổ thẹn khi bản thân chưa cố hết mình! Và đây là thành quả xứng đáng sau những tháng ngày đã cố hết mình của bản thân</t>
  </si>
  <si>
    <t>bản thân</t>
  </si>
  <si>
    <t>2024-07-04</t>
  </si>
  <si>
    <t>Deepwork: bí mật về cách học IELTS nhanh nhất
Mình đã thử và thành công, bạn áp dụng xem sao nhá!
Cre: Meo đang học IELTS</t>
  </si>
  <si>
    <t>Deepwork , cách học IELTS , Cre , Meo , IELTS</t>
  </si>
  <si>
    <t>2024-07-03</t>
  </si>
  <si>
    <t>Lừng lẫy năm châu, chấn động địa cầu #funnymoments #IELTS</t>
  </si>
  <si>
    <t># IELTS</t>
  </si>
  <si>
    <t>2024-07-02</t>
  </si>
  <si>
    <t>12:17</t>
  </si>
  <si>
    <t>Cách học IELTS không cần quá chăm</t>
  </si>
  <si>
    <t>2024-06-29</t>
  </si>
  <si>
    <t>21:02</t>
  </si>
  <si>
    <t>Sang tận Thái đu concert IU cũng không quên săn sale lớn nhất năm của Prep IELTS 
Duy nhất 144 bạn nhanh tay nhất được giảm 44% khi đăng ký từ 2 khoá, cộng thêm 60 ngày luyện đề free trên phòng luyện thi IELTS ảo! Đăng ký lẹ nha!</t>
  </si>
  <si>
    <t>Thái , đu concert IU , Prep IELTS</t>
  </si>
  <si>
    <t>2024-06-28</t>
  </si>
  <si>
    <t>Lần đầu và khéo khi là lần cuối Prep IELTS giảm 44% khi mua từ 2 khóa. Vô lẹ web https://prepedu.com/vi/ielts, chọn lộ trình IELTS rồi áp mã 44 kẻo lỡ nha!</t>
  </si>
  <si>
    <t>lần cuối Prep IELTS , lộ trình IELTS</t>
  </si>
  <si>
    <t>20:53</t>
  </si>
  <si>
    <t>Phát hiện 1 vụ đánh ghen vì tiểu tam có 1 thứ mà chính thất không có ️️️</t>
  </si>
  <si>
    <t>️</t>
  </si>
  <si>
    <t>2024-06-27</t>
  </si>
  <si>
    <t>18:07</t>
  </si>
  <si>
    <t>Prep đang có chương trình ưu đãi siêu lớn chưa từng có:
 GIẢM NÓNG 44% HỌC PHÍ khi nhập CODE 44, áp dụng khi đăng ký từ 2 khoá trở lên
 Tặng kèm 60 ngày sử dụng miễn phí Phòng luyện thi 4 kỹ năng IELTS ảo với giám khảo AI đầu tiên tại Việt Nam!
‼ Số lượng cho 144 bạn nhanh nhất! Inbox Prep để đăng ký ngay!!</t>
  </si>
  <si>
    <t>Prep , GIẢM NÓNG , % HỌC PHÍ , CODE , Việt Nam , Inbox Prep</t>
  </si>
  <si>
    <t>Đang đứng bầu bạn với anh em lối xóm thì va phải tin hot...</t>
  </si>
  <si>
    <t>2024-06-25</t>
  </si>
  <si>
    <t>Tại sao chúng ta cần phải đi tìm “giá trị của bản thân”
Như Meichan nói, để kể cả khi chúng ta biến thành một con gián, không ai biết chúng ta là ai thì chúng ta vẫn biết bản thân mình đang có những giá trị gì. Để từ đó, chúng ta vững tin hơn vào hành trình mình đang đi, biết mình mạnh ở đâu để phát huy, thiếu sót ở đâu để cải thiện! 
️ Prep tin ngoài việc đi tìm giá trị của bản thân thì việc xây dựng thêm giá trị cho chính mình bằng việc học ngoại ngữ cũng quan trọng không kém. Khi bạn càng nâng cao giá trị thì bạn sẽ càng có tương lai rộng mở, và định vị rõ ràng hơn vị trí của mình.
Ở đây có bao nhiêu bạn đã được truyền cảm hứng bởi Meichan, đặc biệt là trong hành trình học ngoại ngữ? Có lẽ là nhiều, nhiều đến đâu thì Prep không rõ nhưng chắc chắn đã có kha khá những cánh tay của các bạn học viên điểm cao của Prep. Không ít bạn đã biết đến Prep, học và đạt aim nhờ follow theo gợi ý của Meichan. 
 Đó là điều tuyệt vời mà Prep và Meichan muốn tiếp tục lan tỏa để giúp thật nhiều bạn trẻ hơn nữa trên hành trình phát triển của các bạn!</t>
  </si>
  <si>
    <t>Meichan , Meichan , Prep , Prep , Prep , Meichan , điều tuyệt vời mà Prep , Meichan</t>
  </si>
  <si>
    <t>Good luck to youuu 
#PrepBee #THPTQG #English</t>
  </si>
  <si>
    <t>, THPTQG # English</t>
  </si>
  <si>
    <t>2024-06-23</t>
  </si>
  <si>
    <t>Hình như có người sắp thi ️ Xem ngay video này để đón nhận món quà đặc biệt PrepBee dành cho các bạn nha #Prep #THPTQG #English #HSK</t>
  </si>
  <si>
    <t>quà đặc biệt PrepBee , English # HSK</t>
  </si>
  <si>
    <t>2024-06-21</t>
  </si>
  <si>
    <t>15:34</t>
  </si>
  <si>
    <t>"Nổi da gà" khi nghe cô Phương Anh (9.0 Speaking) khoe trình nói tiếng Anh cực đỉnh  
Cùng chờ đón buổi học Speaking Marathon đầu tiên với cô Phương Anh vào ngày 24/6 nhé!
#lophoccongdongPrep #speakingmarathon</t>
  </si>
  <si>
    <t>Phương Anh , tiếng Anh , Speaking Marathon , Phương Anh , # speakingmarathon</t>
  </si>
  <si>
    <t>2024-06-18</t>
  </si>
  <si>
    <t>17:30</t>
  </si>
  <si>
    <t>Lớp học IELTS Speaking Marathon 
 KHÔNG ĐỒNG
 Cô giáo 9.0 Speaking
 Không còn sợ Speaking sau 3 buổi
Đăng ký ngay: https://forms.gle/ddbbvD2wUXQ8gt7i7</t>
  </si>
  <si>
    <t>IELTS Speaking Marathon , ĐỒNG , 9.0 Speaking , Speaking</t>
  </si>
  <si>
    <t>Có gì trong lớp học miễn phí "hot" nhất mùa hè này tại Prep? 
Theo dõi fanpage để cập nhật những thông tin mới nhất về LỚP HỌC IELTS “SPEAKING MARATHON” bạn nha 
#lophoccongdongPrep #speakingmarathon</t>
  </si>
  <si>
    <t>Prep , LỚP HỌC IELTS , SPEAKING MARATHON , # speakingmarathon</t>
  </si>
  <si>
    <t>2024-06-16</t>
  </si>
  <si>
    <t>21:11</t>
  </si>
  <si>
    <t>‼ Thông tin chi tiết về Lớp học cộng đồng IELTS - Speaking Marathon siêu đặc biệt  này sẽ được công bố vào ngày mai (17/6), cùng Prep đón chờ nhen!!
#lophoccongdongPrep  #speakingmarathon</t>
  </si>
  <si>
    <t>Lớp học cộng đồng IELTS , Speaking , # speakingmarathon</t>
  </si>
  <si>
    <t>Bí mật đã được bật mí 
 Ở đây có !! Siêu bí kíp "vượt ải" IELTS Speaking với 3 buổi học MIỄN PHÍ cùng giáo viên 9.0 Speaking
Theo dõi fanpage thường xuyên để không bỏ lỡ cơ hội có 1-0-2 này các bạn nhé 
#PREP #ieltsspeaking #IELTS #SPEAKING #learnenglish</t>
  </si>
  <si>
    <t>vượt ải " IELTS Speaking , MIỄN PHÍ , 9.0 Speaking ,   , PREP , # learnenglish</t>
  </si>
  <si>
    <t>2024-05-27</t>
  </si>
  <si>
    <t>Ai cũng cần có một người bạn như PrepBee 
#PrepBee #ielts</t>
  </si>
  <si>
    <t>PrepBee , PrepBee</t>
  </si>
  <si>
    <t>2024-04-17</t>
  </si>
  <si>
    <t>10:35</t>
  </si>
  <si>
    <t>TRẦY TRẬT HỌC WRITING CẢ NĂM CŨNG KHÔNG BẰNG NGHE QUỲNH TÍT CHIA SẺ CHỈ 1 PHÚT 
Không hổ danh là Quỳnh Tít! Vì nhìn bạn cười xinh đến tít cả mắt khi chia sẻ: “Mình viết một bài khóa luận dài 60 trang bằng Tiếng Anh ngon ơ luôn, lại còn cải thiện điểm Writing lên 7.0 - 8.0 nữa”.
Cứ ngỡ Quỳnh Tít phải học vất vả lắm, nhưng hóa ra lại nhẹ nhàng bất ngờ vì được Prep chăm sóc cẩn thận đến từng chân tơ kẽ tóc trong quá trình học như thế này cơ mà:
 Chỉ 1 lộ trình, xử lý gọn mọi dạng đề thi
Lộ trình học đầu ra 6.5+ IELTS của Prep sẽ tập trung dạy bạn cách xây dựng tư duy, các kỹ năng và chiến thuật xử lý mọi dạng bài. Chắc chắn khi học xong khóa Writing, bạn sẽ làm chủ mọi dạng bài Task 1 và Task 2 dù đề có khoai như thế nào!!!
 Chỉ một 1 mô hình, ăn điểm mọi bài viết
Trong khóa, thầy Tú Phạm (8.5 IELTS) chia sẻ mô hình viết bài ISL (Idea - Structure - Linking) cực đắt giá cho Writing Task 2. Chỉ cần nắm chắc mô hình này, bạn sẽ biết cách tiếp cận và bóc tách đề bài hợp lý, biết cách brainstorm ý tưởng, biết xây dựng outline cho bài viết, biết viết từng câu, từng đoạn và hoàn thiện cả một bài viết hoàn chỉnh.
 Chỉ 1 bài chữa, cải thiện 100% lỗi sai đang mắc phải 
Chỉ với 1 bài chữa Writing trong khóa, bạn sẽ được chỉ ra và sửa chữa cẩn thận từ lỗi sai nhỏ nhất đến các lỗi lớn theo sát 4 tiêu chí chấm lớn của IELTS và 11 tiêu chí chấm phụ. Qua 1 bài chữa, bạn sẽ biết bạn đang mắc lỗi nhiều nhất ở tiêu chí chấm nào và thầy cô sẽ định hướng cho bạn các bước cần làm tiếp theo để cải thiện band điểm.
Được thầy cô chấm chữa thế này thì nâng band Writing chỉ là điều sớm muộn với bạn, chỉ cần bạn chăm và tận dụng bài chữa hiệu quả!
Nếu bạn đang học Writing mà chẳng đến đâu, thì hãy học theo cách của Quỳnh Tít chia sẻ xem nhé!</t>
  </si>
  <si>
    <t>TRẬT HỌC WRITING CẢ NĂM , BẰNG NGHE QUỲNH TÍT CHIA SẺ , Quỳnh Tít , điểm Writing , Quỳnh Tít , Prep , dạng đề thi , + IELTS , Prep , khóa Writing , dạng bài Task , Task , Tú Phạm , bài ISL , Linking , Writing Task , Writing , IELTS , band Writing , Writing , Quỳnh Tít</t>
  </si>
  <si>
    <t>2024-03-25</t>
  </si>
  <si>
    <t>21:26</t>
  </si>
  <si>
    <t>Ưu đãi mới chất hơn ưu đãi cũ - bạn tiết kiệm thêm 360k, nâng tổng số tiền tiết kiệm được lên tới 3tr960k cho lộ trình 0-6.5+. Đây cũng là LẦN CUỐI Prep tung ưu đãi nóng giảm 33% khi đăng ký từ 2 khoá IELTS như thế này nên đừng bỏ lỡ nhé các bạn ơi! Chỉ 111 slots, inbox ngay cho Prep để được tư vấn‼️</t>
  </si>
  <si>
    <t>Writing hay dù là kỹ năng nào thì cũng “hổng có sợ” vì đã có Prep siêu cấp vũ trụ đồng hành - Đến Khánh Vy còn trầm trồ khen QUÁ XỊN 
Tranh thủ nhân dịp vượt đỉnh 1111 học viên điểm 7.0+, Prep đang có chương trình khuyến mãi duy nhất giảm sâu 33% trong tháng 3 này, đăng ký học ngay còn gì nữa bạn ơi!! Prep đang đếm ngược từng slot cuối được nhận ưu đãi đây!!
Chỉ đăng ký một lộ trình mà bạn đã trải nghiệm đủ đầy bài giảng, bài tập, bài thực hành được chấm chữa bởi thầy cô và phòng ảo luyện đề 4 kỹ năng!! (MÀ không phát sinh thêm bất cứ phụ phí nào đó nha)
Đối thủ đang tăng tốc rồi, không vắt chân lên bắt đầu ngay thì bị bỏ xa rồi đừng có tiếc đó!!!</t>
  </si>
  <si>
    <t>2024-03-03</t>
  </si>
  <si>
    <t>Am âu kây. Am phai. Kìn cha nà  #IELTS #english #englishmeme #IELTSmeme #cutebaby</t>
  </si>
  <si>
    <t>2024-02-24</t>
  </si>
  <si>
    <t>4 tiêu chí đạt điểm cao Writing thì biết rồi, nhưng mình yếu ở đâu để cải thiện thì mình chịu!!
Mình đã từng lãng phí tới vài triệu cho những bài chấm chữa Writing thế này: Gửi bài qua docs online rồi được nhận xét từng đoạn trong đó. Bài viết chỉ đơn thuần là chỉ ra lỗi sai nên mình: 
 Không rõ mỗi tiêu chí trong kỳ thi thật đạt bao nhiêu điểm và đang yếu ở đâu trong những tiêu chí đó 
 Biết lỗi sai nhưng không biết điểm tốt mình đang có
 Không hiểu rõ lỗi sai từ gốc (vì chưa được giải thích kỹ)
 Không tự rút ra được bài học để cải thiện band
Thay vì bỏ phí tiền bạc và ôn tập chưa hiệu quả như vậy, mình đã biết tới 1 trong các tính năng đỉnh chóp trong lộ trình học tại Prep: Chấm chữa Writing bởi chính thầy cô band 8.0+. Mình chưa thấy ở đâu trên thị trường có bài chấm chữa có tâm tới vậy:
 Bài chấm được chấm theo 4 tiêu chí chính của kỳ thi IELTS: Task Achievement , Lexical Resource, Grammatical Range  Accuracy, Coherence  Cohesion và tách nhỏ ra 11 tiêu chí phụ khác. Mình sẽ biết rõ từng tiêu chí mình đạt bao nhiêu điểm kèm theo nhận xét chi tiết trong từng tiêu chí đó. 
 Bài viết sẽ được chữa chi tiết, chỉ ra điểm tốt và các lỗi sai trong bài kèm theo giải thích chi tiết, giúp mình biết bản thân đã tiến bộ đến đâu.
 Sau mỗi bài viết được chấm, thầy cô gợi ý một Action Plan về định hướng ôn tập rõ ràng, đưa ra kế hoạch để cải thiện bài làm tốt hơn và có mục tiêu nâng band hiệu quả. Từ đó, mỗi lần làm bài Writing, không chỉ dừng lại việc viết, nhận điểm, mà mỗi lần học là một lần đúc kết những kinh nghiệm riêng.
 Ngoài ra, nếu còn thắc mắc về bài chữa, mình hoàn toàn có thể trao đổi trực tiếp 1-1 với thầy cô qua hệ thống 
Chỉ đăng kí 1 lộ trình mà vừa được học, vừa có môi trường luyện tập có chấm chữa hàng ngày như thế này, thì thực sự Prep là lựa chọn đáng tiền cho các bạn tự học IELTS luôn!!</t>
  </si>
  <si>
    <t>2024-02-21</t>
  </si>
  <si>
    <t>20:04</t>
  </si>
  <si>
    <t>Dành cho các bạn đang ôn thi TOEIC, đăng ký tham gia workshop “Học cùng CBL: 05 chủ điểm ngữ pháp đề nào cũng gặp” ngày 25.02 sắp tới để nắm vững các chủ điểm quan trọng và có cơ hội nhận nhiều phần quà xinh xắn nha. Đăng ký ngay tại  https://forms.gle/K9DvPcrZZrgQzWW7A</t>
  </si>
  <si>
    <t>2024-02-04</t>
  </si>
  <si>
    <t>Quyết tâm! Quyết tâm! Quyết tâmm!!  #pamiuoi #IELTS #ieltsprep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</si>
</sst>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name val="Calibri"/>
    </font>
    <font>
      <b/>
      <sz val="11"/>
      <color rgb="FF0000FF"/>
      <name val="Calibri"/>
    </font>
    <font>
      <b/>
      <sz val="11"/>
      <color rgb="FFBF8F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NumberFormat="1" applyFont="1" applyAlignment="1">
      <alignment horizontal="center" vertical="center" wrapText="1" shrinkToFit="1"/>
    </xf>
    <xf numFmtId="0" fontId="2" fillId="0" borderId="0" xfId="0" applyNumberFormat="1" applyFont="1" applyAlignment="1">
      <alignment horizontal="center" vertical="center" wrapText="1" shrinkToFit="1"/>
    </xf>
    <xf numFmtId="0" fontId="0" fillId="0" borderId="0" xfId="0" applyNumberFormat="1"/>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315"/>
  <sheetViews>
    <sheetView tabSelected="1" topLeftCell="A204" workbookViewId="0">
      <selection activeCell="B315" sqref="B315"/>
    </sheetView>
  </sheetViews>
  <sheetFormatPr defaultRowHeight="14.4"/>
  <cols>
    <col min="1" max="1" width="6" customWidth="1"/>
    <col min="2" max="3" width="15" customWidth="1"/>
    <col min="4" max="4" width="45" customWidth="1"/>
    <col min="5" max="5" width="30" customWidth="1"/>
    <col min="6" max="6" width="20" customWidth="1"/>
    <col min="7" max="10" width="10" customWidth="1"/>
    <col min="11" max="12" width="25" customWidth="1"/>
    <col min="13" max="13" width="20" customWidth="1"/>
    <col min="17" max="17" width="30" customWidth="1"/>
  </cols>
  <sheetData>
    <row r="1" spans="1:18" ht="43.2">
      <c r="A1" s="1" t="s">
        <v>0</v>
      </c>
      <c r="B1" s="1" t="s">
        <v>1</v>
      </c>
      <c r="C1" s="1" t="s">
        <v>2</v>
      </c>
      <c r="D1" s="1" t="s">
        <v>3</v>
      </c>
      <c r="E1" s="1" t="s">
        <v>4</v>
      </c>
      <c r="F1" s="1" t="s">
        <v>5</v>
      </c>
      <c r="G1" s="1" t="s">
        <v>6</v>
      </c>
      <c r="H1" s="1" t="s">
        <v>7</v>
      </c>
      <c r="I1" s="1" t="s">
        <v>8</v>
      </c>
      <c r="J1" s="1" t="s">
        <v>9</v>
      </c>
      <c r="K1" s="2" t="s">
        <v>10</v>
      </c>
      <c r="L1" s="2" t="s">
        <v>11</v>
      </c>
      <c r="M1" s="2" t="s">
        <v>12</v>
      </c>
      <c r="Q1" s="1" t="s">
        <v>13</v>
      </c>
    </row>
    <row r="2" spans="1:18">
      <c r="A2" s="3">
        <v>1</v>
      </c>
      <c r="B2" s="3" t="s">
        <v>14</v>
      </c>
      <c r="C2" s="3" t="s">
        <v>15</v>
      </c>
      <c r="D2" s="3" t="s">
        <v>16</v>
      </c>
      <c r="E2" s="3" t="str">
        <f>HYPERLINK("https://smcc.vn/link.aspx?i=1652690478359142_943909997778838", "https://smcc.vn/link.aspx?i=1652690478359142_943909997778838")</f>
        <v>https://smcc.vn/link.aspx?i=1652690478359142_943909997778838</v>
      </c>
      <c r="F2" s="3" t="s">
        <v>17</v>
      </c>
      <c r="G2" s="3" t="s">
        <v>18</v>
      </c>
      <c r="H2" s="3">
        <v>11</v>
      </c>
      <c r="I2" s="3">
        <v>1</v>
      </c>
      <c r="J2" s="3">
        <v>0</v>
      </c>
      <c r="K2" s="3" t="s">
        <v>19</v>
      </c>
      <c r="L2" s="3" t="str">
        <f t="shared" ref="L2:L65" si="0">HYPERLINK("https://smcc.vn/link.aspx?i=1652690478359142", "https://smcc.vn/link.aspx?i=1652690478359142")</f>
        <v>https://smcc.vn/link.aspx?i=1652690478359142</v>
      </c>
      <c r="M2" s="3" t="s">
        <v>20</v>
      </c>
      <c r="Q2" s="3" t="s">
        <v>21</v>
      </c>
      <c r="R2" s="3" t="s">
        <v>22</v>
      </c>
    </row>
    <row r="3" spans="1:18">
      <c r="A3" s="3">
        <v>2</v>
      </c>
      <c r="B3" s="3" t="s">
        <v>23</v>
      </c>
      <c r="C3" s="3" t="s">
        <v>24</v>
      </c>
      <c r="D3" s="3" t="s">
        <v>16</v>
      </c>
      <c r="E3" s="3" t="str">
        <f>HYPERLINK("https://smcc.vn/link.aspx?i=1652690478359142_943163481186823_943163481186823_3839153923037005", "https://smcc.vn/link.aspx?i=1652690478359142_943163481186823_943163481186823_3839153923037005")</f>
        <v>https://smcc.vn/link.aspx?i=1652690478359142_943163481186823_943163481186823_3839153923037005</v>
      </c>
      <c r="F3" s="3" t="s">
        <v>25</v>
      </c>
      <c r="G3" s="3" t="s">
        <v>26</v>
      </c>
      <c r="H3" s="3">
        <v>0</v>
      </c>
      <c r="I3" s="3">
        <v>0</v>
      </c>
      <c r="J3" s="3">
        <v>0</v>
      </c>
      <c r="K3" s="3" t="s">
        <v>19</v>
      </c>
      <c r="L3" s="3" t="str">
        <f t="shared" si="0"/>
        <v>https://smcc.vn/link.aspx?i=1652690478359142</v>
      </c>
      <c r="M3" s="3" t="s">
        <v>8</v>
      </c>
      <c r="Q3" s="3" t="s">
        <v>27</v>
      </c>
      <c r="R3" s="3" t="s">
        <v>22</v>
      </c>
    </row>
    <row r="4" spans="1:18">
      <c r="A4" s="3">
        <v>3</v>
      </c>
      <c r="B4" s="3" t="s">
        <v>23</v>
      </c>
      <c r="C4" s="3" t="s">
        <v>28</v>
      </c>
      <c r="D4" s="3" t="s">
        <v>16</v>
      </c>
      <c r="E4" s="3" t="str">
        <f>HYPERLINK("https://smcc.vn/link.aspx?i=1652690478359142_943163481186823_943163481186823_412280448308444", "https://smcc.vn/link.aspx?i=1652690478359142_943163481186823_943163481186823_412280448308444")</f>
        <v>https://smcc.vn/link.aspx?i=1652690478359142_943163481186823_943163481186823_412280448308444</v>
      </c>
      <c r="F4" s="3" t="s">
        <v>29</v>
      </c>
      <c r="G4" s="3" t="s">
        <v>18</v>
      </c>
      <c r="H4" s="3">
        <v>0</v>
      </c>
      <c r="I4" s="3">
        <v>0</v>
      </c>
      <c r="J4" s="3">
        <v>0</v>
      </c>
      <c r="K4" s="3" t="s">
        <v>19</v>
      </c>
      <c r="L4" s="3" t="str">
        <f t="shared" si="0"/>
        <v>https://smcc.vn/link.aspx?i=1652690478359142</v>
      </c>
      <c r="M4" s="3" t="s">
        <v>8</v>
      </c>
      <c r="Q4" s="3" t="s">
        <v>30</v>
      </c>
      <c r="R4" s="3" t="s">
        <v>22</v>
      </c>
    </row>
    <row r="5" spans="1:18">
      <c r="A5" s="3">
        <v>4</v>
      </c>
      <c r="B5" s="3" t="s">
        <v>23</v>
      </c>
      <c r="C5" s="3" t="s">
        <v>31</v>
      </c>
      <c r="D5" s="3" t="s">
        <v>16</v>
      </c>
      <c r="E5" s="3" t="str">
        <f>HYPERLINK("https://smcc.vn/link.aspx?i=1652690478359142_943163481186823_943163481186823_8596037350457472", "https://smcc.vn/link.aspx?i=1652690478359142_943163481186823_943163481186823_8596037350457472")</f>
        <v>https://smcc.vn/link.aspx?i=1652690478359142_943163481186823_943163481186823_8596037350457472</v>
      </c>
      <c r="F5" s="3" t="s">
        <v>32</v>
      </c>
      <c r="G5" s="3" t="s">
        <v>18</v>
      </c>
      <c r="H5" s="3">
        <v>0</v>
      </c>
      <c r="I5" s="3">
        <v>0</v>
      </c>
      <c r="J5" s="3">
        <v>0</v>
      </c>
      <c r="K5" s="3" t="s">
        <v>19</v>
      </c>
      <c r="L5" s="3" t="str">
        <f t="shared" si="0"/>
        <v>https://smcc.vn/link.aspx?i=1652690478359142</v>
      </c>
      <c r="M5" s="3" t="s">
        <v>8</v>
      </c>
      <c r="Q5" s="3" t="s">
        <v>33</v>
      </c>
      <c r="R5" s="3" t="s">
        <v>22</v>
      </c>
    </row>
    <row r="6" spans="1:18">
      <c r="A6" s="3">
        <v>5</v>
      </c>
      <c r="B6" s="3" t="s">
        <v>23</v>
      </c>
      <c r="C6" s="3" t="s">
        <v>34</v>
      </c>
      <c r="D6" s="3" t="s">
        <v>16</v>
      </c>
      <c r="E6" s="3" t="str">
        <f>HYPERLINK("https://smcc.vn/link.aspx?i=1652690478359142_943163481186823", "https://smcc.vn/link.aspx?i=1652690478359142_943163481186823")</f>
        <v>https://smcc.vn/link.aspx?i=1652690478359142_943163481186823</v>
      </c>
      <c r="F6" s="3" t="s">
        <v>35</v>
      </c>
      <c r="G6" s="3" t="s">
        <v>18</v>
      </c>
      <c r="H6" s="3">
        <v>117</v>
      </c>
      <c r="I6" s="3">
        <v>3</v>
      </c>
      <c r="J6" s="3">
        <v>31</v>
      </c>
      <c r="K6" s="3" t="s">
        <v>19</v>
      </c>
      <c r="L6" s="3" t="str">
        <f t="shared" si="0"/>
        <v>https://smcc.vn/link.aspx?i=1652690478359142</v>
      </c>
      <c r="M6" s="3" t="s">
        <v>20</v>
      </c>
      <c r="Q6" s="3" t="s">
        <v>36</v>
      </c>
      <c r="R6" s="3" t="s">
        <v>22</v>
      </c>
    </row>
    <row r="7" spans="1:18">
      <c r="A7" s="3">
        <v>6</v>
      </c>
      <c r="B7" s="3" t="s">
        <v>23</v>
      </c>
      <c r="C7" s="3" t="s">
        <v>37</v>
      </c>
      <c r="D7" s="3" t="s">
        <v>16</v>
      </c>
      <c r="E7" s="3" t="str">
        <f>HYPERLINK("https://smcc.vn/link.aspx?i=1652690478359142_943063307863507", "https://smcc.vn/link.aspx?i=1652690478359142_943063307863507")</f>
        <v>https://smcc.vn/link.aspx?i=1652690478359142_943063307863507</v>
      </c>
      <c r="F7" s="3" t="s">
        <v>38</v>
      </c>
      <c r="G7" s="3" t="s">
        <v>18</v>
      </c>
      <c r="H7" s="3">
        <v>12</v>
      </c>
      <c r="I7" s="3">
        <v>0</v>
      </c>
      <c r="J7" s="3">
        <v>0</v>
      </c>
      <c r="K7" s="3" t="s">
        <v>19</v>
      </c>
      <c r="L7" s="3" t="str">
        <f t="shared" si="0"/>
        <v>https://smcc.vn/link.aspx?i=1652690478359142</v>
      </c>
      <c r="M7" s="3" t="s">
        <v>20</v>
      </c>
      <c r="Q7" s="3" t="s">
        <v>39</v>
      </c>
      <c r="R7" s="3" t="s">
        <v>22</v>
      </c>
    </row>
    <row r="8" spans="1:18">
      <c r="A8" s="3">
        <v>7</v>
      </c>
      <c r="B8" s="3" t="s">
        <v>23</v>
      </c>
      <c r="C8" s="3" t="s">
        <v>40</v>
      </c>
      <c r="D8" s="3" t="s">
        <v>16</v>
      </c>
      <c r="E8" s="3" t="str">
        <f>HYPERLINK("https://smcc.vn/link.aspx?i=1652690478359142_942877857882052", "https://smcc.vn/link.aspx?i=1652690478359142_942877857882052")</f>
        <v>https://smcc.vn/link.aspx?i=1652690478359142_942877857882052</v>
      </c>
      <c r="F8" s="3" t="s">
        <v>41</v>
      </c>
      <c r="G8" s="3" t="s">
        <v>18</v>
      </c>
      <c r="H8" s="3">
        <v>30</v>
      </c>
      <c r="I8" s="3">
        <v>3</v>
      </c>
      <c r="J8" s="3">
        <v>0</v>
      </c>
      <c r="K8" s="3" t="s">
        <v>19</v>
      </c>
      <c r="L8" s="3" t="str">
        <f t="shared" si="0"/>
        <v>https://smcc.vn/link.aspx?i=1652690478359142</v>
      </c>
      <c r="M8" s="3" t="s">
        <v>20</v>
      </c>
      <c r="Q8" s="3" t="s">
        <v>22</v>
      </c>
      <c r="R8" s="3" t="s">
        <v>22</v>
      </c>
    </row>
    <row r="9" spans="1:18">
      <c r="A9" s="3">
        <v>8</v>
      </c>
      <c r="B9" s="3" t="s">
        <v>42</v>
      </c>
      <c r="C9" s="3" t="s">
        <v>15</v>
      </c>
      <c r="D9" s="3" t="s">
        <v>16</v>
      </c>
      <c r="E9" s="3" t="str">
        <f>HYPERLINK("https://smcc.vn/link.aspx?i=1652690478359142_942440317925806", "https://smcc.vn/link.aspx?i=1652690478359142_942440317925806")</f>
        <v>https://smcc.vn/link.aspx?i=1652690478359142_942440317925806</v>
      </c>
      <c r="F9" s="3" t="s">
        <v>43</v>
      </c>
      <c r="G9" s="3" t="s">
        <v>18</v>
      </c>
      <c r="H9" s="3">
        <v>16</v>
      </c>
      <c r="I9" s="3">
        <v>0</v>
      </c>
      <c r="J9" s="3">
        <v>1</v>
      </c>
      <c r="K9" s="3" t="s">
        <v>19</v>
      </c>
      <c r="L9" s="3" t="str">
        <f t="shared" si="0"/>
        <v>https://smcc.vn/link.aspx?i=1652690478359142</v>
      </c>
      <c r="M9" s="3" t="s">
        <v>20</v>
      </c>
      <c r="Q9" s="3" t="s">
        <v>44</v>
      </c>
      <c r="R9" s="3" t="s">
        <v>22</v>
      </c>
    </row>
    <row r="10" spans="1:18">
      <c r="A10" s="3">
        <v>9</v>
      </c>
      <c r="B10" s="3" t="s">
        <v>42</v>
      </c>
      <c r="C10" s="3" t="s">
        <v>37</v>
      </c>
      <c r="D10" s="3" t="s">
        <v>16</v>
      </c>
      <c r="E10" s="3" t="str">
        <f>HYPERLINK("https://smcc.vn/link.aspx?i=1652690478359142_942343961268775", "https://smcc.vn/link.aspx?i=1652690478359142_942343961268775")</f>
        <v>https://smcc.vn/link.aspx?i=1652690478359142_942343961268775</v>
      </c>
      <c r="F10" s="3" t="s">
        <v>45</v>
      </c>
      <c r="G10" s="3" t="s">
        <v>18</v>
      </c>
      <c r="H10" s="3">
        <v>13</v>
      </c>
      <c r="I10" s="3">
        <v>1</v>
      </c>
      <c r="J10" s="3">
        <v>1</v>
      </c>
      <c r="K10" s="3" t="s">
        <v>19</v>
      </c>
      <c r="L10" s="3" t="str">
        <f t="shared" si="0"/>
        <v>https://smcc.vn/link.aspx?i=1652690478359142</v>
      </c>
      <c r="M10" s="3" t="s">
        <v>20</v>
      </c>
      <c r="Q10" s="3" t="s">
        <v>46</v>
      </c>
      <c r="R10" s="3" t="s">
        <v>22</v>
      </c>
    </row>
    <row r="11" spans="1:18">
      <c r="A11" s="3">
        <v>10</v>
      </c>
      <c r="B11" s="3" t="s">
        <v>42</v>
      </c>
      <c r="C11" s="3" t="s">
        <v>47</v>
      </c>
      <c r="D11" s="3" t="s">
        <v>16</v>
      </c>
      <c r="E11" s="3" t="str">
        <f>HYPERLINK("https://smcc.vn/link.aspx?i=1652690478359142_942252974611207", "https://smcc.vn/link.aspx?i=1652690478359142_942252974611207")</f>
        <v>https://smcc.vn/link.aspx?i=1652690478359142_942252974611207</v>
      </c>
      <c r="F11" s="3" t="s">
        <v>22</v>
      </c>
      <c r="G11" s="3" t="s">
        <v>22</v>
      </c>
      <c r="H11" s="3">
        <v>7</v>
      </c>
      <c r="I11" s="3">
        <v>1</v>
      </c>
      <c r="J11" s="3">
        <v>0</v>
      </c>
      <c r="K11" s="3" t="s">
        <v>19</v>
      </c>
      <c r="L11" s="3" t="str">
        <f t="shared" si="0"/>
        <v>https://smcc.vn/link.aspx?i=1652690478359142</v>
      </c>
      <c r="M11" s="3" t="s">
        <v>20</v>
      </c>
      <c r="Q11" s="3" t="s">
        <v>22</v>
      </c>
      <c r="R11" s="3" t="s">
        <v>22</v>
      </c>
    </row>
    <row r="12" spans="1:18">
      <c r="A12" s="3">
        <v>11</v>
      </c>
      <c r="B12" s="3" t="s">
        <v>42</v>
      </c>
      <c r="C12" s="3" t="s">
        <v>48</v>
      </c>
      <c r="D12" s="3" t="s">
        <v>16</v>
      </c>
      <c r="E12" s="3" t="str">
        <f>HYPERLINK("https://smcc.vn/link.aspx?i=1652690478359142_942168494619655", "https://smcc.vn/link.aspx?i=1652690478359142_942168494619655")</f>
        <v>https://smcc.vn/link.aspx?i=1652690478359142_942168494619655</v>
      </c>
      <c r="F12" s="3" t="s">
        <v>49</v>
      </c>
      <c r="G12" s="3" t="s">
        <v>18</v>
      </c>
      <c r="H12" s="3">
        <v>6431</v>
      </c>
      <c r="I12" s="3">
        <v>110</v>
      </c>
      <c r="J12" s="3">
        <v>64</v>
      </c>
      <c r="K12" s="3" t="s">
        <v>19</v>
      </c>
      <c r="L12" s="3" t="str">
        <f t="shared" si="0"/>
        <v>https://smcc.vn/link.aspx?i=1652690478359142</v>
      </c>
      <c r="M12" s="3" t="s">
        <v>20</v>
      </c>
      <c r="Q12" s="3" t="s">
        <v>50</v>
      </c>
      <c r="R12" s="3" t="s">
        <v>22</v>
      </c>
    </row>
    <row r="13" spans="1:18">
      <c r="A13" s="3">
        <v>12</v>
      </c>
      <c r="B13" s="3" t="s">
        <v>51</v>
      </c>
      <c r="C13" s="3" t="s">
        <v>15</v>
      </c>
      <c r="D13" s="3" t="s">
        <v>16</v>
      </c>
      <c r="E13" s="3" t="str">
        <f>HYPERLINK("https://smcc.vn/link.aspx?i=1652690478359142_941712327998605", "https://smcc.vn/link.aspx?i=1652690478359142_941712327998605")</f>
        <v>https://smcc.vn/link.aspx?i=1652690478359142_941712327998605</v>
      </c>
      <c r="F13" s="3" t="s">
        <v>52</v>
      </c>
      <c r="G13" s="3" t="s">
        <v>18</v>
      </c>
      <c r="H13" s="3">
        <v>23</v>
      </c>
      <c r="I13" s="3">
        <v>1</v>
      </c>
      <c r="J13" s="3">
        <v>0</v>
      </c>
      <c r="K13" s="3" t="s">
        <v>19</v>
      </c>
      <c r="L13" s="3" t="str">
        <f t="shared" si="0"/>
        <v>https://smcc.vn/link.aspx?i=1652690478359142</v>
      </c>
      <c r="M13" s="3" t="s">
        <v>20</v>
      </c>
      <c r="Q13" s="3" t="s">
        <v>53</v>
      </c>
      <c r="R13" s="3" t="s">
        <v>22</v>
      </c>
    </row>
    <row r="14" spans="1:18">
      <c r="A14" s="3">
        <v>13</v>
      </c>
      <c r="B14" s="3" t="s">
        <v>51</v>
      </c>
      <c r="C14" s="3" t="s">
        <v>54</v>
      </c>
      <c r="D14" s="3" t="s">
        <v>16</v>
      </c>
      <c r="E14" s="3" t="str">
        <f>HYPERLINK("https://smcc.vn/link.aspx?i=1652690478359142_941600978009740", "https://smcc.vn/link.aspx?i=1652690478359142_941600978009740")</f>
        <v>https://smcc.vn/link.aspx?i=1652690478359142_941600978009740</v>
      </c>
      <c r="F14" s="3" t="s">
        <v>55</v>
      </c>
      <c r="G14" s="3" t="s">
        <v>18</v>
      </c>
      <c r="H14" s="3">
        <v>18</v>
      </c>
      <c r="I14" s="3">
        <v>0</v>
      </c>
      <c r="J14" s="3">
        <v>0</v>
      </c>
      <c r="K14" s="3" t="s">
        <v>19</v>
      </c>
      <c r="L14" s="3" t="str">
        <f t="shared" si="0"/>
        <v>https://smcc.vn/link.aspx?i=1652690478359142</v>
      </c>
      <c r="M14" s="3" t="s">
        <v>20</v>
      </c>
      <c r="Q14" s="3" t="s">
        <v>56</v>
      </c>
      <c r="R14" s="3" t="s">
        <v>22</v>
      </c>
    </row>
    <row r="15" spans="1:18">
      <c r="A15" s="3">
        <v>14</v>
      </c>
      <c r="B15" s="3" t="s">
        <v>51</v>
      </c>
      <c r="C15" s="3" t="s">
        <v>40</v>
      </c>
      <c r="D15" s="3" t="s">
        <v>16</v>
      </c>
      <c r="E15" s="3" t="str">
        <f>HYPERLINK("https://smcc.vn/link.aspx?i=1652690478359142_941401114696393", "https://smcc.vn/link.aspx?i=1652690478359142_941401114696393")</f>
        <v>https://smcc.vn/link.aspx?i=1652690478359142_941401114696393</v>
      </c>
      <c r="F15" s="3" t="s">
        <v>57</v>
      </c>
      <c r="G15" s="3" t="s">
        <v>18</v>
      </c>
      <c r="H15" s="3">
        <v>139</v>
      </c>
      <c r="I15" s="3">
        <v>0</v>
      </c>
      <c r="J15" s="3">
        <v>0</v>
      </c>
      <c r="K15" s="3" t="s">
        <v>19</v>
      </c>
      <c r="L15" s="3" t="str">
        <f t="shared" si="0"/>
        <v>https://smcc.vn/link.aspx?i=1652690478359142</v>
      </c>
      <c r="M15" s="3" t="s">
        <v>20</v>
      </c>
      <c r="Q15" s="3" t="s">
        <v>22</v>
      </c>
      <c r="R15" s="3" t="s">
        <v>22</v>
      </c>
    </row>
    <row r="16" spans="1:18">
      <c r="A16" s="3">
        <v>15</v>
      </c>
      <c r="B16" s="3" t="s">
        <v>58</v>
      </c>
      <c r="C16" s="3" t="s">
        <v>59</v>
      </c>
      <c r="D16" s="3" t="s">
        <v>16</v>
      </c>
      <c r="E16" s="3" t="str">
        <f>HYPERLINK("https://smcc.vn/link.aspx?i=1652690478359142_940943311408840", "https://smcc.vn/link.aspx?i=1652690478359142_940943311408840")</f>
        <v>https://smcc.vn/link.aspx?i=1652690478359142_940943311408840</v>
      </c>
      <c r="F16" s="3" t="s">
        <v>60</v>
      </c>
      <c r="G16" s="3" t="s">
        <v>18</v>
      </c>
      <c r="H16" s="3">
        <v>21</v>
      </c>
      <c r="I16" s="3">
        <v>0</v>
      </c>
      <c r="J16" s="3">
        <v>0</v>
      </c>
      <c r="K16" s="3" t="s">
        <v>19</v>
      </c>
      <c r="L16" s="3" t="str">
        <f t="shared" si="0"/>
        <v>https://smcc.vn/link.aspx?i=1652690478359142</v>
      </c>
      <c r="M16" s="3" t="s">
        <v>20</v>
      </c>
      <c r="Q16" s="3" t="s">
        <v>61</v>
      </c>
      <c r="R16" s="3" t="s">
        <v>22</v>
      </c>
    </row>
    <row r="17" spans="1:18">
      <c r="A17" s="3">
        <v>16</v>
      </c>
      <c r="B17" s="3" t="s">
        <v>58</v>
      </c>
      <c r="C17" s="3" t="s">
        <v>62</v>
      </c>
      <c r="D17" s="3" t="s">
        <v>16</v>
      </c>
      <c r="E17" s="3" t="str">
        <f>HYPERLINK("https://smcc.vn/link.aspx?i=1652690478359142_940792198090618_940792198090618_1295702985129072", "https://smcc.vn/link.aspx?i=1652690478359142_940792198090618_940792198090618_1295702985129072")</f>
        <v>https://smcc.vn/link.aspx?i=1652690478359142_940792198090618_940792198090618_1295702985129072</v>
      </c>
      <c r="F17" s="3" t="s">
        <v>63</v>
      </c>
      <c r="G17" s="3" t="s">
        <v>18</v>
      </c>
      <c r="H17" s="3">
        <v>0</v>
      </c>
      <c r="I17" s="3">
        <v>0</v>
      </c>
      <c r="J17" s="3">
        <v>0</v>
      </c>
      <c r="K17" s="3" t="s">
        <v>19</v>
      </c>
      <c r="L17" s="3" t="str">
        <f t="shared" si="0"/>
        <v>https://smcc.vn/link.aspx?i=1652690478359142</v>
      </c>
      <c r="M17" s="3" t="s">
        <v>8</v>
      </c>
      <c r="Q17" s="3" t="s">
        <v>22</v>
      </c>
      <c r="R17" s="3" t="s">
        <v>22</v>
      </c>
    </row>
    <row r="18" spans="1:18">
      <c r="A18" s="3">
        <v>17</v>
      </c>
      <c r="B18" s="3" t="s">
        <v>58</v>
      </c>
      <c r="C18" s="3" t="s">
        <v>62</v>
      </c>
      <c r="D18" s="3" t="s">
        <v>16</v>
      </c>
      <c r="E18" s="3" t="str">
        <f>HYPERLINK("https://smcc.vn/link.aspx?i=1652690478359142_940792198090618", "https://smcc.vn/link.aspx?i=1652690478359142_940792198090618")</f>
        <v>https://smcc.vn/link.aspx?i=1652690478359142_940792198090618</v>
      </c>
      <c r="F18" s="3" t="s">
        <v>64</v>
      </c>
      <c r="G18" s="3" t="s">
        <v>18</v>
      </c>
      <c r="H18" s="3">
        <v>21</v>
      </c>
      <c r="I18" s="3">
        <v>1</v>
      </c>
      <c r="J18" s="3">
        <v>0</v>
      </c>
      <c r="K18" s="3" t="s">
        <v>19</v>
      </c>
      <c r="L18" s="3" t="str">
        <f t="shared" si="0"/>
        <v>https://smcc.vn/link.aspx?i=1652690478359142</v>
      </c>
      <c r="M18" s="3" t="s">
        <v>20</v>
      </c>
      <c r="Q18" s="3" t="s">
        <v>65</v>
      </c>
      <c r="R18" s="3" t="s">
        <v>22</v>
      </c>
    </row>
    <row r="19" spans="1:18">
      <c r="A19" s="3">
        <v>18</v>
      </c>
      <c r="B19" s="3" t="s">
        <v>58</v>
      </c>
      <c r="C19" s="3" t="s">
        <v>66</v>
      </c>
      <c r="D19" s="3" t="s">
        <v>16</v>
      </c>
      <c r="E19" s="3" t="str">
        <f>HYPERLINK("https://smcc.vn/link.aspx?i=1652690478359142_940673811435790", "https://smcc.vn/link.aspx?i=1652690478359142_940673811435790")</f>
        <v>https://smcc.vn/link.aspx?i=1652690478359142_940673811435790</v>
      </c>
      <c r="F19" s="3" t="s">
        <v>67</v>
      </c>
      <c r="G19" s="3" t="s">
        <v>18</v>
      </c>
      <c r="H19" s="3">
        <v>80</v>
      </c>
      <c r="I19" s="3">
        <v>1</v>
      </c>
      <c r="J19" s="3">
        <v>4</v>
      </c>
      <c r="K19" s="3" t="s">
        <v>19</v>
      </c>
      <c r="L19" s="3" t="str">
        <f t="shared" si="0"/>
        <v>https://smcc.vn/link.aspx?i=1652690478359142</v>
      </c>
      <c r="M19" s="3" t="s">
        <v>20</v>
      </c>
      <c r="Q19" s="3" t="s">
        <v>22</v>
      </c>
      <c r="R19" s="3" t="s">
        <v>22</v>
      </c>
    </row>
    <row r="20" spans="1:18">
      <c r="A20" s="3">
        <v>19</v>
      </c>
      <c r="B20" s="3" t="s">
        <v>58</v>
      </c>
      <c r="C20" s="3" t="s">
        <v>40</v>
      </c>
      <c r="D20" s="3" t="s">
        <v>16</v>
      </c>
      <c r="E20" s="3" t="str">
        <f>HYPERLINK("https://smcc.vn/link.aspx?i=1652690478359142_940581501445021", "https://smcc.vn/link.aspx?i=1652690478359142_940581501445021")</f>
        <v>https://smcc.vn/link.aspx?i=1652690478359142_940581501445021</v>
      </c>
      <c r="F20" s="3" t="s">
        <v>68</v>
      </c>
      <c r="G20" s="3" t="s">
        <v>18</v>
      </c>
      <c r="H20" s="3">
        <v>98</v>
      </c>
      <c r="I20" s="3">
        <v>2</v>
      </c>
      <c r="J20" s="3">
        <v>5</v>
      </c>
      <c r="K20" s="3" t="s">
        <v>19</v>
      </c>
      <c r="L20" s="3" t="str">
        <f t="shared" si="0"/>
        <v>https://smcc.vn/link.aspx?i=1652690478359142</v>
      </c>
      <c r="M20" s="3" t="s">
        <v>20</v>
      </c>
      <c r="Q20" s="3" t="s">
        <v>22</v>
      </c>
      <c r="R20" s="3" t="s">
        <v>22</v>
      </c>
    </row>
    <row r="21" spans="1:18">
      <c r="A21" s="3">
        <v>20</v>
      </c>
      <c r="B21" s="3" t="s">
        <v>69</v>
      </c>
      <c r="C21" s="3" t="s">
        <v>15</v>
      </c>
      <c r="D21" s="3" t="s">
        <v>16</v>
      </c>
      <c r="E21" s="3" t="str">
        <f>HYPERLINK("https://smcc.vn/link.aspx?i=1652690478359142_940098934826611", "https://smcc.vn/link.aspx?i=1652690478359142_940098934826611")</f>
        <v>https://smcc.vn/link.aspx?i=1652690478359142_940098934826611</v>
      </c>
      <c r="F21" s="3" t="s">
        <v>70</v>
      </c>
      <c r="G21" s="3" t="s">
        <v>18</v>
      </c>
      <c r="H21" s="3">
        <v>17</v>
      </c>
      <c r="I21" s="3">
        <v>1</v>
      </c>
      <c r="J21" s="3">
        <v>8</v>
      </c>
      <c r="K21" s="3" t="s">
        <v>19</v>
      </c>
      <c r="L21" s="3" t="str">
        <f t="shared" si="0"/>
        <v>https://smcc.vn/link.aspx?i=1652690478359142</v>
      </c>
      <c r="M21" s="3" t="s">
        <v>20</v>
      </c>
      <c r="Q21" s="3" t="s">
        <v>71</v>
      </c>
      <c r="R21" s="3" t="s">
        <v>22</v>
      </c>
    </row>
    <row r="22" spans="1:18">
      <c r="A22" s="3">
        <v>21</v>
      </c>
      <c r="B22" s="3" t="s">
        <v>69</v>
      </c>
      <c r="C22" s="3" t="s">
        <v>37</v>
      </c>
      <c r="D22" s="3" t="s">
        <v>16</v>
      </c>
      <c r="E22" s="3" t="str">
        <f>HYPERLINK("https://smcc.vn/link.aspx?i=1652690478359142_939979251505246", "https://smcc.vn/link.aspx?i=1652690478359142_939979251505246")</f>
        <v>https://smcc.vn/link.aspx?i=1652690478359142_939979251505246</v>
      </c>
      <c r="F22" s="3" t="s">
        <v>72</v>
      </c>
      <c r="G22" s="3" t="s">
        <v>26</v>
      </c>
      <c r="H22" s="3">
        <v>24</v>
      </c>
      <c r="I22" s="3">
        <v>0</v>
      </c>
      <c r="J22" s="3">
        <v>2</v>
      </c>
      <c r="K22" s="3" t="s">
        <v>19</v>
      </c>
      <c r="L22" s="3" t="str">
        <f t="shared" si="0"/>
        <v>https://smcc.vn/link.aspx?i=1652690478359142</v>
      </c>
      <c r="M22" s="3" t="s">
        <v>20</v>
      </c>
      <c r="Q22" s="3" t="s">
        <v>73</v>
      </c>
      <c r="R22" s="3" t="s">
        <v>22</v>
      </c>
    </row>
    <row r="23" spans="1:18">
      <c r="A23" s="3">
        <v>22</v>
      </c>
      <c r="B23" s="3" t="s">
        <v>69</v>
      </c>
      <c r="C23" s="3" t="s">
        <v>40</v>
      </c>
      <c r="D23" s="3" t="s">
        <v>16</v>
      </c>
      <c r="E23" s="3" t="str">
        <f>HYPERLINK("https://smcc.vn/link.aspx?i=1652690478359142_939776488192189", "https://smcc.vn/link.aspx?i=1652690478359142_939776488192189")</f>
        <v>https://smcc.vn/link.aspx?i=1652690478359142_939776488192189</v>
      </c>
      <c r="F23" s="3" t="s">
        <v>22</v>
      </c>
      <c r="G23" s="3" t="s">
        <v>18</v>
      </c>
      <c r="H23" s="3">
        <v>176</v>
      </c>
      <c r="I23" s="3">
        <v>5</v>
      </c>
      <c r="J23" s="3">
        <v>1</v>
      </c>
      <c r="K23" s="3" t="s">
        <v>19</v>
      </c>
      <c r="L23" s="3" t="str">
        <f t="shared" si="0"/>
        <v>https://smcc.vn/link.aspx?i=1652690478359142</v>
      </c>
      <c r="M23" s="3" t="s">
        <v>20</v>
      </c>
      <c r="Q23" s="3" t="s">
        <v>22</v>
      </c>
      <c r="R23" s="3" t="s">
        <v>22</v>
      </c>
    </row>
    <row r="24" spans="1:18">
      <c r="A24" s="3">
        <v>23</v>
      </c>
      <c r="B24" s="3" t="s">
        <v>74</v>
      </c>
      <c r="C24" s="3" t="s">
        <v>75</v>
      </c>
      <c r="D24" s="3" t="s">
        <v>16</v>
      </c>
      <c r="E24" s="3" t="str">
        <f>HYPERLINK("https://smcc.vn/link.aspx?i=1652690478359142_939293344907170", "https://smcc.vn/link.aspx?i=1652690478359142_939293344907170")</f>
        <v>https://smcc.vn/link.aspx?i=1652690478359142_939293344907170</v>
      </c>
      <c r="F24" s="3" t="s">
        <v>76</v>
      </c>
      <c r="G24" s="3" t="s">
        <v>18</v>
      </c>
      <c r="H24" s="3">
        <v>21</v>
      </c>
      <c r="I24" s="3">
        <v>1</v>
      </c>
      <c r="J24" s="3">
        <v>1</v>
      </c>
      <c r="K24" s="3" t="s">
        <v>19</v>
      </c>
      <c r="L24" s="3" t="str">
        <f t="shared" si="0"/>
        <v>https://smcc.vn/link.aspx?i=1652690478359142</v>
      </c>
      <c r="M24" s="3" t="s">
        <v>20</v>
      </c>
      <c r="Q24" s="3" t="s">
        <v>77</v>
      </c>
      <c r="R24" s="3" t="s">
        <v>22</v>
      </c>
    </row>
    <row r="25" spans="1:18">
      <c r="A25" s="3">
        <v>24</v>
      </c>
      <c r="B25" s="3" t="s">
        <v>74</v>
      </c>
      <c r="C25" s="3" t="s">
        <v>78</v>
      </c>
      <c r="D25" s="3" t="s">
        <v>16</v>
      </c>
      <c r="E25" s="3" t="str">
        <f>HYPERLINK("https://smcc.vn/link.aspx?i=1652690478359142_939172041585967", "https://smcc.vn/link.aspx?i=1652690478359142_939172041585967")</f>
        <v>https://smcc.vn/link.aspx?i=1652690478359142_939172041585967</v>
      </c>
      <c r="F25" s="3" t="s">
        <v>79</v>
      </c>
      <c r="G25" s="3" t="s">
        <v>18</v>
      </c>
      <c r="H25" s="3">
        <v>22</v>
      </c>
      <c r="I25" s="3">
        <v>0</v>
      </c>
      <c r="J25" s="3">
        <v>3</v>
      </c>
      <c r="K25" s="3" t="s">
        <v>19</v>
      </c>
      <c r="L25" s="3" t="str">
        <f t="shared" si="0"/>
        <v>https://smcc.vn/link.aspx?i=1652690478359142</v>
      </c>
      <c r="M25" s="3" t="s">
        <v>20</v>
      </c>
      <c r="Q25" s="3" t="s">
        <v>80</v>
      </c>
      <c r="R25" s="3" t="s">
        <v>22</v>
      </c>
    </row>
    <row r="26" spans="1:18">
      <c r="A26" s="3">
        <v>25</v>
      </c>
      <c r="B26" s="3" t="s">
        <v>74</v>
      </c>
      <c r="C26" s="3" t="s">
        <v>81</v>
      </c>
      <c r="D26" s="3" t="s">
        <v>16</v>
      </c>
      <c r="E26" s="3" t="str">
        <f>HYPERLINK("https://smcc.vn/link.aspx?i=1652690478359142_939080478261790", "https://smcc.vn/link.aspx?i=1652690478359142_939080478261790")</f>
        <v>https://smcc.vn/link.aspx?i=1652690478359142_939080478261790</v>
      </c>
      <c r="F26" s="3" t="s">
        <v>82</v>
      </c>
      <c r="G26" s="3" t="s">
        <v>18</v>
      </c>
      <c r="H26" s="3">
        <v>91</v>
      </c>
      <c r="I26" s="3">
        <v>6</v>
      </c>
      <c r="J26" s="3">
        <v>0</v>
      </c>
      <c r="K26" s="3" t="s">
        <v>19</v>
      </c>
      <c r="L26" s="3" t="str">
        <f t="shared" si="0"/>
        <v>https://smcc.vn/link.aspx?i=1652690478359142</v>
      </c>
      <c r="M26" s="3" t="s">
        <v>20</v>
      </c>
      <c r="Q26" s="3" t="s">
        <v>22</v>
      </c>
      <c r="R26" s="3" t="s">
        <v>22</v>
      </c>
    </row>
    <row r="27" spans="1:18">
      <c r="A27" s="3">
        <v>26</v>
      </c>
      <c r="B27" s="3" t="s">
        <v>74</v>
      </c>
      <c r="C27" s="3" t="s">
        <v>83</v>
      </c>
      <c r="D27" s="3" t="s">
        <v>16</v>
      </c>
      <c r="E27" s="3" t="str">
        <f>HYPERLINK("https://smcc.vn/link.aspx?i=1652690478359142_939004294936075_939004294936075_878248047292158", "https://smcc.vn/link.aspx?i=1652690478359142_939004294936075_939004294936075_878248047292158")</f>
        <v>https://smcc.vn/link.aspx?i=1652690478359142_939004294936075_939004294936075_878248047292158</v>
      </c>
      <c r="F27" s="3" t="s">
        <v>84</v>
      </c>
      <c r="G27" s="3" t="s">
        <v>18</v>
      </c>
      <c r="H27" s="3">
        <v>0</v>
      </c>
      <c r="I27" s="3">
        <v>0</v>
      </c>
      <c r="J27" s="3">
        <v>0</v>
      </c>
      <c r="K27" s="3" t="s">
        <v>19</v>
      </c>
      <c r="L27" s="3" t="str">
        <f t="shared" si="0"/>
        <v>https://smcc.vn/link.aspx?i=1652690478359142</v>
      </c>
      <c r="M27" s="3" t="s">
        <v>8</v>
      </c>
      <c r="Q27" s="3" t="s">
        <v>85</v>
      </c>
      <c r="R27" s="3" t="s">
        <v>22</v>
      </c>
    </row>
    <row r="28" spans="1:18">
      <c r="A28" s="3">
        <v>27</v>
      </c>
      <c r="B28" s="3" t="s">
        <v>74</v>
      </c>
      <c r="C28" s="3" t="s">
        <v>86</v>
      </c>
      <c r="D28" s="3" t="s">
        <v>16</v>
      </c>
      <c r="E28" s="3" t="str">
        <f>HYPERLINK("https://smcc.vn/link.aspx?i=1652690478359142_939004294936075", "https://smcc.vn/link.aspx?i=1652690478359142_939004294936075")</f>
        <v>https://smcc.vn/link.aspx?i=1652690478359142_939004294936075</v>
      </c>
      <c r="F28" s="3" t="s">
        <v>87</v>
      </c>
      <c r="G28" s="3" t="s">
        <v>18</v>
      </c>
      <c r="H28" s="3">
        <v>21</v>
      </c>
      <c r="I28" s="3">
        <v>1</v>
      </c>
      <c r="J28" s="3">
        <v>0</v>
      </c>
      <c r="K28" s="3" t="s">
        <v>19</v>
      </c>
      <c r="L28" s="3" t="str">
        <f t="shared" si="0"/>
        <v>https://smcc.vn/link.aspx?i=1652690478359142</v>
      </c>
      <c r="M28" s="3" t="s">
        <v>20</v>
      </c>
      <c r="Q28" s="3" t="s">
        <v>88</v>
      </c>
      <c r="R28" s="3" t="s">
        <v>22</v>
      </c>
    </row>
    <row r="29" spans="1:18">
      <c r="A29" s="3">
        <v>28</v>
      </c>
      <c r="B29" s="3" t="s">
        <v>89</v>
      </c>
      <c r="C29" s="3" t="s">
        <v>90</v>
      </c>
      <c r="D29" s="3" t="s">
        <v>16</v>
      </c>
      <c r="E29" s="3" t="str">
        <f>HYPERLINK("https://smcc.vn/link.aspx?i=1652690478359142_938559521647219", "https://smcc.vn/link.aspx?i=1652690478359142_938559521647219")</f>
        <v>https://smcc.vn/link.aspx?i=1652690478359142_938559521647219</v>
      </c>
      <c r="F29" s="3" t="s">
        <v>91</v>
      </c>
      <c r="G29" s="3" t="s">
        <v>26</v>
      </c>
      <c r="H29" s="3">
        <v>35</v>
      </c>
      <c r="I29" s="3">
        <v>15</v>
      </c>
      <c r="J29" s="3">
        <v>1</v>
      </c>
      <c r="K29" s="3" t="s">
        <v>19</v>
      </c>
      <c r="L29" s="3" t="str">
        <f t="shared" si="0"/>
        <v>https://smcc.vn/link.aspx?i=1652690478359142</v>
      </c>
      <c r="M29" s="3" t="s">
        <v>20</v>
      </c>
      <c r="Q29" s="3" t="s">
        <v>92</v>
      </c>
      <c r="R29" s="3" t="s">
        <v>22</v>
      </c>
    </row>
    <row r="30" spans="1:18">
      <c r="A30" s="3">
        <v>29</v>
      </c>
      <c r="B30" s="3" t="s">
        <v>89</v>
      </c>
      <c r="C30" s="3" t="s">
        <v>15</v>
      </c>
      <c r="D30" s="3" t="s">
        <v>16</v>
      </c>
      <c r="E30" s="3" t="str">
        <f>HYPERLINK("https://smcc.vn/link.aspx?i=1652690478359142_938497198320118", "https://smcc.vn/link.aspx?i=1652690478359142_938497198320118")</f>
        <v>https://smcc.vn/link.aspx?i=1652690478359142_938497198320118</v>
      </c>
      <c r="F30" s="3" t="s">
        <v>93</v>
      </c>
      <c r="G30" s="3" t="s">
        <v>94</v>
      </c>
      <c r="H30" s="3">
        <v>19</v>
      </c>
      <c r="I30" s="3">
        <v>0</v>
      </c>
      <c r="J30" s="3">
        <v>0</v>
      </c>
      <c r="K30" s="3" t="s">
        <v>19</v>
      </c>
      <c r="L30" s="3" t="str">
        <f t="shared" si="0"/>
        <v>https://smcc.vn/link.aspx?i=1652690478359142</v>
      </c>
      <c r="M30" s="3" t="s">
        <v>20</v>
      </c>
      <c r="Q30" s="3" t="s">
        <v>95</v>
      </c>
      <c r="R30" s="3" t="s">
        <v>22</v>
      </c>
    </row>
    <row r="31" spans="1:18">
      <c r="A31" s="3">
        <v>30</v>
      </c>
      <c r="B31" s="3" t="s">
        <v>89</v>
      </c>
      <c r="C31" s="3" t="s">
        <v>96</v>
      </c>
      <c r="D31" s="3" t="s">
        <v>16</v>
      </c>
      <c r="E31" s="3" t="str">
        <f>HYPERLINK("https://smcc.vn/link.aspx?i=1652690478359142_938437624992742", "https://smcc.vn/link.aspx?i=1652690478359142_938437624992742")</f>
        <v>https://smcc.vn/link.aspx?i=1652690478359142_938437624992742</v>
      </c>
      <c r="F31" s="3" t="s">
        <v>97</v>
      </c>
      <c r="G31" s="3" t="s">
        <v>18</v>
      </c>
      <c r="H31" s="3">
        <v>13</v>
      </c>
      <c r="I31" s="3">
        <v>0</v>
      </c>
      <c r="J31" s="3">
        <v>0</v>
      </c>
      <c r="K31" s="3" t="s">
        <v>19</v>
      </c>
      <c r="L31" s="3" t="str">
        <f t="shared" si="0"/>
        <v>https://smcc.vn/link.aspx?i=1652690478359142</v>
      </c>
      <c r="M31" s="3" t="s">
        <v>20</v>
      </c>
      <c r="Q31" s="3" t="s">
        <v>98</v>
      </c>
      <c r="R31" s="3" t="s">
        <v>22</v>
      </c>
    </row>
    <row r="32" spans="1:18">
      <c r="A32" s="3">
        <v>31</v>
      </c>
      <c r="B32" s="3" t="s">
        <v>89</v>
      </c>
      <c r="C32" s="3" t="s">
        <v>99</v>
      </c>
      <c r="D32" s="3" t="s">
        <v>16</v>
      </c>
      <c r="E32" s="3" t="str">
        <f>HYPERLINK("https://smcc.vn/link.aspx?i=1652690478359142_938365064999998", "https://smcc.vn/link.aspx?i=1652690478359142_938365064999998")</f>
        <v>https://smcc.vn/link.aspx?i=1652690478359142_938365064999998</v>
      </c>
      <c r="F32" s="3" t="s">
        <v>100</v>
      </c>
      <c r="G32" s="3" t="s">
        <v>18</v>
      </c>
      <c r="H32" s="3">
        <v>54</v>
      </c>
      <c r="I32" s="3">
        <v>28</v>
      </c>
      <c r="J32" s="3">
        <v>0</v>
      </c>
      <c r="K32" s="3" t="s">
        <v>19</v>
      </c>
      <c r="L32" s="3" t="str">
        <f t="shared" si="0"/>
        <v>https://smcc.vn/link.aspx?i=1652690478359142</v>
      </c>
      <c r="M32" s="3" t="s">
        <v>20</v>
      </c>
      <c r="Q32" s="3" t="s">
        <v>101</v>
      </c>
      <c r="R32" s="3" t="s">
        <v>22</v>
      </c>
    </row>
    <row r="33" spans="1:18">
      <c r="A33" s="3">
        <v>32</v>
      </c>
      <c r="B33" s="3" t="s">
        <v>89</v>
      </c>
      <c r="C33" s="3" t="s">
        <v>102</v>
      </c>
      <c r="D33" s="3" t="s">
        <v>16</v>
      </c>
      <c r="E33" s="3" t="str">
        <f>HYPERLINK("https://smcc.vn/link.aspx?i=1652690478359142_938285101674661_938285101674661_451675354690025", "https://smcc.vn/link.aspx?i=1652690478359142_938285101674661_938285101674661_451675354690025")</f>
        <v>https://smcc.vn/link.aspx?i=1652690478359142_938285101674661_938285101674661_451675354690025</v>
      </c>
      <c r="F33" s="3" t="s">
        <v>103</v>
      </c>
      <c r="G33" s="3" t="s">
        <v>18</v>
      </c>
      <c r="H33" s="3">
        <v>0</v>
      </c>
      <c r="I33" s="3">
        <v>0</v>
      </c>
      <c r="J33" s="3">
        <v>0</v>
      </c>
      <c r="K33" s="3" t="s">
        <v>19</v>
      </c>
      <c r="L33" s="3" t="str">
        <f t="shared" si="0"/>
        <v>https://smcc.vn/link.aspx?i=1652690478359142</v>
      </c>
      <c r="M33" s="3" t="s">
        <v>8</v>
      </c>
      <c r="Q33" s="3" t="s">
        <v>104</v>
      </c>
      <c r="R33" s="3" t="s">
        <v>22</v>
      </c>
    </row>
    <row r="34" spans="1:18">
      <c r="A34" s="3">
        <v>33</v>
      </c>
      <c r="B34" s="3" t="s">
        <v>89</v>
      </c>
      <c r="C34" s="3" t="s">
        <v>105</v>
      </c>
      <c r="D34" s="3" t="s">
        <v>16</v>
      </c>
      <c r="E34" s="3" t="str">
        <f>HYPERLINK("https://smcc.vn/link.aspx?i=1652690478359142_938285101674661_938285101674661_836991691837634", "https://smcc.vn/link.aspx?i=1652690478359142_938285101674661_938285101674661_836991691837634")</f>
        <v>https://smcc.vn/link.aspx?i=1652690478359142_938285101674661_938285101674661_836991691837634</v>
      </c>
      <c r="F34" s="3" t="s">
        <v>106</v>
      </c>
      <c r="G34" s="3" t="s">
        <v>18</v>
      </c>
      <c r="H34" s="3">
        <v>0</v>
      </c>
      <c r="I34" s="3">
        <v>0</v>
      </c>
      <c r="J34" s="3">
        <v>0</v>
      </c>
      <c r="K34" s="3" t="s">
        <v>19</v>
      </c>
      <c r="L34" s="3" t="str">
        <f t="shared" si="0"/>
        <v>https://smcc.vn/link.aspx?i=1652690478359142</v>
      </c>
      <c r="M34" s="3" t="s">
        <v>8</v>
      </c>
      <c r="Q34" s="3" t="s">
        <v>107</v>
      </c>
      <c r="R34" s="3" t="s">
        <v>22</v>
      </c>
    </row>
    <row r="35" spans="1:18">
      <c r="A35" s="3">
        <v>34</v>
      </c>
      <c r="B35" s="3" t="s">
        <v>89</v>
      </c>
      <c r="C35" s="3" t="s">
        <v>108</v>
      </c>
      <c r="D35" s="3" t="s">
        <v>16</v>
      </c>
      <c r="E35" s="3" t="str">
        <f>HYPERLINK("https://smcc.vn/link.aspx?i=1652690478359142_938285101674661_938285101674661_2124545791276349", "https://smcc.vn/link.aspx?i=1652690478359142_938285101674661_938285101674661_2124545791276349")</f>
        <v>https://smcc.vn/link.aspx?i=1652690478359142_938285101674661_938285101674661_2124545791276349</v>
      </c>
      <c r="F35" s="3" t="s">
        <v>109</v>
      </c>
      <c r="G35" s="3" t="s">
        <v>26</v>
      </c>
      <c r="H35" s="3">
        <v>0</v>
      </c>
      <c r="I35" s="3">
        <v>0</v>
      </c>
      <c r="J35" s="3">
        <v>0</v>
      </c>
      <c r="K35" s="3" t="s">
        <v>19</v>
      </c>
      <c r="L35" s="3" t="str">
        <f t="shared" si="0"/>
        <v>https://smcc.vn/link.aspx?i=1652690478359142</v>
      </c>
      <c r="M35" s="3" t="s">
        <v>8</v>
      </c>
      <c r="Q35" s="3" t="s">
        <v>110</v>
      </c>
      <c r="R35" s="3" t="s">
        <v>22</v>
      </c>
    </row>
    <row r="36" spans="1:18">
      <c r="A36" s="3">
        <v>35</v>
      </c>
      <c r="B36" s="3" t="s">
        <v>89</v>
      </c>
      <c r="C36" s="3" t="s">
        <v>111</v>
      </c>
      <c r="D36" s="3" t="s">
        <v>16</v>
      </c>
      <c r="E36" s="3" t="str">
        <f>HYPERLINK("https://smcc.vn/link.aspx?i=1652690478359142_938285101674661_938285101674661_481874368332449", "https://smcc.vn/link.aspx?i=1652690478359142_938285101674661_938285101674661_481874368332449")</f>
        <v>https://smcc.vn/link.aspx?i=1652690478359142_938285101674661_938285101674661_481874368332449</v>
      </c>
      <c r="F36" s="3" t="s">
        <v>112</v>
      </c>
      <c r="G36" s="3" t="s">
        <v>18</v>
      </c>
      <c r="H36" s="3">
        <v>0</v>
      </c>
      <c r="I36" s="3">
        <v>0</v>
      </c>
      <c r="J36" s="3">
        <v>0</v>
      </c>
      <c r="K36" s="3" t="s">
        <v>19</v>
      </c>
      <c r="L36" s="3" t="str">
        <f t="shared" si="0"/>
        <v>https://smcc.vn/link.aspx?i=1652690478359142</v>
      </c>
      <c r="M36" s="3" t="s">
        <v>8</v>
      </c>
      <c r="Q36" s="3" t="s">
        <v>113</v>
      </c>
      <c r="R36" s="3" t="s">
        <v>22</v>
      </c>
    </row>
    <row r="37" spans="1:18">
      <c r="A37" s="3">
        <v>36</v>
      </c>
      <c r="B37" s="3" t="s">
        <v>89</v>
      </c>
      <c r="C37" s="3" t="s">
        <v>66</v>
      </c>
      <c r="D37" s="3" t="s">
        <v>16</v>
      </c>
      <c r="E37" s="3" t="str">
        <f>HYPERLINK("https://smcc.vn/link.aspx?i=1652690478359142_938285101674661", "https://smcc.vn/link.aspx?i=1652690478359142_938285101674661")</f>
        <v>https://smcc.vn/link.aspx?i=1652690478359142_938285101674661</v>
      </c>
      <c r="F37" s="3" t="s">
        <v>114</v>
      </c>
      <c r="G37" s="3" t="s">
        <v>18</v>
      </c>
      <c r="H37" s="3">
        <v>33</v>
      </c>
      <c r="I37" s="3">
        <v>4</v>
      </c>
      <c r="J37" s="3">
        <v>5</v>
      </c>
      <c r="K37" s="3" t="s">
        <v>19</v>
      </c>
      <c r="L37" s="3" t="str">
        <f t="shared" si="0"/>
        <v>https://smcc.vn/link.aspx?i=1652690478359142</v>
      </c>
      <c r="M37" s="3" t="s">
        <v>20</v>
      </c>
      <c r="Q37" s="3" t="s">
        <v>115</v>
      </c>
      <c r="R37" s="3" t="s">
        <v>22</v>
      </c>
    </row>
    <row r="38" spans="1:18">
      <c r="A38" s="3">
        <v>37</v>
      </c>
      <c r="B38" s="3" t="s">
        <v>89</v>
      </c>
      <c r="C38" s="3" t="s">
        <v>40</v>
      </c>
      <c r="D38" s="3" t="s">
        <v>16</v>
      </c>
      <c r="E38" s="3" t="str">
        <f>HYPERLINK("https://smcc.vn/link.aspx?i=1652690478359142_938174518352386", "https://smcc.vn/link.aspx?i=1652690478359142_938174518352386")</f>
        <v>https://smcc.vn/link.aspx?i=1652690478359142_938174518352386</v>
      </c>
      <c r="F38" s="3" t="s">
        <v>116</v>
      </c>
      <c r="G38" s="3" t="s">
        <v>18</v>
      </c>
      <c r="H38" s="3">
        <v>325</v>
      </c>
      <c r="I38" s="3">
        <v>8</v>
      </c>
      <c r="J38" s="3">
        <v>2</v>
      </c>
      <c r="K38" s="3" t="s">
        <v>19</v>
      </c>
      <c r="L38" s="3" t="str">
        <f t="shared" si="0"/>
        <v>https://smcc.vn/link.aspx?i=1652690478359142</v>
      </c>
      <c r="M38" s="3" t="s">
        <v>20</v>
      </c>
      <c r="Q38" s="3" t="s">
        <v>22</v>
      </c>
      <c r="R38" s="3" t="s">
        <v>22</v>
      </c>
    </row>
    <row r="39" spans="1:18">
      <c r="A39" s="3">
        <v>38</v>
      </c>
      <c r="B39" s="3" t="s">
        <v>117</v>
      </c>
      <c r="C39" s="3" t="s">
        <v>15</v>
      </c>
      <c r="D39" s="3" t="s">
        <v>16</v>
      </c>
      <c r="E39" s="3" t="str">
        <f>HYPERLINK("https://smcc.vn/link.aspx?i=1652690478359142_937685368401301", "https://smcc.vn/link.aspx?i=1652690478359142_937685368401301")</f>
        <v>https://smcc.vn/link.aspx?i=1652690478359142_937685368401301</v>
      </c>
      <c r="F39" s="3" t="s">
        <v>118</v>
      </c>
      <c r="G39" s="3" t="s">
        <v>18</v>
      </c>
      <c r="H39" s="3">
        <v>152</v>
      </c>
      <c r="I39" s="3">
        <v>2</v>
      </c>
      <c r="J39" s="3">
        <v>1</v>
      </c>
      <c r="K39" s="3" t="s">
        <v>19</v>
      </c>
      <c r="L39" s="3" t="str">
        <f t="shared" si="0"/>
        <v>https://smcc.vn/link.aspx?i=1652690478359142</v>
      </c>
      <c r="M39" s="3" t="s">
        <v>20</v>
      </c>
      <c r="Q39" s="3" t="s">
        <v>119</v>
      </c>
      <c r="R39" s="3" t="s">
        <v>22</v>
      </c>
    </row>
    <row r="40" spans="1:18">
      <c r="A40" s="3">
        <v>39</v>
      </c>
      <c r="B40" s="3" t="s">
        <v>117</v>
      </c>
      <c r="C40" s="3" t="s">
        <v>37</v>
      </c>
      <c r="D40" s="3" t="s">
        <v>16</v>
      </c>
      <c r="E40" s="3" t="str">
        <f>HYPERLINK("https://smcc.vn/link.aspx?i=1652690478359142_937576361745535", "https://smcc.vn/link.aspx?i=1652690478359142_937576361745535")</f>
        <v>https://smcc.vn/link.aspx?i=1652690478359142_937576361745535</v>
      </c>
      <c r="F40" s="3" t="s">
        <v>120</v>
      </c>
      <c r="G40" s="3" t="s">
        <v>18</v>
      </c>
      <c r="H40" s="3">
        <v>19</v>
      </c>
      <c r="I40" s="3">
        <v>1</v>
      </c>
      <c r="J40" s="3">
        <v>1</v>
      </c>
      <c r="K40" s="3" t="s">
        <v>19</v>
      </c>
      <c r="L40" s="3" t="str">
        <f t="shared" si="0"/>
        <v>https://smcc.vn/link.aspx?i=1652690478359142</v>
      </c>
      <c r="M40" s="3" t="s">
        <v>20</v>
      </c>
      <c r="Q40" s="3" t="s">
        <v>121</v>
      </c>
      <c r="R40" s="3" t="s">
        <v>22</v>
      </c>
    </row>
    <row r="41" spans="1:18">
      <c r="A41" s="3">
        <v>40</v>
      </c>
      <c r="B41" s="3" t="s">
        <v>117</v>
      </c>
      <c r="C41" s="3" t="s">
        <v>122</v>
      </c>
      <c r="D41" s="3" t="s">
        <v>16</v>
      </c>
      <c r="E41" s="3" t="str">
        <f>HYPERLINK("https://smcc.vn/link.aspx?i=1652690478359142_937497735086731", "https://smcc.vn/link.aspx?i=1652690478359142_937497735086731")</f>
        <v>https://smcc.vn/link.aspx?i=1652690478359142_937497735086731</v>
      </c>
      <c r="F41" s="3" t="s">
        <v>123</v>
      </c>
      <c r="G41" s="3" t="s">
        <v>18</v>
      </c>
      <c r="H41" s="3">
        <v>86</v>
      </c>
      <c r="I41" s="3">
        <v>1</v>
      </c>
      <c r="J41" s="3">
        <v>2</v>
      </c>
      <c r="K41" s="3" t="s">
        <v>19</v>
      </c>
      <c r="L41" s="3" t="str">
        <f t="shared" si="0"/>
        <v>https://smcc.vn/link.aspx?i=1652690478359142</v>
      </c>
      <c r="M41" s="3" t="s">
        <v>20</v>
      </c>
      <c r="Q41" s="3" t="s">
        <v>124</v>
      </c>
      <c r="R41" s="3" t="s">
        <v>22</v>
      </c>
    </row>
    <row r="42" spans="1:18">
      <c r="A42" s="3">
        <v>41</v>
      </c>
      <c r="B42" s="3" t="s">
        <v>125</v>
      </c>
      <c r="C42" s="3" t="s">
        <v>15</v>
      </c>
      <c r="D42" s="3" t="s">
        <v>16</v>
      </c>
      <c r="E42" s="3" t="str">
        <f>HYPERLINK("https://smcc.vn/link.aspx?i=1652690478359142_936929431810228", "https://smcc.vn/link.aspx?i=1652690478359142_936929431810228")</f>
        <v>https://smcc.vn/link.aspx?i=1652690478359142_936929431810228</v>
      </c>
      <c r="F42" s="3" t="s">
        <v>126</v>
      </c>
      <c r="G42" s="3" t="s">
        <v>18</v>
      </c>
      <c r="H42" s="3">
        <v>31</v>
      </c>
      <c r="I42" s="3">
        <v>0</v>
      </c>
      <c r="J42" s="3">
        <v>7</v>
      </c>
      <c r="K42" s="3" t="s">
        <v>19</v>
      </c>
      <c r="L42" s="3" t="str">
        <f t="shared" si="0"/>
        <v>https://smcc.vn/link.aspx?i=1652690478359142</v>
      </c>
      <c r="M42" s="3" t="s">
        <v>20</v>
      </c>
      <c r="Q42" s="3" t="s">
        <v>127</v>
      </c>
      <c r="R42" s="3" t="s">
        <v>22</v>
      </c>
    </row>
    <row r="43" spans="1:18">
      <c r="A43" s="3">
        <v>42</v>
      </c>
      <c r="B43" s="3" t="s">
        <v>125</v>
      </c>
      <c r="C43" s="3" t="s">
        <v>37</v>
      </c>
      <c r="D43" s="3" t="s">
        <v>16</v>
      </c>
      <c r="E43" s="3" t="str">
        <f>HYPERLINK("https://smcc.vn/link.aspx?i=1652690478359142_936823611820810", "https://smcc.vn/link.aspx?i=1652690478359142_936823611820810")</f>
        <v>https://smcc.vn/link.aspx?i=1652690478359142_936823611820810</v>
      </c>
      <c r="F43" s="3" t="s">
        <v>128</v>
      </c>
      <c r="G43" s="3" t="s">
        <v>18</v>
      </c>
      <c r="H43" s="3">
        <v>15</v>
      </c>
      <c r="I43" s="3">
        <v>2</v>
      </c>
      <c r="J43" s="3">
        <v>2</v>
      </c>
      <c r="K43" s="3" t="s">
        <v>19</v>
      </c>
      <c r="L43" s="3" t="str">
        <f t="shared" si="0"/>
        <v>https://smcc.vn/link.aspx?i=1652690478359142</v>
      </c>
      <c r="M43" s="3" t="s">
        <v>20</v>
      </c>
      <c r="Q43" s="3" t="s">
        <v>129</v>
      </c>
      <c r="R43" s="3" t="s">
        <v>22</v>
      </c>
    </row>
    <row r="44" spans="1:18">
      <c r="A44" s="3">
        <v>43</v>
      </c>
      <c r="B44" s="3" t="s">
        <v>125</v>
      </c>
      <c r="C44" s="3" t="s">
        <v>40</v>
      </c>
      <c r="D44" s="3" t="s">
        <v>16</v>
      </c>
      <c r="E44" s="3" t="str">
        <f>HYPERLINK("https://smcc.vn/link.aspx?i=1652690478359142_936629915173513", "https://smcc.vn/link.aspx?i=1652690478359142_936629915173513")</f>
        <v>https://smcc.vn/link.aspx?i=1652690478359142_936629915173513</v>
      </c>
      <c r="F44" s="3" t="s">
        <v>130</v>
      </c>
      <c r="G44" s="3" t="s">
        <v>18</v>
      </c>
      <c r="H44" s="3">
        <v>71</v>
      </c>
      <c r="I44" s="3">
        <v>2</v>
      </c>
      <c r="J44" s="3">
        <v>2</v>
      </c>
      <c r="K44" s="3" t="s">
        <v>19</v>
      </c>
      <c r="L44" s="3" t="str">
        <f t="shared" si="0"/>
        <v>https://smcc.vn/link.aspx?i=1652690478359142</v>
      </c>
      <c r="M44" s="3" t="s">
        <v>20</v>
      </c>
      <c r="Q44" s="3" t="s">
        <v>22</v>
      </c>
      <c r="R44" s="3" t="s">
        <v>22</v>
      </c>
    </row>
    <row r="45" spans="1:18">
      <c r="A45" s="3">
        <v>44</v>
      </c>
      <c r="B45" s="3" t="s">
        <v>131</v>
      </c>
      <c r="C45" s="3" t="s">
        <v>132</v>
      </c>
      <c r="D45" s="3" t="s">
        <v>16</v>
      </c>
      <c r="E45" s="3" t="str">
        <f>HYPERLINK("https://smcc.vn/link.aspx?i=1652690478359142_936127525223752", "https://smcc.vn/link.aspx?i=1652690478359142_936127525223752")</f>
        <v>https://smcc.vn/link.aspx?i=1652690478359142_936127525223752</v>
      </c>
      <c r="F45" s="3" t="s">
        <v>133</v>
      </c>
      <c r="G45" s="3" t="s">
        <v>18</v>
      </c>
      <c r="H45" s="3">
        <v>25</v>
      </c>
      <c r="I45" s="3">
        <v>2</v>
      </c>
      <c r="J45" s="3">
        <v>3</v>
      </c>
      <c r="K45" s="3" t="s">
        <v>19</v>
      </c>
      <c r="L45" s="3" t="str">
        <f t="shared" si="0"/>
        <v>https://smcc.vn/link.aspx?i=1652690478359142</v>
      </c>
      <c r="M45" s="3" t="s">
        <v>20</v>
      </c>
      <c r="Q45" s="3" t="s">
        <v>134</v>
      </c>
      <c r="R45" s="3" t="s">
        <v>22</v>
      </c>
    </row>
    <row r="46" spans="1:18">
      <c r="A46" s="3">
        <v>45</v>
      </c>
      <c r="B46" s="3" t="s">
        <v>131</v>
      </c>
      <c r="C46" s="3" t="s">
        <v>135</v>
      </c>
      <c r="D46" s="3" t="s">
        <v>16</v>
      </c>
      <c r="E46" s="3" t="str">
        <f>HYPERLINK("https://smcc.vn/link.aspx?i=1652690478359142_936035328566305", "https://smcc.vn/link.aspx?i=1652690478359142_936035328566305")</f>
        <v>https://smcc.vn/link.aspx?i=1652690478359142_936035328566305</v>
      </c>
      <c r="F46" s="3" t="s">
        <v>136</v>
      </c>
      <c r="G46" s="3" t="s">
        <v>26</v>
      </c>
      <c r="H46" s="3">
        <v>23</v>
      </c>
      <c r="I46" s="3">
        <v>5</v>
      </c>
      <c r="J46" s="3">
        <v>0</v>
      </c>
      <c r="K46" s="3" t="s">
        <v>19</v>
      </c>
      <c r="L46" s="3" t="str">
        <f t="shared" si="0"/>
        <v>https://smcc.vn/link.aspx?i=1652690478359142</v>
      </c>
      <c r="M46" s="3" t="s">
        <v>20</v>
      </c>
      <c r="Q46" s="3" t="s">
        <v>137</v>
      </c>
      <c r="R46" s="3" t="s">
        <v>22</v>
      </c>
    </row>
    <row r="47" spans="1:18">
      <c r="A47" s="3">
        <v>46</v>
      </c>
      <c r="B47" s="3" t="s">
        <v>131</v>
      </c>
      <c r="C47" s="3" t="s">
        <v>40</v>
      </c>
      <c r="D47" s="3" t="s">
        <v>16</v>
      </c>
      <c r="E47" s="3" t="str">
        <f>HYPERLINK("https://smcc.vn/link.aspx?i=1652690478359142_935846368585201", "https://smcc.vn/link.aspx?i=1652690478359142_935846368585201")</f>
        <v>https://smcc.vn/link.aspx?i=1652690478359142_935846368585201</v>
      </c>
      <c r="F47" s="3" t="s">
        <v>138</v>
      </c>
      <c r="G47" s="3" t="s">
        <v>18</v>
      </c>
      <c r="H47" s="3">
        <v>72</v>
      </c>
      <c r="I47" s="3">
        <v>3</v>
      </c>
      <c r="J47" s="3">
        <v>4</v>
      </c>
      <c r="K47" s="3" t="s">
        <v>19</v>
      </c>
      <c r="L47" s="3" t="str">
        <f t="shared" si="0"/>
        <v>https://smcc.vn/link.aspx?i=1652690478359142</v>
      </c>
      <c r="M47" s="3" t="s">
        <v>20</v>
      </c>
      <c r="Q47" s="3" t="s">
        <v>22</v>
      </c>
      <c r="R47" s="3" t="s">
        <v>22</v>
      </c>
    </row>
    <row r="48" spans="1:18">
      <c r="A48" s="3">
        <v>47</v>
      </c>
      <c r="B48" s="3" t="s">
        <v>139</v>
      </c>
      <c r="C48" s="3" t="s">
        <v>140</v>
      </c>
      <c r="D48" s="3" t="s">
        <v>16</v>
      </c>
      <c r="E48" s="3" t="str">
        <f>HYPERLINK("https://smcc.vn/link.aspx?i=1652690478359142_935393475297157_935393475297157_440355338508044", "https://smcc.vn/link.aspx?i=1652690478359142_935393475297157_935393475297157_440355338508044")</f>
        <v>https://smcc.vn/link.aspx?i=1652690478359142_935393475297157_935393475297157_440355338508044</v>
      </c>
      <c r="F48" s="3" t="s">
        <v>141</v>
      </c>
      <c r="G48" s="3" t="s">
        <v>18</v>
      </c>
      <c r="H48" s="3">
        <v>0</v>
      </c>
      <c r="I48" s="3">
        <v>0</v>
      </c>
      <c r="J48" s="3">
        <v>0</v>
      </c>
      <c r="K48" s="3" t="s">
        <v>19</v>
      </c>
      <c r="L48" s="3" t="str">
        <f t="shared" si="0"/>
        <v>https://smcc.vn/link.aspx?i=1652690478359142</v>
      </c>
      <c r="M48" s="3" t="s">
        <v>8</v>
      </c>
      <c r="Q48" s="3" t="s">
        <v>142</v>
      </c>
      <c r="R48" s="3" t="s">
        <v>22</v>
      </c>
    </row>
    <row r="49" spans="1:18">
      <c r="A49" s="3">
        <v>48</v>
      </c>
      <c r="B49" s="3" t="s">
        <v>139</v>
      </c>
      <c r="C49" s="3" t="s">
        <v>143</v>
      </c>
      <c r="D49" s="3" t="s">
        <v>16</v>
      </c>
      <c r="E49" s="3" t="str">
        <f>HYPERLINK("https://smcc.vn/link.aspx?i=1652690478359142_935393475297157", "https://smcc.vn/link.aspx?i=1652690478359142_935393475297157")</f>
        <v>https://smcc.vn/link.aspx?i=1652690478359142_935393475297157</v>
      </c>
      <c r="F49" s="3" t="s">
        <v>144</v>
      </c>
      <c r="G49" s="3" t="s">
        <v>94</v>
      </c>
      <c r="H49" s="3">
        <v>14</v>
      </c>
      <c r="I49" s="3">
        <v>13</v>
      </c>
      <c r="J49" s="3">
        <v>0</v>
      </c>
      <c r="K49" s="3" t="s">
        <v>19</v>
      </c>
      <c r="L49" s="3" t="str">
        <f t="shared" si="0"/>
        <v>https://smcc.vn/link.aspx?i=1652690478359142</v>
      </c>
      <c r="M49" s="3" t="s">
        <v>20</v>
      </c>
      <c r="Q49" s="3" t="s">
        <v>145</v>
      </c>
      <c r="R49" s="3" t="s">
        <v>22</v>
      </c>
    </row>
    <row r="50" spans="1:18">
      <c r="A50" s="3">
        <v>49</v>
      </c>
      <c r="B50" s="3" t="s">
        <v>139</v>
      </c>
      <c r="C50" s="3" t="s">
        <v>146</v>
      </c>
      <c r="D50" s="3" t="s">
        <v>16</v>
      </c>
      <c r="E50" s="3" t="str">
        <f>HYPERLINK("https://smcc.vn/link.aspx?i=1652690478359142_935353485301156", "https://smcc.vn/link.aspx?i=1652690478359142_935353485301156")</f>
        <v>https://smcc.vn/link.aspx?i=1652690478359142_935353485301156</v>
      </c>
      <c r="F50" s="3" t="s">
        <v>147</v>
      </c>
      <c r="G50" s="3" t="s">
        <v>94</v>
      </c>
      <c r="H50" s="3">
        <v>68</v>
      </c>
      <c r="I50" s="3">
        <v>6</v>
      </c>
      <c r="J50" s="3">
        <v>0</v>
      </c>
      <c r="K50" s="3" t="s">
        <v>19</v>
      </c>
      <c r="L50" s="3" t="str">
        <f t="shared" si="0"/>
        <v>https://smcc.vn/link.aspx?i=1652690478359142</v>
      </c>
      <c r="M50" s="3" t="s">
        <v>20</v>
      </c>
      <c r="Q50" s="3" t="s">
        <v>148</v>
      </c>
      <c r="R50" s="3" t="s">
        <v>22</v>
      </c>
    </row>
    <row r="51" spans="1:18">
      <c r="A51" s="3">
        <v>50</v>
      </c>
      <c r="B51" s="3" t="s">
        <v>139</v>
      </c>
      <c r="C51" s="3" t="s">
        <v>149</v>
      </c>
      <c r="D51" s="3" t="s">
        <v>16</v>
      </c>
      <c r="E51" s="3" t="str">
        <f>HYPERLINK("https://smcc.vn/link.aspx?i=1652690478359142_935316495304855", "https://smcc.vn/link.aspx?i=1652690478359142_935316495304855")</f>
        <v>https://smcc.vn/link.aspx?i=1652690478359142_935316495304855</v>
      </c>
      <c r="F51" s="3" t="s">
        <v>150</v>
      </c>
      <c r="G51" s="3" t="s">
        <v>94</v>
      </c>
      <c r="H51" s="3">
        <v>16</v>
      </c>
      <c r="I51" s="3">
        <v>4</v>
      </c>
      <c r="J51" s="3">
        <v>0</v>
      </c>
      <c r="K51" s="3" t="s">
        <v>19</v>
      </c>
      <c r="L51" s="3" t="str">
        <f t="shared" si="0"/>
        <v>https://smcc.vn/link.aspx?i=1652690478359142</v>
      </c>
      <c r="M51" s="3" t="s">
        <v>20</v>
      </c>
      <c r="Q51" s="3" t="s">
        <v>151</v>
      </c>
      <c r="R51" s="3" t="s">
        <v>22</v>
      </c>
    </row>
    <row r="52" spans="1:18">
      <c r="A52" s="3">
        <v>51</v>
      </c>
      <c r="B52" s="3" t="s">
        <v>139</v>
      </c>
      <c r="C52" s="3" t="s">
        <v>152</v>
      </c>
      <c r="D52" s="3" t="s">
        <v>16</v>
      </c>
      <c r="E52" s="3" t="str">
        <f>HYPERLINK("https://smcc.vn/link.aspx?i=1652690478359142_935180565318448", "https://smcc.vn/link.aspx?i=1652690478359142_935180565318448")</f>
        <v>https://smcc.vn/link.aspx?i=1652690478359142_935180565318448</v>
      </c>
      <c r="F52" s="3" t="s">
        <v>153</v>
      </c>
      <c r="G52" s="3" t="s">
        <v>18</v>
      </c>
      <c r="H52" s="3">
        <v>17</v>
      </c>
      <c r="I52" s="3">
        <v>3</v>
      </c>
      <c r="J52" s="3">
        <v>0</v>
      </c>
      <c r="K52" s="3" t="s">
        <v>19</v>
      </c>
      <c r="L52" s="3" t="str">
        <f t="shared" si="0"/>
        <v>https://smcc.vn/link.aspx?i=1652690478359142</v>
      </c>
      <c r="M52" s="3" t="s">
        <v>20</v>
      </c>
      <c r="Q52" s="3" t="s">
        <v>154</v>
      </c>
      <c r="R52" s="3" t="s">
        <v>22</v>
      </c>
    </row>
    <row r="53" spans="1:18">
      <c r="A53" s="3">
        <v>52</v>
      </c>
      <c r="B53" s="3" t="s">
        <v>139</v>
      </c>
      <c r="C53" s="3" t="s">
        <v>40</v>
      </c>
      <c r="D53" s="3" t="s">
        <v>16</v>
      </c>
      <c r="E53" s="3" t="str">
        <f>HYPERLINK("https://smcc.vn/link.aspx?i=1652690478359142_935087955327709", "https://smcc.vn/link.aspx?i=1652690478359142_935087955327709")</f>
        <v>https://smcc.vn/link.aspx?i=1652690478359142_935087955327709</v>
      </c>
      <c r="F53" s="3" t="s">
        <v>155</v>
      </c>
      <c r="G53" s="3" t="s">
        <v>18</v>
      </c>
      <c r="H53" s="3">
        <v>16314</v>
      </c>
      <c r="I53" s="3">
        <v>307</v>
      </c>
      <c r="J53" s="3">
        <v>95</v>
      </c>
      <c r="K53" s="3" t="s">
        <v>19</v>
      </c>
      <c r="L53" s="3" t="str">
        <f t="shared" si="0"/>
        <v>https://smcc.vn/link.aspx?i=1652690478359142</v>
      </c>
      <c r="M53" s="3" t="s">
        <v>20</v>
      </c>
      <c r="Q53" s="3" t="s">
        <v>156</v>
      </c>
      <c r="R53" s="3" t="s">
        <v>22</v>
      </c>
    </row>
    <row r="54" spans="1:18">
      <c r="A54" s="3">
        <v>53</v>
      </c>
      <c r="B54" s="3" t="s">
        <v>157</v>
      </c>
      <c r="C54" s="3" t="s">
        <v>158</v>
      </c>
      <c r="D54" s="3" t="s">
        <v>16</v>
      </c>
      <c r="E54" s="3" t="str">
        <f>HYPERLINK("https://smcc.vn/link.aspx?i=1652690478359142_934608022042369_934608022042369_1186614745972885", "https://smcc.vn/link.aspx?i=1652690478359142_934608022042369_934608022042369_1186614745972885")</f>
        <v>https://smcc.vn/link.aspx?i=1652690478359142_934608022042369_934608022042369_1186614745972885</v>
      </c>
      <c r="F54" s="3" t="s">
        <v>159</v>
      </c>
      <c r="G54" s="3" t="s">
        <v>18</v>
      </c>
      <c r="H54" s="3">
        <v>0</v>
      </c>
      <c r="I54" s="3">
        <v>0</v>
      </c>
      <c r="J54" s="3">
        <v>0</v>
      </c>
      <c r="K54" s="3" t="s">
        <v>19</v>
      </c>
      <c r="L54" s="3" t="str">
        <f t="shared" si="0"/>
        <v>https://smcc.vn/link.aspx?i=1652690478359142</v>
      </c>
      <c r="M54" s="3" t="s">
        <v>8</v>
      </c>
      <c r="Q54" s="3" t="s">
        <v>160</v>
      </c>
      <c r="R54" s="3" t="s">
        <v>22</v>
      </c>
    </row>
    <row r="55" spans="1:18">
      <c r="A55" s="3">
        <v>54</v>
      </c>
      <c r="B55" s="3" t="s">
        <v>157</v>
      </c>
      <c r="C55" s="3" t="s">
        <v>158</v>
      </c>
      <c r="D55" s="3" t="s">
        <v>16</v>
      </c>
      <c r="E55" s="3" t="str">
        <f>HYPERLINK("https://smcc.vn/link.aspx?i=1652690478359142_934608022042369", "https://smcc.vn/link.aspx?i=1652690478359142_934608022042369")</f>
        <v>https://smcc.vn/link.aspx?i=1652690478359142_934608022042369</v>
      </c>
      <c r="F55" s="3" t="s">
        <v>161</v>
      </c>
      <c r="G55" s="3" t="s">
        <v>18</v>
      </c>
      <c r="H55" s="3">
        <v>26</v>
      </c>
      <c r="I55" s="3">
        <v>5</v>
      </c>
      <c r="J55" s="3">
        <v>0</v>
      </c>
      <c r="K55" s="3" t="s">
        <v>19</v>
      </c>
      <c r="L55" s="3" t="str">
        <f t="shared" si="0"/>
        <v>https://smcc.vn/link.aspx?i=1652690478359142</v>
      </c>
      <c r="M55" s="3" t="s">
        <v>20</v>
      </c>
      <c r="Q55" s="3" t="s">
        <v>162</v>
      </c>
      <c r="R55" s="3" t="s">
        <v>22</v>
      </c>
    </row>
    <row r="56" spans="1:18">
      <c r="A56" s="3">
        <v>55</v>
      </c>
      <c r="B56" s="3" t="s">
        <v>157</v>
      </c>
      <c r="C56" s="3" t="s">
        <v>163</v>
      </c>
      <c r="D56" s="3" t="s">
        <v>16</v>
      </c>
      <c r="E56" s="3" t="str">
        <f>HYPERLINK("https://smcc.vn/link.aspx?i=1652690478359142_934498205386684_934498205386684_2238053339884229", "https://smcc.vn/link.aspx?i=1652690478359142_934498205386684_934498205386684_2238053339884229")</f>
        <v>https://smcc.vn/link.aspx?i=1652690478359142_934498205386684_934498205386684_2238053339884229</v>
      </c>
      <c r="F56" s="3" t="s">
        <v>159</v>
      </c>
      <c r="G56" s="3" t="s">
        <v>26</v>
      </c>
      <c r="H56" s="3">
        <v>0</v>
      </c>
      <c r="I56" s="3">
        <v>0</v>
      </c>
      <c r="J56" s="3">
        <v>0</v>
      </c>
      <c r="K56" s="3" t="s">
        <v>19</v>
      </c>
      <c r="L56" s="3" t="str">
        <f t="shared" si="0"/>
        <v>https://smcc.vn/link.aspx?i=1652690478359142</v>
      </c>
      <c r="M56" s="3" t="s">
        <v>8</v>
      </c>
      <c r="Q56" s="3" t="s">
        <v>160</v>
      </c>
      <c r="R56" s="3" t="s">
        <v>22</v>
      </c>
    </row>
    <row r="57" spans="1:18">
      <c r="A57" s="3">
        <v>56</v>
      </c>
      <c r="B57" s="3" t="s">
        <v>157</v>
      </c>
      <c r="C57" s="3" t="s">
        <v>135</v>
      </c>
      <c r="D57" s="3" t="s">
        <v>16</v>
      </c>
      <c r="E57" s="3" t="str">
        <f>HYPERLINK("https://smcc.vn/link.aspx?i=1652690478359142_934498205386684", "https://smcc.vn/link.aspx?i=1652690478359142_934498205386684")</f>
        <v>https://smcc.vn/link.aspx?i=1652690478359142_934498205386684</v>
      </c>
      <c r="F57" s="3" t="s">
        <v>164</v>
      </c>
      <c r="G57" s="3" t="s">
        <v>18</v>
      </c>
      <c r="H57" s="3">
        <v>18</v>
      </c>
      <c r="I57" s="3">
        <v>2</v>
      </c>
      <c r="J57" s="3">
        <v>1</v>
      </c>
      <c r="K57" s="3" t="s">
        <v>19</v>
      </c>
      <c r="L57" s="3" t="str">
        <f t="shared" si="0"/>
        <v>https://smcc.vn/link.aspx?i=1652690478359142</v>
      </c>
      <c r="M57" s="3" t="s">
        <v>20</v>
      </c>
      <c r="Q57" s="3" t="s">
        <v>165</v>
      </c>
      <c r="R57" s="3" t="s">
        <v>22</v>
      </c>
    </row>
    <row r="58" spans="1:18">
      <c r="A58" s="3">
        <v>57</v>
      </c>
      <c r="B58" s="3" t="s">
        <v>157</v>
      </c>
      <c r="C58" s="3" t="s">
        <v>40</v>
      </c>
      <c r="D58" s="3" t="s">
        <v>16</v>
      </c>
      <c r="E58" s="3" t="str">
        <f>HYPERLINK("https://smcc.vn/link.aspx?i=1652690478359142_934302112072960", "https://smcc.vn/link.aspx?i=1652690478359142_934302112072960")</f>
        <v>https://smcc.vn/link.aspx?i=1652690478359142_934302112072960</v>
      </c>
      <c r="F58" s="3" t="s">
        <v>166</v>
      </c>
      <c r="G58" s="3" t="s">
        <v>18</v>
      </c>
      <c r="H58" s="3">
        <v>447</v>
      </c>
      <c r="I58" s="3">
        <v>17</v>
      </c>
      <c r="J58" s="3">
        <v>13</v>
      </c>
      <c r="K58" s="3" t="s">
        <v>19</v>
      </c>
      <c r="L58" s="3" t="str">
        <f t="shared" si="0"/>
        <v>https://smcc.vn/link.aspx?i=1652690478359142</v>
      </c>
      <c r="M58" s="3" t="s">
        <v>20</v>
      </c>
      <c r="Q58" s="3" t="s">
        <v>22</v>
      </c>
      <c r="R58" s="3" t="s">
        <v>22</v>
      </c>
    </row>
    <row r="59" spans="1:18">
      <c r="A59" s="3">
        <v>58</v>
      </c>
      <c r="B59" s="3" t="s">
        <v>157</v>
      </c>
      <c r="C59" s="3" t="s">
        <v>167</v>
      </c>
      <c r="D59" s="3" t="s">
        <v>16</v>
      </c>
      <c r="E59" s="3" t="str">
        <f>HYPERLINK("https://smcc.vn/link.aspx?i=1652690478359142_934238875412617", "https://smcc.vn/link.aspx?i=1652690478359142_934238875412617")</f>
        <v>https://smcc.vn/link.aspx?i=1652690478359142_934238875412617</v>
      </c>
      <c r="F59" s="3" t="s">
        <v>168</v>
      </c>
      <c r="G59" s="3" t="s">
        <v>18</v>
      </c>
      <c r="H59" s="3">
        <v>16</v>
      </c>
      <c r="I59" s="3">
        <v>2</v>
      </c>
      <c r="J59" s="3">
        <v>1</v>
      </c>
      <c r="K59" s="3" t="s">
        <v>19</v>
      </c>
      <c r="L59" s="3" t="str">
        <f t="shared" si="0"/>
        <v>https://smcc.vn/link.aspx?i=1652690478359142</v>
      </c>
      <c r="M59" s="3" t="s">
        <v>20</v>
      </c>
      <c r="Q59" s="3" t="s">
        <v>169</v>
      </c>
      <c r="R59" s="3" t="s">
        <v>22</v>
      </c>
    </row>
    <row r="60" spans="1:18">
      <c r="A60" s="3">
        <v>59</v>
      </c>
      <c r="B60" s="3" t="s">
        <v>170</v>
      </c>
      <c r="C60" s="3" t="s">
        <v>140</v>
      </c>
      <c r="D60" s="3" t="s">
        <v>16</v>
      </c>
      <c r="E60" s="3" t="str">
        <f>HYPERLINK("https://smcc.vn/link.aspx?i=1652690478359142_933821155454389_933821155454389_926807675941809", "https://smcc.vn/link.aspx?i=1652690478359142_933821155454389_933821155454389_926807675941809")</f>
        <v>https://smcc.vn/link.aspx?i=1652690478359142_933821155454389_933821155454389_926807675941809</v>
      </c>
      <c r="F60" s="3" t="s">
        <v>171</v>
      </c>
      <c r="G60" s="3" t="s">
        <v>18</v>
      </c>
      <c r="H60" s="3">
        <v>0</v>
      </c>
      <c r="I60" s="3">
        <v>0</v>
      </c>
      <c r="J60" s="3">
        <v>0</v>
      </c>
      <c r="K60" s="3" t="s">
        <v>19</v>
      </c>
      <c r="L60" s="3" t="str">
        <f t="shared" si="0"/>
        <v>https://smcc.vn/link.aspx?i=1652690478359142</v>
      </c>
      <c r="M60" s="3" t="s">
        <v>8</v>
      </c>
      <c r="Q60" s="3" t="s">
        <v>172</v>
      </c>
      <c r="R60" s="3" t="s">
        <v>22</v>
      </c>
    </row>
    <row r="61" spans="1:18">
      <c r="A61" s="3">
        <v>60</v>
      </c>
      <c r="B61" s="3" t="s">
        <v>170</v>
      </c>
      <c r="C61" s="3" t="s">
        <v>173</v>
      </c>
      <c r="D61" s="3" t="s">
        <v>16</v>
      </c>
      <c r="E61" s="3" t="str">
        <f>HYPERLINK("https://smcc.vn/link.aspx?i=1652690478359142_933821155454389", "https://smcc.vn/link.aspx?i=1652690478359142_933821155454389")</f>
        <v>https://smcc.vn/link.aspx?i=1652690478359142_933821155454389</v>
      </c>
      <c r="F61" s="3" t="s">
        <v>174</v>
      </c>
      <c r="G61" s="3" t="s">
        <v>18</v>
      </c>
      <c r="H61" s="3">
        <v>21</v>
      </c>
      <c r="I61" s="3">
        <v>1</v>
      </c>
      <c r="J61" s="3">
        <v>0</v>
      </c>
      <c r="K61" s="3" t="s">
        <v>19</v>
      </c>
      <c r="L61" s="3" t="str">
        <f t="shared" si="0"/>
        <v>https://smcc.vn/link.aspx?i=1652690478359142</v>
      </c>
      <c r="M61" s="3" t="s">
        <v>20</v>
      </c>
      <c r="Q61" s="3" t="s">
        <v>175</v>
      </c>
      <c r="R61" s="3" t="s">
        <v>22</v>
      </c>
    </row>
    <row r="62" spans="1:18">
      <c r="A62" s="3">
        <v>61</v>
      </c>
      <c r="B62" s="3" t="s">
        <v>170</v>
      </c>
      <c r="C62" s="3" t="s">
        <v>146</v>
      </c>
      <c r="D62" s="3" t="s">
        <v>16</v>
      </c>
      <c r="E62" s="3" t="str">
        <f>HYPERLINK("https://smcc.vn/link.aspx?i=1652690478359142_933778142125357", "https://smcc.vn/link.aspx?i=1652690478359142_933778142125357")</f>
        <v>https://smcc.vn/link.aspx?i=1652690478359142_933778142125357</v>
      </c>
      <c r="F62" s="3" t="s">
        <v>176</v>
      </c>
      <c r="G62" s="3" t="s">
        <v>18</v>
      </c>
      <c r="H62" s="3">
        <v>47</v>
      </c>
      <c r="I62" s="3">
        <v>5</v>
      </c>
      <c r="J62" s="3">
        <v>24</v>
      </c>
      <c r="K62" s="3" t="s">
        <v>19</v>
      </c>
      <c r="L62" s="3" t="str">
        <f t="shared" si="0"/>
        <v>https://smcc.vn/link.aspx?i=1652690478359142</v>
      </c>
      <c r="M62" s="3" t="s">
        <v>20</v>
      </c>
      <c r="Q62" s="3" t="s">
        <v>177</v>
      </c>
      <c r="R62" s="3" t="s">
        <v>22</v>
      </c>
    </row>
    <row r="63" spans="1:18">
      <c r="A63" s="3">
        <v>62</v>
      </c>
      <c r="B63" s="3" t="s">
        <v>170</v>
      </c>
      <c r="C63" s="3" t="s">
        <v>178</v>
      </c>
      <c r="D63" s="3" t="s">
        <v>16</v>
      </c>
      <c r="E63" s="3" t="str">
        <f>HYPERLINK("https://smcc.vn/link.aspx?i=1652690478359142_933721778797660", "https://smcc.vn/link.aspx?i=1652690478359142_933721778797660")</f>
        <v>https://smcc.vn/link.aspx?i=1652690478359142_933721778797660</v>
      </c>
      <c r="F63" s="3" t="s">
        <v>179</v>
      </c>
      <c r="G63" s="3" t="s">
        <v>18</v>
      </c>
      <c r="H63" s="3">
        <v>19</v>
      </c>
      <c r="I63" s="3">
        <v>0</v>
      </c>
      <c r="J63" s="3">
        <v>1</v>
      </c>
      <c r="K63" s="3" t="s">
        <v>19</v>
      </c>
      <c r="L63" s="3" t="str">
        <f t="shared" si="0"/>
        <v>https://smcc.vn/link.aspx?i=1652690478359142</v>
      </c>
      <c r="M63" s="3" t="s">
        <v>20</v>
      </c>
      <c r="Q63" s="3" t="s">
        <v>180</v>
      </c>
      <c r="R63" s="3" t="s">
        <v>22</v>
      </c>
    </row>
    <row r="64" spans="1:18">
      <c r="A64" s="3">
        <v>63</v>
      </c>
      <c r="B64" s="3" t="s">
        <v>170</v>
      </c>
      <c r="C64" s="3" t="s">
        <v>66</v>
      </c>
      <c r="D64" s="3" t="s">
        <v>16</v>
      </c>
      <c r="E64" s="3" t="str">
        <f>HYPERLINK("https://smcc.vn/link.aspx?i=1652690478359142_933602575476247", "https://smcc.vn/link.aspx?i=1652690478359142_933602575476247")</f>
        <v>https://smcc.vn/link.aspx?i=1652690478359142_933602575476247</v>
      </c>
      <c r="F64" s="3" t="s">
        <v>181</v>
      </c>
      <c r="G64" s="3" t="s">
        <v>18</v>
      </c>
      <c r="H64" s="3">
        <v>119</v>
      </c>
      <c r="I64" s="3">
        <v>2</v>
      </c>
      <c r="J64" s="3">
        <v>0</v>
      </c>
      <c r="K64" s="3" t="s">
        <v>19</v>
      </c>
      <c r="L64" s="3" t="str">
        <f t="shared" si="0"/>
        <v>https://smcc.vn/link.aspx?i=1652690478359142</v>
      </c>
      <c r="M64" s="3" t="s">
        <v>20</v>
      </c>
      <c r="Q64" s="3" t="s">
        <v>182</v>
      </c>
      <c r="R64" s="3" t="s">
        <v>22</v>
      </c>
    </row>
    <row r="65" spans="1:18">
      <c r="A65" s="3">
        <v>64</v>
      </c>
      <c r="B65" s="3" t="s">
        <v>170</v>
      </c>
      <c r="C65" s="3" t="s">
        <v>40</v>
      </c>
      <c r="D65" s="3" t="s">
        <v>16</v>
      </c>
      <c r="E65" s="3" t="str">
        <f>HYPERLINK("https://smcc.vn/link.aspx?i=1652690478359142_933508465485658", "https://smcc.vn/link.aspx?i=1652690478359142_933508465485658")</f>
        <v>https://smcc.vn/link.aspx?i=1652690478359142_933508465485658</v>
      </c>
      <c r="F65" s="3" t="s">
        <v>183</v>
      </c>
      <c r="G65" s="3" t="s">
        <v>18</v>
      </c>
      <c r="H65" s="3">
        <v>34</v>
      </c>
      <c r="I65" s="3">
        <v>0</v>
      </c>
      <c r="J65" s="3">
        <v>27</v>
      </c>
      <c r="K65" s="3" t="s">
        <v>19</v>
      </c>
      <c r="L65" s="3" t="str">
        <f t="shared" si="0"/>
        <v>https://smcc.vn/link.aspx?i=1652690478359142</v>
      </c>
      <c r="M65" s="3" t="s">
        <v>20</v>
      </c>
      <c r="Q65" s="3" t="s">
        <v>184</v>
      </c>
      <c r="R65" s="3" t="s">
        <v>22</v>
      </c>
    </row>
    <row r="66" spans="1:18">
      <c r="A66" s="3">
        <v>65</v>
      </c>
      <c r="B66" s="3" t="s">
        <v>185</v>
      </c>
      <c r="C66" s="3" t="s">
        <v>15</v>
      </c>
      <c r="D66" s="3" t="s">
        <v>16</v>
      </c>
      <c r="E66" s="3" t="str">
        <f>HYPERLINK("https://smcc.vn/link.aspx?i=1652690478359142_933026042200567", "https://smcc.vn/link.aspx?i=1652690478359142_933026042200567")</f>
        <v>https://smcc.vn/link.aspx?i=1652690478359142_933026042200567</v>
      </c>
      <c r="F66" s="3" t="s">
        <v>186</v>
      </c>
      <c r="G66" s="3" t="s">
        <v>18</v>
      </c>
      <c r="H66" s="3">
        <v>25</v>
      </c>
      <c r="I66" s="3">
        <v>6</v>
      </c>
      <c r="J66" s="3">
        <v>1</v>
      </c>
      <c r="K66" s="3" t="s">
        <v>19</v>
      </c>
      <c r="L66" s="3" t="str">
        <f t="shared" ref="L66:L129" si="1">HYPERLINK("https://smcc.vn/link.aspx?i=1652690478359142", "https://smcc.vn/link.aspx?i=1652690478359142")</f>
        <v>https://smcc.vn/link.aspx?i=1652690478359142</v>
      </c>
      <c r="M66" s="3" t="s">
        <v>20</v>
      </c>
      <c r="Q66" s="3" t="s">
        <v>187</v>
      </c>
      <c r="R66" s="3" t="s">
        <v>22</v>
      </c>
    </row>
    <row r="67" spans="1:18">
      <c r="A67" s="3">
        <v>66</v>
      </c>
      <c r="B67" s="3" t="s">
        <v>185</v>
      </c>
      <c r="C67" s="3" t="s">
        <v>188</v>
      </c>
      <c r="D67" s="3" t="s">
        <v>16</v>
      </c>
      <c r="E67" s="3" t="str">
        <f>HYPERLINK("https://smcc.vn/link.aspx?i=1652690478359142_933004082202763", "https://smcc.vn/link.aspx?i=1652690478359142_933004082202763")</f>
        <v>https://smcc.vn/link.aspx?i=1652690478359142_933004082202763</v>
      </c>
      <c r="F67" s="3" t="s">
        <v>189</v>
      </c>
      <c r="G67" s="3" t="s">
        <v>18</v>
      </c>
      <c r="H67" s="3">
        <v>39</v>
      </c>
      <c r="I67" s="3">
        <v>5</v>
      </c>
      <c r="J67" s="3">
        <v>3</v>
      </c>
      <c r="K67" s="3" t="s">
        <v>19</v>
      </c>
      <c r="L67" s="3" t="str">
        <f t="shared" si="1"/>
        <v>https://smcc.vn/link.aspx?i=1652690478359142</v>
      </c>
      <c r="M67" s="3" t="s">
        <v>20</v>
      </c>
      <c r="Q67" s="3" t="s">
        <v>190</v>
      </c>
      <c r="R67" s="3" t="s">
        <v>22</v>
      </c>
    </row>
    <row r="68" spans="1:18">
      <c r="A68" s="3">
        <v>67</v>
      </c>
      <c r="B68" s="3" t="s">
        <v>185</v>
      </c>
      <c r="C68" s="3" t="s">
        <v>191</v>
      </c>
      <c r="D68" s="3" t="s">
        <v>16</v>
      </c>
      <c r="E68" s="3" t="str">
        <f>HYPERLINK("https://smcc.vn/link.aspx?i=1652690478359142_932913598878478", "https://smcc.vn/link.aspx?i=1652690478359142_932913598878478")</f>
        <v>https://smcc.vn/link.aspx?i=1652690478359142_932913598878478</v>
      </c>
      <c r="F68" s="3" t="s">
        <v>192</v>
      </c>
      <c r="G68" s="3" t="s">
        <v>26</v>
      </c>
      <c r="H68" s="3">
        <v>157</v>
      </c>
      <c r="I68" s="3">
        <v>2</v>
      </c>
      <c r="J68" s="3">
        <v>5</v>
      </c>
      <c r="K68" s="3" t="s">
        <v>19</v>
      </c>
      <c r="L68" s="3" t="str">
        <f t="shared" si="1"/>
        <v>https://smcc.vn/link.aspx?i=1652690478359142</v>
      </c>
      <c r="M68" s="3" t="s">
        <v>20</v>
      </c>
      <c r="Q68" s="3" t="s">
        <v>193</v>
      </c>
      <c r="R68" s="3" t="s">
        <v>22</v>
      </c>
    </row>
    <row r="69" spans="1:18">
      <c r="A69" s="3">
        <v>68</v>
      </c>
      <c r="B69" s="3" t="s">
        <v>185</v>
      </c>
      <c r="C69" s="3" t="s">
        <v>66</v>
      </c>
      <c r="D69" s="3" t="s">
        <v>16</v>
      </c>
      <c r="E69" s="3" t="str">
        <f>HYPERLINK("https://smcc.vn/link.aspx?i=1652690478359142_932826002220571", "https://smcc.vn/link.aspx?i=1652690478359142_932826002220571")</f>
        <v>https://smcc.vn/link.aspx?i=1652690478359142_932826002220571</v>
      </c>
      <c r="F69" s="3" t="s">
        <v>194</v>
      </c>
      <c r="G69" s="3" t="s">
        <v>18</v>
      </c>
      <c r="H69" s="3">
        <v>43</v>
      </c>
      <c r="I69" s="3">
        <v>6</v>
      </c>
      <c r="J69" s="3">
        <v>1</v>
      </c>
      <c r="K69" s="3" t="s">
        <v>19</v>
      </c>
      <c r="L69" s="3" t="str">
        <f t="shared" si="1"/>
        <v>https://smcc.vn/link.aspx?i=1652690478359142</v>
      </c>
      <c r="M69" s="3" t="s">
        <v>20</v>
      </c>
      <c r="Q69" s="3" t="s">
        <v>195</v>
      </c>
      <c r="R69" s="3" t="s">
        <v>22</v>
      </c>
    </row>
    <row r="70" spans="1:18">
      <c r="A70" s="3">
        <v>69</v>
      </c>
      <c r="B70" s="3" t="s">
        <v>185</v>
      </c>
      <c r="C70" s="3" t="s">
        <v>40</v>
      </c>
      <c r="D70" s="3" t="s">
        <v>16</v>
      </c>
      <c r="E70" s="3" t="str">
        <f>HYPERLINK("https://smcc.vn/link.aspx?i=1652690478359142_932739228895915", "https://smcc.vn/link.aspx?i=1652690478359142_932739228895915")</f>
        <v>https://smcc.vn/link.aspx?i=1652690478359142_932739228895915</v>
      </c>
      <c r="F70" s="3" t="s">
        <v>196</v>
      </c>
      <c r="G70" s="3" t="s">
        <v>18</v>
      </c>
      <c r="H70" s="3">
        <v>30</v>
      </c>
      <c r="I70" s="3">
        <v>3</v>
      </c>
      <c r="J70" s="3">
        <v>1</v>
      </c>
      <c r="K70" s="3" t="s">
        <v>19</v>
      </c>
      <c r="L70" s="3" t="str">
        <f t="shared" si="1"/>
        <v>https://smcc.vn/link.aspx?i=1652690478359142</v>
      </c>
      <c r="M70" s="3" t="s">
        <v>20</v>
      </c>
      <c r="Q70" s="3" t="s">
        <v>22</v>
      </c>
      <c r="R70" s="3" t="s">
        <v>22</v>
      </c>
    </row>
    <row r="71" spans="1:18">
      <c r="A71" s="3">
        <v>70</v>
      </c>
      <c r="B71" s="3" t="s">
        <v>197</v>
      </c>
      <c r="C71" s="3" t="s">
        <v>15</v>
      </c>
      <c r="D71" s="3" t="s">
        <v>16</v>
      </c>
      <c r="E71" s="3" t="str">
        <f>HYPERLINK("https://smcc.vn/link.aspx?i=1652690478359142_932263662276805", "https://smcc.vn/link.aspx?i=1652690478359142_932263662276805")</f>
        <v>https://smcc.vn/link.aspx?i=1652690478359142_932263662276805</v>
      </c>
      <c r="F71" s="3" t="s">
        <v>198</v>
      </c>
      <c r="G71" s="3" t="s">
        <v>26</v>
      </c>
      <c r="H71" s="3">
        <v>68</v>
      </c>
      <c r="I71" s="3">
        <v>34</v>
      </c>
      <c r="J71" s="3">
        <v>2</v>
      </c>
      <c r="K71" s="3" t="s">
        <v>19</v>
      </c>
      <c r="L71" s="3" t="str">
        <f t="shared" si="1"/>
        <v>https://smcc.vn/link.aspx?i=1652690478359142</v>
      </c>
      <c r="M71" s="3" t="s">
        <v>20</v>
      </c>
      <c r="Q71" s="3" t="s">
        <v>199</v>
      </c>
      <c r="R71" s="3" t="s">
        <v>22</v>
      </c>
    </row>
    <row r="72" spans="1:18">
      <c r="A72" s="3">
        <v>71</v>
      </c>
      <c r="B72" s="3" t="s">
        <v>197</v>
      </c>
      <c r="C72" s="3" t="s">
        <v>37</v>
      </c>
      <c r="D72" s="3" t="s">
        <v>16</v>
      </c>
      <c r="E72" s="3" t="str">
        <f>HYPERLINK("https://smcc.vn/link.aspx?i=1652690478359142_932160478953790", "https://smcc.vn/link.aspx?i=1652690478359142_932160478953790")</f>
        <v>https://smcc.vn/link.aspx?i=1652690478359142_932160478953790</v>
      </c>
      <c r="F72" s="3" t="s">
        <v>200</v>
      </c>
      <c r="G72" s="3" t="s">
        <v>18</v>
      </c>
      <c r="H72" s="3">
        <v>26</v>
      </c>
      <c r="I72" s="3">
        <v>0</v>
      </c>
      <c r="J72" s="3">
        <v>0</v>
      </c>
      <c r="K72" s="3" t="s">
        <v>19</v>
      </c>
      <c r="L72" s="3" t="str">
        <f t="shared" si="1"/>
        <v>https://smcc.vn/link.aspx?i=1652690478359142</v>
      </c>
      <c r="M72" s="3" t="s">
        <v>20</v>
      </c>
      <c r="Q72" s="3" t="s">
        <v>201</v>
      </c>
      <c r="R72" s="3" t="s">
        <v>22</v>
      </c>
    </row>
    <row r="73" spans="1:18">
      <c r="A73" s="3">
        <v>72</v>
      </c>
      <c r="B73" s="3" t="s">
        <v>197</v>
      </c>
      <c r="C73" s="3" t="s">
        <v>66</v>
      </c>
      <c r="D73" s="3" t="s">
        <v>16</v>
      </c>
      <c r="E73" s="3" t="str">
        <f>HYPERLINK("https://smcc.vn/link.aspx?i=1652690478359142_932065038963334", "https://smcc.vn/link.aspx?i=1652690478359142_932065038963334")</f>
        <v>https://smcc.vn/link.aspx?i=1652690478359142_932065038963334</v>
      </c>
      <c r="F73" s="3" t="s">
        <v>202</v>
      </c>
      <c r="G73" s="3" t="s">
        <v>94</v>
      </c>
      <c r="H73" s="3">
        <v>95</v>
      </c>
      <c r="I73" s="3">
        <v>3</v>
      </c>
      <c r="J73" s="3">
        <v>6</v>
      </c>
      <c r="K73" s="3" t="s">
        <v>19</v>
      </c>
      <c r="L73" s="3" t="str">
        <f t="shared" si="1"/>
        <v>https://smcc.vn/link.aspx?i=1652690478359142</v>
      </c>
      <c r="M73" s="3" t="s">
        <v>20</v>
      </c>
      <c r="Q73" s="3" t="s">
        <v>22</v>
      </c>
      <c r="R73" s="3" t="s">
        <v>22</v>
      </c>
    </row>
    <row r="74" spans="1:18">
      <c r="A74" s="3">
        <v>73</v>
      </c>
      <c r="B74" s="3" t="s">
        <v>197</v>
      </c>
      <c r="C74" s="3" t="s">
        <v>40</v>
      </c>
      <c r="D74" s="3" t="s">
        <v>16</v>
      </c>
      <c r="E74" s="3" t="str">
        <f>HYPERLINK("https://smcc.vn/link.aspx?i=1652690478359142_931970638972774", "https://smcc.vn/link.aspx?i=1652690478359142_931970638972774")</f>
        <v>https://smcc.vn/link.aspx?i=1652690478359142_931970638972774</v>
      </c>
      <c r="F74" s="3" t="s">
        <v>203</v>
      </c>
      <c r="G74" s="3" t="s">
        <v>18</v>
      </c>
      <c r="H74" s="3">
        <v>33</v>
      </c>
      <c r="I74" s="3">
        <v>4</v>
      </c>
      <c r="J74" s="3">
        <v>1</v>
      </c>
      <c r="K74" s="3" t="s">
        <v>19</v>
      </c>
      <c r="L74" s="3" t="str">
        <f t="shared" si="1"/>
        <v>https://smcc.vn/link.aspx?i=1652690478359142</v>
      </c>
      <c r="M74" s="3" t="s">
        <v>20</v>
      </c>
      <c r="Q74" s="3" t="s">
        <v>204</v>
      </c>
      <c r="R74" s="3" t="s">
        <v>22</v>
      </c>
    </row>
    <row r="75" spans="1:18">
      <c r="A75" s="3">
        <v>74</v>
      </c>
      <c r="B75" s="3" t="s">
        <v>205</v>
      </c>
      <c r="C75" s="3" t="s">
        <v>15</v>
      </c>
      <c r="D75" s="3" t="s">
        <v>16</v>
      </c>
      <c r="E75" s="3" t="str">
        <f>HYPERLINK("https://smcc.vn/link.aspx?i=1652690478359142_931492715687233", "https://smcc.vn/link.aspx?i=1652690478359142_931492715687233")</f>
        <v>https://smcc.vn/link.aspx?i=1652690478359142_931492715687233</v>
      </c>
      <c r="F75" s="3" t="s">
        <v>206</v>
      </c>
      <c r="G75" s="3" t="s">
        <v>18</v>
      </c>
      <c r="H75" s="3">
        <v>34</v>
      </c>
      <c r="I75" s="3">
        <v>0</v>
      </c>
      <c r="J75" s="3">
        <v>1</v>
      </c>
      <c r="K75" s="3" t="s">
        <v>19</v>
      </c>
      <c r="L75" s="3" t="str">
        <f t="shared" si="1"/>
        <v>https://smcc.vn/link.aspx?i=1652690478359142</v>
      </c>
      <c r="M75" s="3" t="s">
        <v>20</v>
      </c>
      <c r="Q75" s="3" t="s">
        <v>207</v>
      </c>
      <c r="R75" s="3" t="s">
        <v>22</v>
      </c>
    </row>
    <row r="76" spans="1:18">
      <c r="A76" s="3">
        <v>75</v>
      </c>
      <c r="B76" s="3" t="s">
        <v>205</v>
      </c>
      <c r="C76" s="3" t="s">
        <v>208</v>
      </c>
      <c r="D76" s="3" t="s">
        <v>16</v>
      </c>
      <c r="E76" s="3" t="str">
        <f>HYPERLINK("https://smcc.vn/link.aspx?i=1652690478359142_931382169031621", "https://smcc.vn/link.aspx?i=1652690478359142_931382169031621")</f>
        <v>https://smcc.vn/link.aspx?i=1652690478359142_931382169031621</v>
      </c>
      <c r="F76" s="3" t="s">
        <v>209</v>
      </c>
      <c r="G76" s="3" t="s">
        <v>18</v>
      </c>
      <c r="H76" s="3">
        <v>716</v>
      </c>
      <c r="I76" s="3">
        <v>3</v>
      </c>
      <c r="J76" s="3">
        <v>12</v>
      </c>
      <c r="K76" s="3" t="s">
        <v>19</v>
      </c>
      <c r="L76" s="3" t="str">
        <f t="shared" si="1"/>
        <v>https://smcc.vn/link.aspx?i=1652690478359142</v>
      </c>
      <c r="M76" s="3" t="s">
        <v>20</v>
      </c>
      <c r="Q76" s="3" t="s">
        <v>210</v>
      </c>
      <c r="R76" s="3" t="s">
        <v>22</v>
      </c>
    </row>
    <row r="77" spans="1:18">
      <c r="A77" s="3">
        <v>76</v>
      </c>
      <c r="B77" s="3" t="s">
        <v>205</v>
      </c>
      <c r="C77" s="3" t="s">
        <v>66</v>
      </c>
      <c r="D77" s="3" t="s">
        <v>16</v>
      </c>
      <c r="E77" s="3" t="str">
        <f>HYPERLINK("https://smcc.vn/link.aspx?i=1652690478359142_931292952373876", "https://smcc.vn/link.aspx?i=1652690478359142_931292952373876")</f>
        <v>https://smcc.vn/link.aspx?i=1652690478359142_931292952373876</v>
      </c>
      <c r="F77" s="3" t="s">
        <v>211</v>
      </c>
      <c r="G77" s="3" t="s">
        <v>18</v>
      </c>
      <c r="H77" s="3">
        <v>18</v>
      </c>
      <c r="I77" s="3">
        <v>1</v>
      </c>
      <c r="J77" s="3">
        <v>0</v>
      </c>
      <c r="K77" s="3" t="s">
        <v>19</v>
      </c>
      <c r="L77" s="3" t="str">
        <f t="shared" si="1"/>
        <v>https://smcc.vn/link.aspx?i=1652690478359142</v>
      </c>
      <c r="M77" s="3" t="s">
        <v>20</v>
      </c>
      <c r="Q77" s="3" t="s">
        <v>22</v>
      </c>
      <c r="R77" s="3" t="s">
        <v>22</v>
      </c>
    </row>
    <row r="78" spans="1:18">
      <c r="A78" s="3">
        <v>77</v>
      </c>
      <c r="B78" s="3" t="s">
        <v>205</v>
      </c>
      <c r="C78" s="3" t="s">
        <v>40</v>
      </c>
      <c r="D78" s="3" t="s">
        <v>16</v>
      </c>
      <c r="E78" s="3" t="str">
        <f>HYPERLINK("https://smcc.vn/link.aspx?i=1652690478359142_931197172383454", "https://smcc.vn/link.aspx?i=1652690478359142_931197172383454")</f>
        <v>https://smcc.vn/link.aspx?i=1652690478359142_931197172383454</v>
      </c>
      <c r="F78" s="3" t="s">
        <v>212</v>
      </c>
      <c r="G78" s="3" t="s">
        <v>26</v>
      </c>
      <c r="H78" s="3">
        <v>73</v>
      </c>
      <c r="I78" s="3">
        <v>4</v>
      </c>
      <c r="J78" s="3">
        <v>0</v>
      </c>
      <c r="K78" s="3" t="s">
        <v>19</v>
      </c>
      <c r="L78" s="3" t="str">
        <f t="shared" si="1"/>
        <v>https://smcc.vn/link.aspx?i=1652690478359142</v>
      </c>
      <c r="M78" s="3" t="s">
        <v>20</v>
      </c>
      <c r="Q78" s="3" t="s">
        <v>213</v>
      </c>
      <c r="R78" s="3" t="s">
        <v>22</v>
      </c>
    </row>
    <row r="79" spans="1:18">
      <c r="A79" s="3">
        <v>78</v>
      </c>
      <c r="B79" s="3" t="s">
        <v>205</v>
      </c>
      <c r="C79" s="3" t="s">
        <v>214</v>
      </c>
      <c r="D79" s="3" t="s">
        <v>16</v>
      </c>
      <c r="E79" s="3" t="str">
        <f>HYPERLINK("https://smcc.vn/link.aspx?i=1652690478359142_931127609057077_931127609057077_491374393863268", "https://smcc.vn/link.aspx?i=1652690478359142_931127609057077_931127609057077_491374393863268")</f>
        <v>https://smcc.vn/link.aspx?i=1652690478359142_931127609057077_931127609057077_491374393863268</v>
      </c>
      <c r="F79" s="3" t="s">
        <v>215</v>
      </c>
      <c r="G79" s="3" t="s">
        <v>18</v>
      </c>
      <c r="H79" s="3">
        <v>0</v>
      </c>
      <c r="I79" s="3">
        <v>0</v>
      </c>
      <c r="J79" s="3">
        <v>0</v>
      </c>
      <c r="K79" s="3" t="s">
        <v>19</v>
      </c>
      <c r="L79" s="3" t="str">
        <f t="shared" si="1"/>
        <v>https://smcc.vn/link.aspx?i=1652690478359142</v>
      </c>
      <c r="M79" s="3" t="s">
        <v>8</v>
      </c>
      <c r="Q79" s="3" t="s">
        <v>216</v>
      </c>
      <c r="R79" s="3" t="s">
        <v>22</v>
      </c>
    </row>
    <row r="80" spans="1:18">
      <c r="A80" s="3">
        <v>79</v>
      </c>
      <c r="B80" s="3" t="s">
        <v>205</v>
      </c>
      <c r="C80" s="3" t="s">
        <v>217</v>
      </c>
      <c r="D80" s="3" t="s">
        <v>16</v>
      </c>
      <c r="E80" s="3" t="str">
        <f>HYPERLINK("https://smcc.vn/link.aspx?i=1652690478359142_931127609057077_931127609057077_3438833016261619", "https://smcc.vn/link.aspx?i=1652690478359142_931127609057077_931127609057077_3438833016261619")</f>
        <v>https://smcc.vn/link.aspx?i=1652690478359142_931127609057077_931127609057077_3438833016261619</v>
      </c>
      <c r="F80" s="3" t="s">
        <v>218</v>
      </c>
      <c r="G80" s="3" t="s">
        <v>18</v>
      </c>
      <c r="H80" s="3">
        <v>0</v>
      </c>
      <c r="I80" s="3">
        <v>0</v>
      </c>
      <c r="J80" s="3">
        <v>0</v>
      </c>
      <c r="K80" s="3" t="s">
        <v>19</v>
      </c>
      <c r="L80" s="3" t="str">
        <f t="shared" si="1"/>
        <v>https://smcc.vn/link.aspx?i=1652690478359142</v>
      </c>
      <c r="M80" s="3" t="s">
        <v>8</v>
      </c>
      <c r="Q80" s="3" t="s">
        <v>22</v>
      </c>
      <c r="R80" s="3" t="s">
        <v>22</v>
      </c>
    </row>
    <row r="81" spans="1:18">
      <c r="A81" s="3">
        <v>80</v>
      </c>
      <c r="B81" s="3" t="s">
        <v>205</v>
      </c>
      <c r="C81" s="3" t="s">
        <v>217</v>
      </c>
      <c r="D81" s="3" t="s">
        <v>16</v>
      </c>
      <c r="E81" s="3" t="str">
        <f>HYPERLINK("https://smcc.vn/link.aspx?i=1652690478359142_931127609057077", "https://smcc.vn/link.aspx?i=1652690478359142_931127609057077")</f>
        <v>https://smcc.vn/link.aspx?i=1652690478359142_931127609057077</v>
      </c>
      <c r="F81" s="3" t="s">
        <v>219</v>
      </c>
      <c r="G81" s="3" t="s">
        <v>18</v>
      </c>
      <c r="H81" s="3">
        <v>43</v>
      </c>
      <c r="I81" s="3">
        <v>3</v>
      </c>
      <c r="J81" s="3">
        <v>8</v>
      </c>
      <c r="K81" s="3" t="s">
        <v>19</v>
      </c>
      <c r="L81" s="3" t="str">
        <f t="shared" si="1"/>
        <v>https://smcc.vn/link.aspx?i=1652690478359142</v>
      </c>
      <c r="M81" s="3" t="s">
        <v>20</v>
      </c>
      <c r="Q81" s="3" t="s">
        <v>220</v>
      </c>
      <c r="R81" s="3" t="s">
        <v>22</v>
      </c>
    </row>
    <row r="82" spans="1:18">
      <c r="A82" s="3">
        <v>81</v>
      </c>
      <c r="B82" s="3" t="s">
        <v>221</v>
      </c>
      <c r="C82" s="3" t="s">
        <v>15</v>
      </c>
      <c r="D82" s="3" t="s">
        <v>16</v>
      </c>
      <c r="E82" s="3" t="str">
        <f>HYPERLINK("https://smcc.vn/link.aspx?i=1652690478359142_930733505763154", "https://smcc.vn/link.aspx?i=1652690478359142_930733505763154")</f>
        <v>https://smcc.vn/link.aspx?i=1652690478359142_930733505763154</v>
      </c>
      <c r="F82" s="3" t="s">
        <v>222</v>
      </c>
      <c r="G82" s="3" t="s">
        <v>18</v>
      </c>
      <c r="H82" s="3">
        <v>50</v>
      </c>
      <c r="I82" s="3">
        <v>3</v>
      </c>
      <c r="J82" s="3">
        <v>15</v>
      </c>
      <c r="K82" s="3" t="s">
        <v>19</v>
      </c>
      <c r="L82" s="3" t="str">
        <f t="shared" si="1"/>
        <v>https://smcc.vn/link.aspx?i=1652690478359142</v>
      </c>
      <c r="M82" s="3" t="s">
        <v>20</v>
      </c>
      <c r="Q82" s="3" t="s">
        <v>223</v>
      </c>
      <c r="R82" s="3" t="s">
        <v>22</v>
      </c>
    </row>
    <row r="83" spans="1:18">
      <c r="A83" s="3">
        <v>82</v>
      </c>
      <c r="B83" s="3" t="s">
        <v>221</v>
      </c>
      <c r="C83" s="3" t="s">
        <v>224</v>
      </c>
      <c r="D83" s="3" t="s">
        <v>16</v>
      </c>
      <c r="E83" s="3" t="str">
        <f>HYPERLINK("https://smcc.vn/link.aspx?i=1652690478359142_930624652440706", "https://smcc.vn/link.aspx?i=1652690478359142_930624652440706")</f>
        <v>https://smcc.vn/link.aspx?i=1652690478359142_930624652440706</v>
      </c>
      <c r="F83" s="3" t="s">
        <v>225</v>
      </c>
      <c r="G83" s="3" t="s">
        <v>26</v>
      </c>
      <c r="H83" s="3">
        <v>29</v>
      </c>
      <c r="I83" s="3">
        <v>0</v>
      </c>
      <c r="J83" s="3">
        <v>4</v>
      </c>
      <c r="K83" s="3" t="s">
        <v>19</v>
      </c>
      <c r="L83" s="3" t="str">
        <f t="shared" si="1"/>
        <v>https://smcc.vn/link.aspx?i=1652690478359142</v>
      </c>
      <c r="M83" s="3" t="s">
        <v>20</v>
      </c>
      <c r="Q83" s="3" t="s">
        <v>226</v>
      </c>
      <c r="R83" s="3" t="s">
        <v>22</v>
      </c>
    </row>
    <row r="84" spans="1:18">
      <c r="A84" s="3">
        <v>83</v>
      </c>
      <c r="B84" s="3" t="s">
        <v>221</v>
      </c>
      <c r="C84" s="3" t="s">
        <v>66</v>
      </c>
      <c r="D84" s="3" t="s">
        <v>16</v>
      </c>
      <c r="E84" s="3" t="str">
        <f>HYPERLINK("https://smcc.vn/link.aspx?i=1652690478359142_930525349117303", "https://smcc.vn/link.aspx?i=1652690478359142_930525349117303")</f>
        <v>https://smcc.vn/link.aspx?i=1652690478359142_930525349117303</v>
      </c>
      <c r="F84" s="3" t="s">
        <v>227</v>
      </c>
      <c r="G84" s="3" t="s">
        <v>18</v>
      </c>
      <c r="H84" s="3">
        <v>24</v>
      </c>
      <c r="I84" s="3">
        <v>1</v>
      </c>
      <c r="J84" s="3">
        <v>1</v>
      </c>
      <c r="K84" s="3" t="s">
        <v>19</v>
      </c>
      <c r="L84" s="3" t="str">
        <f t="shared" si="1"/>
        <v>https://smcc.vn/link.aspx?i=1652690478359142</v>
      </c>
      <c r="M84" s="3" t="s">
        <v>20</v>
      </c>
      <c r="Q84" s="3" t="s">
        <v>228</v>
      </c>
      <c r="R84" s="3" t="s">
        <v>22</v>
      </c>
    </row>
    <row r="85" spans="1:18">
      <c r="A85" s="3">
        <v>84</v>
      </c>
      <c r="B85" s="3" t="s">
        <v>221</v>
      </c>
      <c r="C85" s="3" t="s">
        <v>40</v>
      </c>
      <c r="D85" s="3" t="s">
        <v>16</v>
      </c>
      <c r="E85" s="3" t="str">
        <f>HYPERLINK("https://smcc.vn/link.aspx?i=1652690478359142_930433672459804", "https://smcc.vn/link.aspx?i=1652690478359142_930433672459804")</f>
        <v>https://smcc.vn/link.aspx?i=1652690478359142_930433672459804</v>
      </c>
      <c r="F85" s="3" t="s">
        <v>229</v>
      </c>
      <c r="G85" s="3" t="s">
        <v>18</v>
      </c>
      <c r="H85" s="3">
        <v>139</v>
      </c>
      <c r="I85" s="3">
        <v>8</v>
      </c>
      <c r="J85" s="3">
        <v>3</v>
      </c>
      <c r="K85" s="3" t="s">
        <v>19</v>
      </c>
      <c r="L85" s="3" t="str">
        <f t="shared" si="1"/>
        <v>https://smcc.vn/link.aspx?i=1652690478359142</v>
      </c>
      <c r="M85" s="3" t="s">
        <v>20</v>
      </c>
      <c r="Q85" s="3" t="s">
        <v>22</v>
      </c>
      <c r="R85" s="3" t="s">
        <v>22</v>
      </c>
    </row>
    <row r="86" spans="1:18">
      <c r="A86" s="3">
        <v>85</v>
      </c>
      <c r="B86" s="3" t="s">
        <v>230</v>
      </c>
      <c r="C86" s="3" t="s">
        <v>24</v>
      </c>
      <c r="D86" s="3" t="s">
        <v>16</v>
      </c>
      <c r="E86" s="3" t="str">
        <f>HYPERLINK("https://smcc.vn/link.aspx?i=1652690478359142_929972812505890", "https://smcc.vn/link.aspx?i=1652690478359142_929972812505890")</f>
        <v>https://smcc.vn/link.aspx?i=1652690478359142_929972812505890</v>
      </c>
      <c r="F86" s="3" t="s">
        <v>231</v>
      </c>
      <c r="G86" s="3" t="s">
        <v>18</v>
      </c>
      <c r="H86" s="3">
        <v>422</v>
      </c>
      <c r="I86" s="3">
        <v>1</v>
      </c>
      <c r="J86" s="3">
        <v>9</v>
      </c>
      <c r="K86" s="3" t="s">
        <v>19</v>
      </c>
      <c r="L86" s="3" t="str">
        <f t="shared" si="1"/>
        <v>https://smcc.vn/link.aspx?i=1652690478359142</v>
      </c>
      <c r="M86" s="3" t="s">
        <v>20</v>
      </c>
      <c r="Q86" s="3" t="s">
        <v>232</v>
      </c>
      <c r="R86" s="3" t="s">
        <v>22</v>
      </c>
    </row>
    <row r="87" spans="1:18">
      <c r="A87" s="3">
        <v>86</v>
      </c>
      <c r="B87" s="3" t="s">
        <v>230</v>
      </c>
      <c r="C87" s="3" t="s">
        <v>233</v>
      </c>
      <c r="D87" s="3" t="s">
        <v>16</v>
      </c>
      <c r="E87" s="3" t="str">
        <f>HYPERLINK("https://smcc.vn/link.aspx?i=1652690478359142_929871059182732_929871059182732_2798135623679098", "https://smcc.vn/link.aspx?i=1652690478359142_929871059182732_929871059182732_2798135623679098")</f>
        <v>https://smcc.vn/link.aspx?i=1652690478359142_929871059182732_929871059182732_2798135623679098</v>
      </c>
      <c r="F87" s="3" t="s">
        <v>234</v>
      </c>
      <c r="G87" s="3" t="s">
        <v>94</v>
      </c>
      <c r="H87" s="3">
        <v>0</v>
      </c>
      <c r="I87" s="3">
        <v>0</v>
      </c>
      <c r="J87" s="3">
        <v>0</v>
      </c>
      <c r="K87" s="3" t="s">
        <v>19</v>
      </c>
      <c r="L87" s="3" t="str">
        <f t="shared" si="1"/>
        <v>https://smcc.vn/link.aspx?i=1652690478359142</v>
      </c>
      <c r="M87" s="3" t="s">
        <v>8</v>
      </c>
      <c r="Q87" s="3" t="s">
        <v>235</v>
      </c>
      <c r="R87" s="3" t="s">
        <v>22</v>
      </c>
    </row>
    <row r="88" spans="1:18">
      <c r="A88" s="3">
        <v>87</v>
      </c>
      <c r="B88" s="3" t="s">
        <v>230</v>
      </c>
      <c r="C88" s="3" t="s">
        <v>236</v>
      </c>
      <c r="D88" s="3" t="s">
        <v>16</v>
      </c>
      <c r="E88" s="3" t="str">
        <f>HYPERLINK("https://smcc.vn/link.aspx?i=1652690478359142_929871059182732", "https://smcc.vn/link.aspx?i=1652690478359142_929871059182732")</f>
        <v>https://smcc.vn/link.aspx?i=1652690478359142_929871059182732</v>
      </c>
      <c r="F88" s="3" t="s">
        <v>237</v>
      </c>
      <c r="G88" s="3" t="s">
        <v>18</v>
      </c>
      <c r="H88" s="3">
        <v>23</v>
      </c>
      <c r="I88" s="3">
        <v>2</v>
      </c>
      <c r="J88" s="3">
        <v>0</v>
      </c>
      <c r="K88" s="3" t="s">
        <v>19</v>
      </c>
      <c r="L88" s="3" t="str">
        <f t="shared" si="1"/>
        <v>https://smcc.vn/link.aspx?i=1652690478359142</v>
      </c>
      <c r="M88" s="3" t="s">
        <v>20</v>
      </c>
      <c r="Q88" s="3" t="s">
        <v>238</v>
      </c>
      <c r="R88" s="3" t="s">
        <v>22</v>
      </c>
    </row>
    <row r="89" spans="1:18">
      <c r="A89" s="3">
        <v>88</v>
      </c>
      <c r="B89" s="3" t="s">
        <v>230</v>
      </c>
      <c r="C89" s="3" t="s">
        <v>66</v>
      </c>
      <c r="D89" s="3" t="s">
        <v>16</v>
      </c>
      <c r="E89" s="3" t="str">
        <f>HYPERLINK("https://smcc.vn/link.aspx?i=1652690478359142_929754105861094", "https://smcc.vn/link.aspx?i=1652690478359142_929754105861094")</f>
        <v>https://smcc.vn/link.aspx?i=1652690478359142_929754105861094</v>
      </c>
      <c r="F89" s="3" t="s">
        <v>239</v>
      </c>
      <c r="G89" s="3" t="s">
        <v>18</v>
      </c>
      <c r="H89" s="3">
        <v>16</v>
      </c>
      <c r="I89" s="3">
        <v>0</v>
      </c>
      <c r="J89" s="3">
        <v>0</v>
      </c>
      <c r="K89" s="3" t="s">
        <v>19</v>
      </c>
      <c r="L89" s="3" t="str">
        <f t="shared" si="1"/>
        <v>https://smcc.vn/link.aspx?i=1652690478359142</v>
      </c>
      <c r="M89" s="3" t="s">
        <v>20</v>
      </c>
      <c r="Q89" s="3" t="s">
        <v>22</v>
      </c>
      <c r="R89" s="3" t="s">
        <v>22</v>
      </c>
    </row>
    <row r="90" spans="1:18">
      <c r="A90" s="3">
        <v>89</v>
      </c>
      <c r="B90" s="3" t="s">
        <v>230</v>
      </c>
      <c r="C90" s="3" t="s">
        <v>40</v>
      </c>
      <c r="D90" s="3" t="s">
        <v>16</v>
      </c>
      <c r="E90" s="3" t="str">
        <f>HYPERLINK("https://smcc.vn/link.aspx?i=1652690478359142_929667362536435", "https://smcc.vn/link.aspx?i=1652690478359142_929667362536435")</f>
        <v>https://smcc.vn/link.aspx?i=1652690478359142_929667362536435</v>
      </c>
      <c r="F90" s="3" t="s">
        <v>240</v>
      </c>
      <c r="G90" s="3" t="s">
        <v>26</v>
      </c>
      <c r="H90" s="3">
        <v>37</v>
      </c>
      <c r="I90" s="3">
        <v>5</v>
      </c>
      <c r="J90" s="3">
        <v>1</v>
      </c>
      <c r="K90" s="3" t="s">
        <v>19</v>
      </c>
      <c r="L90" s="3" t="str">
        <f t="shared" si="1"/>
        <v>https://smcc.vn/link.aspx?i=1652690478359142</v>
      </c>
      <c r="M90" s="3" t="s">
        <v>20</v>
      </c>
      <c r="Q90" s="3" t="s">
        <v>241</v>
      </c>
      <c r="R90" s="3" t="s">
        <v>22</v>
      </c>
    </row>
    <row r="91" spans="1:18">
      <c r="A91" s="3">
        <v>90</v>
      </c>
      <c r="B91" s="3" t="s">
        <v>242</v>
      </c>
      <c r="C91" s="3" t="s">
        <v>243</v>
      </c>
      <c r="D91" s="3" t="s">
        <v>16</v>
      </c>
      <c r="E91" s="3" t="str">
        <f>HYPERLINK("https://smcc.vn/link.aspx?i=1652690478359142_929217855914719", "https://smcc.vn/link.aspx?i=1652690478359142_929217855914719")</f>
        <v>https://smcc.vn/link.aspx?i=1652690478359142_929217855914719</v>
      </c>
      <c r="F91" s="3" t="s">
        <v>244</v>
      </c>
      <c r="G91" s="3" t="s">
        <v>18</v>
      </c>
      <c r="H91" s="3">
        <v>46</v>
      </c>
      <c r="I91" s="3">
        <v>4</v>
      </c>
      <c r="J91" s="3">
        <v>1</v>
      </c>
      <c r="K91" s="3" t="s">
        <v>19</v>
      </c>
      <c r="L91" s="3" t="str">
        <f t="shared" si="1"/>
        <v>https://smcc.vn/link.aspx?i=1652690478359142</v>
      </c>
      <c r="M91" s="3" t="s">
        <v>20</v>
      </c>
      <c r="Q91" s="3" t="s">
        <v>245</v>
      </c>
      <c r="R91" s="3" t="s">
        <v>22</v>
      </c>
    </row>
    <row r="92" spans="1:18">
      <c r="A92" s="3">
        <v>91</v>
      </c>
      <c r="B92" s="3" t="s">
        <v>242</v>
      </c>
      <c r="C92" s="3" t="s">
        <v>246</v>
      </c>
      <c r="D92" s="3" t="s">
        <v>16</v>
      </c>
      <c r="E92" s="3" t="str">
        <f>HYPERLINK("https://smcc.vn/link.aspx?i=1652690478359142_929115299258308_929115299258308_1254104482262508", "https://smcc.vn/link.aspx?i=1652690478359142_929115299258308_929115299258308_1254104482262508")</f>
        <v>https://smcc.vn/link.aspx?i=1652690478359142_929115299258308_929115299258308_1254104482262508</v>
      </c>
      <c r="F92" s="3" t="s">
        <v>247</v>
      </c>
      <c r="G92" s="3" t="s">
        <v>26</v>
      </c>
      <c r="H92" s="3">
        <v>0</v>
      </c>
      <c r="I92" s="3">
        <v>0</v>
      </c>
      <c r="J92" s="3">
        <v>0</v>
      </c>
      <c r="K92" s="3" t="s">
        <v>19</v>
      </c>
      <c r="L92" s="3" t="str">
        <f t="shared" si="1"/>
        <v>https://smcc.vn/link.aspx?i=1652690478359142</v>
      </c>
      <c r="M92" s="3" t="s">
        <v>8</v>
      </c>
      <c r="Q92" s="3" t="s">
        <v>248</v>
      </c>
      <c r="R92" s="3" t="s">
        <v>22</v>
      </c>
    </row>
    <row r="93" spans="1:18">
      <c r="A93" s="3">
        <v>92</v>
      </c>
      <c r="B93" s="3" t="s">
        <v>242</v>
      </c>
      <c r="C93" s="3" t="s">
        <v>249</v>
      </c>
      <c r="D93" s="3" t="s">
        <v>16</v>
      </c>
      <c r="E93" s="3" t="str">
        <f>HYPERLINK("https://smcc.vn/link.aspx?i=1652690478359142_929115299258308", "https://smcc.vn/link.aspx?i=1652690478359142_929115299258308")</f>
        <v>https://smcc.vn/link.aspx?i=1652690478359142_929115299258308</v>
      </c>
      <c r="F93" s="3" t="s">
        <v>250</v>
      </c>
      <c r="G93" s="3" t="s">
        <v>18</v>
      </c>
      <c r="H93" s="3">
        <v>15</v>
      </c>
      <c r="I93" s="3">
        <v>2</v>
      </c>
      <c r="J93" s="3">
        <v>0</v>
      </c>
      <c r="K93" s="3" t="s">
        <v>19</v>
      </c>
      <c r="L93" s="3" t="str">
        <f t="shared" si="1"/>
        <v>https://smcc.vn/link.aspx?i=1652690478359142</v>
      </c>
      <c r="M93" s="3" t="s">
        <v>20</v>
      </c>
      <c r="Q93" s="3" t="s">
        <v>251</v>
      </c>
      <c r="R93" s="3" t="s">
        <v>22</v>
      </c>
    </row>
    <row r="94" spans="1:18">
      <c r="A94" s="3">
        <v>93</v>
      </c>
      <c r="B94" s="3" t="s">
        <v>242</v>
      </c>
      <c r="C94" s="3" t="s">
        <v>252</v>
      </c>
      <c r="D94" s="3" t="s">
        <v>16</v>
      </c>
      <c r="E94" s="3" t="str">
        <f>HYPERLINK("https://smcc.vn/link.aspx?i=1652690478359142_929010355935469_929010355935469_1705911990229734", "https://smcc.vn/link.aspx?i=1652690478359142_929010355935469_929010355935469_1705911990229734")</f>
        <v>https://smcc.vn/link.aspx?i=1652690478359142_929010355935469_929010355935469_1705911990229734</v>
      </c>
      <c r="F94" s="3" t="s">
        <v>253</v>
      </c>
      <c r="G94" s="3" t="s">
        <v>26</v>
      </c>
      <c r="H94" s="3">
        <v>0</v>
      </c>
      <c r="I94" s="3">
        <v>0</v>
      </c>
      <c r="J94" s="3">
        <v>0</v>
      </c>
      <c r="K94" s="3" t="s">
        <v>19</v>
      </c>
      <c r="L94" s="3" t="str">
        <f t="shared" si="1"/>
        <v>https://smcc.vn/link.aspx?i=1652690478359142</v>
      </c>
      <c r="M94" s="3" t="s">
        <v>8</v>
      </c>
      <c r="Q94" s="3" t="s">
        <v>254</v>
      </c>
      <c r="R94" s="3" t="s">
        <v>22</v>
      </c>
    </row>
    <row r="95" spans="1:18">
      <c r="A95" s="3">
        <v>94</v>
      </c>
      <c r="B95" s="3" t="s">
        <v>242</v>
      </c>
      <c r="C95" s="3" t="s">
        <v>255</v>
      </c>
      <c r="D95" s="3" t="s">
        <v>16</v>
      </c>
      <c r="E95" s="3" t="str">
        <f>HYPERLINK("https://smcc.vn/link.aspx?i=1652690478359142_929010355935469_929010355935469_817267026951339", "https://smcc.vn/link.aspx?i=1652690478359142_929010355935469_929010355935469_817267026951339")</f>
        <v>https://smcc.vn/link.aspx?i=1652690478359142_929010355935469_929010355935469_817267026951339</v>
      </c>
      <c r="F95" s="3" t="s">
        <v>256</v>
      </c>
      <c r="G95" s="3" t="s">
        <v>18</v>
      </c>
      <c r="H95" s="3">
        <v>0</v>
      </c>
      <c r="I95" s="3">
        <v>0</v>
      </c>
      <c r="J95" s="3">
        <v>0</v>
      </c>
      <c r="K95" s="3" t="s">
        <v>19</v>
      </c>
      <c r="L95" s="3" t="str">
        <f t="shared" si="1"/>
        <v>https://smcc.vn/link.aspx?i=1652690478359142</v>
      </c>
      <c r="M95" s="3" t="s">
        <v>8</v>
      </c>
      <c r="Q95" s="3" t="s">
        <v>257</v>
      </c>
      <c r="R95" s="3" t="s">
        <v>22</v>
      </c>
    </row>
    <row r="96" spans="1:18">
      <c r="A96" s="3">
        <v>95</v>
      </c>
      <c r="B96" s="3" t="s">
        <v>242</v>
      </c>
      <c r="C96" s="3" t="s">
        <v>47</v>
      </c>
      <c r="D96" s="3" t="s">
        <v>16</v>
      </c>
      <c r="E96" s="3" t="str">
        <f>HYPERLINK("https://smcc.vn/link.aspx?i=1652690478359142_929010355935469_929010355935469_1969937083524353", "https://smcc.vn/link.aspx?i=1652690478359142_929010355935469_929010355935469_1969937083524353")</f>
        <v>https://smcc.vn/link.aspx?i=1652690478359142_929010355935469_929010355935469_1969937083524353</v>
      </c>
      <c r="F96" s="3" t="s">
        <v>258</v>
      </c>
      <c r="G96" s="3" t="s">
        <v>18</v>
      </c>
      <c r="H96" s="3">
        <v>0</v>
      </c>
      <c r="I96" s="3">
        <v>0</v>
      </c>
      <c r="J96" s="3">
        <v>0</v>
      </c>
      <c r="K96" s="3" t="s">
        <v>19</v>
      </c>
      <c r="L96" s="3" t="str">
        <f t="shared" si="1"/>
        <v>https://smcc.vn/link.aspx?i=1652690478359142</v>
      </c>
      <c r="M96" s="3" t="s">
        <v>8</v>
      </c>
      <c r="Q96" s="3" t="s">
        <v>113</v>
      </c>
      <c r="R96" s="3" t="s">
        <v>22</v>
      </c>
    </row>
    <row r="97" spans="1:18">
      <c r="A97" s="3">
        <v>96</v>
      </c>
      <c r="B97" s="3" t="s">
        <v>242</v>
      </c>
      <c r="C97" s="3" t="s">
        <v>66</v>
      </c>
      <c r="D97" s="3" t="s">
        <v>16</v>
      </c>
      <c r="E97" s="3" t="str">
        <f>HYPERLINK("https://smcc.vn/link.aspx?i=1652690478359142_929010355935469", "https://smcc.vn/link.aspx?i=1652690478359142_929010355935469")</f>
        <v>https://smcc.vn/link.aspx?i=1652690478359142_929010355935469</v>
      </c>
      <c r="F97" s="3" t="s">
        <v>259</v>
      </c>
      <c r="G97" s="3" t="s">
        <v>18</v>
      </c>
      <c r="H97" s="3">
        <v>75</v>
      </c>
      <c r="I97" s="3">
        <v>4</v>
      </c>
      <c r="J97" s="3">
        <v>31</v>
      </c>
      <c r="K97" s="3" t="s">
        <v>19</v>
      </c>
      <c r="L97" s="3" t="str">
        <f t="shared" si="1"/>
        <v>https://smcc.vn/link.aspx?i=1652690478359142</v>
      </c>
      <c r="M97" s="3" t="s">
        <v>20</v>
      </c>
      <c r="Q97" s="3" t="s">
        <v>260</v>
      </c>
      <c r="R97" s="3" t="s">
        <v>22</v>
      </c>
    </row>
    <row r="98" spans="1:18">
      <c r="A98" s="3">
        <v>97</v>
      </c>
      <c r="B98" s="3" t="s">
        <v>242</v>
      </c>
      <c r="C98" s="3" t="s">
        <v>40</v>
      </c>
      <c r="D98" s="3" t="s">
        <v>16</v>
      </c>
      <c r="E98" s="3" t="str">
        <f>HYPERLINK("https://smcc.vn/link.aspx?i=1652690478359142_928919562611215", "https://smcc.vn/link.aspx?i=1652690478359142_928919562611215")</f>
        <v>https://smcc.vn/link.aspx?i=1652690478359142_928919562611215</v>
      </c>
      <c r="F98" s="3" t="s">
        <v>261</v>
      </c>
      <c r="G98" s="3" t="s">
        <v>18</v>
      </c>
      <c r="H98" s="3">
        <v>153</v>
      </c>
      <c r="I98" s="3">
        <v>4</v>
      </c>
      <c r="J98" s="3">
        <v>2</v>
      </c>
      <c r="K98" s="3" t="s">
        <v>19</v>
      </c>
      <c r="L98" s="3" t="str">
        <f t="shared" si="1"/>
        <v>https://smcc.vn/link.aspx?i=1652690478359142</v>
      </c>
      <c r="M98" s="3" t="s">
        <v>20</v>
      </c>
      <c r="Q98" s="3" t="s">
        <v>22</v>
      </c>
      <c r="R98" s="3" t="s">
        <v>22</v>
      </c>
    </row>
    <row r="99" spans="1:18">
      <c r="A99" s="3">
        <v>98</v>
      </c>
      <c r="B99" s="3" t="s">
        <v>262</v>
      </c>
      <c r="C99" s="3" t="s">
        <v>15</v>
      </c>
      <c r="D99" s="3" t="s">
        <v>16</v>
      </c>
      <c r="E99" s="3" t="str">
        <f>HYPERLINK("https://smcc.vn/link.aspx?i=1652690478359142_928464265990078", "https://smcc.vn/link.aspx?i=1652690478359142_928464265990078")</f>
        <v>https://smcc.vn/link.aspx?i=1652690478359142_928464265990078</v>
      </c>
      <c r="F99" s="3" t="s">
        <v>263</v>
      </c>
      <c r="G99" s="3" t="s">
        <v>18</v>
      </c>
      <c r="H99" s="3">
        <v>33</v>
      </c>
      <c r="I99" s="3">
        <v>2</v>
      </c>
      <c r="J99" s="3">
        <v>10</v>
      </c>
      <c r="K99" s="3" t="s">
        <v>19</v>
      </c>
      <c r="L99" s="3" t="str">
        <f t="shared" si="1"/>
        <v>https://smcc.vn/link.aspx?i=1652690478359142</v>
      </c>
      <c r="M99" s="3" t="s">
        <v>20</v>
      </c>
      <c r="Q99" s="3" t="s">
        <v>264</v>
      </c>
      <c r="R99" s="3" t="s">
        <v>22</v>
      </c>
    </row>
    <row r="100" spans="1:18">
      <c r="A100" s="3">
        <v>99</v>
      </c>
      <c r="B100" s="3" t="s">
        <v>262</v>
      </c>
      <c r="C100" s="3" t="s">
        <v>265</v>
      </c>
      <c r="D100" s="3" t="s">
        <v>16</v>
      </c>
      <c r="E100" s="3" t="str">
        <f>HYPERLINK("https://smcc.vn/link.aspx?i=1652690478359142_928352459334592", "https://smcc.vn/link.aspx?i=1652690478359142_928352459334592")</f>
        <v>https://smcc.vn/link.aspx?i=1652690478359142_928352459334592</v>
      </c>
      <c r="F100" s="3" t="s">
        <v>266</v>
      </c>
      <c r="G100" s="3" t="s">
        <v>94</v>
      </c>
      <c r="H100" s="3">
        <v>29</v>
      </c>
      <c r="I100" s="3">
        <v>2</v>
      </c>
      <c r="J100" s="3">
        <v>0</v>
      </c>
      <c r="K100" s="3" t="s">
        <v>19</v>
      </c>
      <c r="L100" s="3" t="str">
        <f t="shared" si="1"/>
        <v>https://smcc.vn/link.aspx?i=1652690478359142</v>
      </c>
      <c r="M100" s="3" t="s">
        <v>20</v>
      </c>
      <c r="Q100" s="3" t="s">
        <v>267</v>
      </c>
      <c r="R100" s="3" t="s">
        <v>22</v>
      </c>
    </row>
    <row r="101" spans="1:18">
      <c r="A101" s="3">
        <v>100</v>
      </c>
      <c r="B101" s="3" t="s">
        <v>262</v>
      </c>
      <c r="C101" s="3" t="s">
        <v>66</v>
      </c>
      <c r="D101" s="3" t="s">
        <v>16</v>
      </c>
      <c r="E101" s="3" t="str">
        <f>HYPERLINK("https://smcc.vn/link.aspx?i=1652690478359142_928257269344111", "https://smcc.vn/link.aspx?i=1652690478359142_928257269344111")</f>
        <v>https://smcc.vn/link.aspx?i=1652690478359142_928257269344111</v>
      </c>
      <c r="F101" s="3" t="s">
        <v>268</v>
      </c>
      <c r="G101" s="3" t="s">
        <v>18</v>
      </c>
      <c r="H101" s="3">
        <v>73</v>
      </c>
      <c r="I101" s="3">
        <v>4</v>
      </c>
      <c r="J101" s="3">
        <v>1</v>
      </c>
      <c r="K101" s="3" t="s">
        <v>19</v>
      </c>
      <c r="L101" s="3" t="str">
        <f t="shared" si="1"/>
        <v>https://smcc.vn/link.aspx?i=1652690478359142</v>
      </c>
      <c r="M101" s="3" t="s">
        <v>20</v>
      </c>
      <c r="Q101" s="3" t="s">
        <v>269</v>
      </c>
      <c r="R101" s="3" t="s">
        <v>22</v>
      </c>
    </row>
    <row r="102" spans="1:18">
      <c r="A102" s="3">
        <v>101</v>
      </c>
      <c r="B102" s="3" t="s">
        <v>262</v>
      </c>
      <c r="C102" s="3" t="s">
        <v>270</v>
      </c>
      <c r="D102" s="3" t="s">
        <v>16</v>
      </c>
      <c r="E102" s="3" t="str">
        <f>HYPERLINK("https://smcc.vn/link.aspx?i=1652690478359142_928173499352488", "https://smcc.vn/link.aspx?i=1652690478359142_928173499352488")</f>
        <v>https://smcc.vn/link.aspx?i=1652690478359142_928173499352488</v>
      </c>
      <c r="F102" s="3" t="s">
        <v>271</v>
      </c>
      <c r="G102" s="3" t="s">
        <v>18</v>
      </c>
      <c r="H102" s="3">
        <v>47</v>
      </c>
      <c r="I102" s="3">
        <v>4</v>
      </c>
      <c r="J102" s="3">
        <v>2</v>
      </c>
      <c r="K102" s="3" t="s">
        <v>19</v>
      </c>
      <c r="L102" s="3" t="str">
        <f t="shared" si="1"/>
        <v>https://smcc.vn/link.aspx?i=1652690478359142</v>
      </c>
      <c r="M102" s="3" t="s">
        <v>20</v>
      </c>
      <c r="Q102" s="3" t="s">
        <v>22</v>
      </c>
      <c r="R102" s="3" t="s">
        <v>22</v>
      </c>
    </row>
    <row r="103" spans="1:18">
      <c r="A103" s="3">
        <v>102</v>
      </c>
      <c r="B103" s="3" t="s">
        <v>272</v>
      </c>
      <c r="C103" s="3" t="s">
        <v>15</v>
      </c>
      <c r="D103" s="3" t="s">
        <v>16</v>
      </c>
      <c r="E103" s="3" t="str">
        <f>HYPERLINK("https://smcc.vn/link.aspx?i=1652690478359142_927709436065561", "https://smcc.vn/link.aspx?i=1652690478359142_927709436065561")</f>
        <v>https://smcc.vn/link.aspx?i=1652690478359142_927709436065561</v>
      </c>
      <c r="F103" s="3" t="s">
        <v>273</v>
      </c>
      <c r="G103" s="3" t="s">
        <v>18</v>
      </c>
      <c r="H103" s="3">
        <v>40</v>
      </c>
      <c r="I103" s="3">
        <v>6</v>
      </c>
      <c r="J103" s="3">
        <v>0</v>
      </c>
      <c r="K103" s="3" t="s">
        <v>19</v>
      </c>
      <c r="L103" s="3" t="str">
        <f t="shared" si="1"/>
        <v>https://smcc.vn/link.aspx?i=1652690478359142</v>
      </c>
      <c r="M103" s="3" t="s">
        <v>20</v>
      </c>
      <c r="Q103" s="3" t="s">
        <v>274</v>
      </c>
      <c r="R103" s="3" t="s">
        <v>22</v>
      </c>
    </row>
    <row r="104" spans="1:18">
      <c r="A104" s="3">
        <v>103</v>
      </c>
      <c r="B104" s="3" t="s">
        <v>272</v>
      </c>
      <c r="C104" s="3" t="s">
        <v>275</v>
      </c>
      <c r="D104" s="3" t="s">
        <v>16</v>
      </c>
      <c r="E104" s="3" t="str">
        <f>HYPERLINK("https://smcc.vn/link.aspx?i=1652690478359142_927604989409339_927604989409339_398247816628124", "https://smcc.vn/link.aspx?i=1652690478359142_927604989409339_927604989409339_398247816628124")</f>
        <v>https://smcc.vn/link.aspx?i=1652690478359142_927604989409339_927604989409339_398247816628124</v>
      </c>
      <c r="F104" s="3" t="s">
        <v>276</v>
      </c>
      <c r="G104" s="3" t="s">
        <v>26</v>
      </c>
      <c r="H104" s="3">
        <v>0</v>
      </c>
      <c r="I104" s="3">
        <v>0</v>
      </c>
      <c r="J104" s="3">
        <v>0</v>
      </c>
      <c r="K104" s="3" t="s">
        <v>19</v>
      </c>
      <c r="L104" s="3" t="str">
        <f t="shared" si="1"/>
        <v>https://smcc.vn/link.aspx?i=1652690478359142</v>
      </c>
      <c r="M104" s="3" t="s">
        <v>8</v>
      </c>
      <c r="Q104" s="3" t="s">
        <v>277</v>
      </c>
      <c r="R104" s="3" t="s">
        <v>22</v>
      </c>
    </row>
    <row r="105" spans="1:18">
      <c r="A105" s="3">
        <v>104</v>
      </c>
      <c r="B105" s="3" t="s">
        <v>272</v>
      </c>
      <c r="C105" s="3" t="s">
        <v>278</v>
      </c>
      <c r="D105" s="3" t="s">
        <v>16</v>
      </c>
      <c r="E105" s="3" t="str">
        <f>HYPERLINK("https://smcc.vn/link.aspx?i=1652690478359142_927604989409339", "https://smcc.vn/link.aspx?i=1652690478359142_927604989409339")</f>
        <v>https://smcc.vn/link.aspx?i=1652690478359142_927604989409339</v>
      </c>
      <c r="F105" s="3" t="s">
        <v>279</v>
      </c>
      <c r="G105" s="3" t="s">
        <v>18</v>
      </c>
      <c r="H105" s="3">
        <v>72</v>
      </c>
      <c r="I105" s="3">
        <v>2</v>
      </c>
      <c r="J105" s="3">
        <v>29</v>
      </c>
      <c r="K105" s="3" t="s">
        <v>19</v>
      </c>
      <c r="L105" s="3" t="str">
        <f t="shared" si="1"/>
        <v>https://smcc.vn/link.aspx?i=1652690478359142</v>
      </c>
      <c r="M105" s="3" t="s">
        <v>20</v>
      </c>
      <c r="Q105" s="3" t="s">
        <v>280</v>
      </c>
      <c r="R105" s="3" t="s">
        <v>22</v>
      </c>
    </row>
    <row r="106" spans="1:18">
      <c r="A106" s="3">
        <v>105</v>
      </c>
      <c r="B106" s="3" t="s">
        <v>272</v>
      </c>
      <c r="C106" s="3" t="s">
        <v>281</v>
      </c>
      <c r="D106" s="3" t="s">
        <v>16</v>
      </c>
      <c r="E106" s="3" t="str">
        <f>HYPERLINK("https://smcc.vn/link.aspx?i=1652690478359142_927511422752029", "https://smcc.vn/link.aspx?i=1652690478359142_927511422752029")</f>
        <v>https://smcc.vn/link.aspx?i=1652690478359142_927511422752029</v>
      </c>
      <c r="F106" s="3" t="s">
        <v>282</v>
      </c>
      <c r="G106" s="3" t="s">
        <v>18</v>
      </c>
      <c r="H106" s="3">
        <v>26</v>
      </c>
      <c r="I106" s="3">
        <v>1</v>
      </c>
      <c r="J106" s="3">
        <v>1</v>
      </c>
      <c r="K106" s="3" t="s">
        <v>19</v>
      </c>
      <c r="L106" s="3" t="str">
        <f t="shared" si="1"/>
        <v>https://smcc.vn/link.aspx?i=1652690478359142</v>
      </c>
      <c r="M106" s="3" t="s">
        <v>20</v>
      </c>
      <c r="Q106" s="3" t="s">
        <v>283</v>
      </c>
      <c r="R106" s="3" t="s">
        <v>22</v>
      </c>
    </row>
    <row r="107" spans="1:18">
      <c r="A107" s="3">
        <v>106</v>
      </c>
      <c r="B107" s="3" t="s">
        <v>272</v>
      </c>
      <c r="C107" s="3" t="s">
        <v>40</v>
      </c>
      <c r="D107" s="3" t="s">
        <v>16</v>
      </c>
      <c r="E107" s="3" t="str">
        <f>HYPERLINK("https://smcc.vn/link.aspx?i=1652690478359142_927413219428516", "https://smcc.vn/link.aspx?i=1652690478359142_927413219428516")</f>
        <v>https://smcc.vn/link.aspx?i=1652690478359142_927413219428516</v>
      </c>
      <c r="F107" s="3" t="s">
        <v>284</v>
      </c>
      <c r="G107" s="3" t="s">
        <v>18</v>
      </c>
      <c r="H107" s="3">
        <v>141</v>
      </c>
      <c r="I107" s="3">
        <v>7</v>
      </c>
      <c r="J107" s="3">
        <v>1</v>
      </c>
      <c r="K107" s="3" t="s">
        <v>19</v>
      </c>
      <c r="L107" s="3" t="str">
        <f t="shared" si="1"/>
        <v>https://smcc.vn/link.aspx?i=1652690478359142</v>
      </c>
      <c r="M107" s="3" t="s">
        <v>20</v>
      </c>
      <c r="Q107" s="3" t="s">
        <v>22</v>
      </c>
      <c r="R107" s="3" t="s">
        <v>22</v>
      </c>
    </row>
    <row r="108" spans="1:18">
      <c r="A108" s="3">
        <v>107</v>
      </c>
      <c r="B108" s="3" t="s">
        <v>285</v>
      </c>
      <c r="C108" s="3" t="s">
        <v>286</v>
      </c>
      <c r="D108" s="3" t="s">
        <v>16</v>
      </c>
      <c r="E108" s="3" t="str">
        <f>HYPERLINK("https://smcc.vn/link.aspx?i=1652690478359142_926931936143311", "https://smcc.vn/link.aspx?i=1652690478359142_926931936143311")</f>
        <v>https://smcc.vn/link.aspx?i=1652690478359142_926931936143311</v>
      </c>
      <c r="F108" s="3" t="s">
        <v>287</v>
      </c>
      <c r="G108" s="3" t="s">
        <v>26</v>
      </c>
      <c r="H108" s="3">
        <v>27</v>
      </c>
      <c r="I108" s="3">
        <v>0</v>
      </c>
      <c r="J108" s="3">
        <v>1</v>
      </c>
      <c r="K108" s="3" t="s">
        <v>19</v>
      </c>
      <c r="L108" s="3" t="str">
        <f t="shared" si="1"/>
        <v>https://smcc.vn/link.aspx?i=1652690478359142</v>
      </c>
      <c r="M108" s="3" t="s">
        <v>20</v>
      </c>
      <c r="Q108" s="3" t="s">
        <v>22</v>
      </c>
      <c r="R108" s="3" t="s">
        <v>22</v>
      </c>
    </row>
    <row r="109" spans="1:18">
      <c r="A109" s="3">
        <v>108</v>
      </c>
      <c r="B109" s="3" t="s">
        <v>285</v>
      </c>
      <c r="C109" s="3" t="s">
        <v>135</v>
      </c>
      <c r="D109" s="3" t="s">
        <v>16</v>
      </c>
      <c r="E109" s="3" t="str">
        <f>HYPERLINK("https://smcc.vn/link.aspx?i=1652690478359142_926840629485775_926840629485775_446912634365778", "https://smcc.vn/link.aspx?i=1652690478359142_926840629485775_926840629485775_446912634365778")</f>
        <v>https://smcc.vn/link.aspx?i=1652690478359142_926840629485775_926840629485775_446912634365778</v>
      </c>
      <c r="F109" s="3" t="s">
        <v>288</v>
      </c>
      <c r="G109" s="3" t="s">
        <v>94</v>
      </c>
      <c r="H109" s="3">
        <v>0</v>
      </c>
      <c r="I109" s="3">
        <v>0</v>
      </c>
      <c r="J109" s="3">
        <v>0</v>
      </c>
      <c r="K109" s="3" t="s">
        <v>19</v>
      </c>
      <c r="L109" s="3" t="str">
        <f t="shared" si="1"/>
        <v>https://smcc.vn/link.aspx?i=1652690478359142</v>
      </c>
      <c r="M109" s="3" t="s">
        <v>8</v>
      </c>
      <c r="Q109" s="3" t="s">
        <v>289</v>
      </c>
      <c r="R109" s="3" t="s">
        <v>22</v>
      </c>
    </row>
    <row r="110" spans="1:18">
      <c r="A110" s="3">
        <v>109</v>
      </c>
      <c r="B110" s="3" t="s">
        <v>285</v>
      </c>
      <c r="C110" s="3" t="s">
        <v>37</v>
      </c>
      <c r="D110" s="3" t="s">
        <v>16</v>
      </c>
      <c r="E110" s="3" t="str">
        <f>HYPERLINK("https://smcc.vn/link.aspx?i=1652690478359142_926840629485775", "https://smcc.vn/link.aspx?i=1652690478359142_926840629485775")</f>
        <v>https://smcc.vn/link.aspx?i=1652690478359142_926840629485775</v>
      </c>
      <c r="F110" s="3" t="s">
        <v>290</v>
      </c>
      <c r="G110" s="3" t="s">
        <v>18</v>
      </c>
      <c r="H110" s="3">
        <v>39</v>
      </c>
      <c r="I110" s="3">
        <v>2</v>
      </c>
      <c r="J110" s="3">
        <v>2</v>
      </c>
      <c r="K110" s="3" t="s">
        <v>19</v>
      </c>
      <c r="L110" s="3" t="str">
        <f t="shared" si="1"/>
        <v>https://smcc.vn/link.aspx?i=1652690478359142</v>
      </c>
      <c r="M110" s="3" t="s">
        <v>20</v>
      </c>
      <c r="Q110" s="3" t="s">
        <v>291</v>
      </c>
      <c r="R110" s="3" t="s">
        <v>22</v>
      </c>
    </row>
    <row r="111" spans="1:18">
      <c r="A111" s="3">
        <v>110</v>
      </c>
      <c r="B111" s="3" t="s">
        <v>285</v>
      </c>
      <c r="C111" s="3" t="s">
        <v>66</v>
      </c>
      <c r="D111" s="3" t="s">
        <v>16</v>
      </c>
      <c r="E111" s="3" t="str">
        <f>HYPERLINK("https://smcc.vn/link.aspx?i=1652690478359142_926749109494927", "https://smcc.vn/link.aspx?i=1652690478359142_926749109494927")</f>
        <v>https://smcc.vn/link.aspx?i=1652690478359142_926749109494927</v>
      </c>
      <c r="F111" s="3" t="s">
        <v>292</v>
      </c>
      <c r="G111" s="3" t="s">
        <v>18</v>
      </c>
      <c r="H111" s="3">
        <v>31</v>
      </c>
      <c r="I111" s="3">
        <v>0</v>
      </c>
      <c r="J111" s="3">
        <v>2</v>
      </c>
      <c r="K111" s="3" t="s">
        <v>19</v>
      </c>
      <c r="L111" s="3" t="str">
        <f t="shared" si="1"/>
        <v>https://smcc.vn/link.aspx?i=1652690478359142</v>
      </c>
      <c r="M111" s="3" t="s">
        <v>20</v>
      </c>
      <c r="Q111" s="3" t="s">
        <v>293</v>
      </c>
      <c r="R111" s="3" t="s">
        <v>22</v>
      </c>
    </row>
    <row r="112" spans="1:18">
      <c r="A112" s="3">
        <v>111</v>
      </c>
      <c r="B112" s="3" t="s">
        <v>285</v>
      </c>
      <c r="C112" s="3" t="s">
        <v>40</v>
      </c>
      <c r="D112" s="3" t="s">
        <v>16</v>
      </c>
      <c r="E112" s="3" t="str">
        <f>HYPERLINK("https://smcc.vn/link.aspx?i=1652690478359142_926663452836826", "https://smcc.vn/link.aspx?i=1652690478359142_926663452836826")</f>
        <v>https://smcc.vn/link.aspx?i=1652690478359142_926663452836826</v>
      </c>
      <c r="F112" s="3" t="s">
        <v>294</v>
      </c>
      <c r="G112" s="3" t="s">
        <v>94</v>
      </c>
      <c r="H112" s="3">
        <v>494</v>
      </c>
      <c r="I112" s="3">
        <v>21</v>
      </c>
      <c r="J112" s="3">
        <v>13</v>
      </c>
      <c r="K112" s="3" t="s">
        <v>19</v>
      </c>
      <c r="L112" s="3" t="str">
        <f t="shared" si="1"/>
        <v>https://smcc.vn/link.aspx?i=1652690478359142</v>
      </c>
      <c r="M112" s="3" t="s">
        <v>20</v>
      </c>
      <c r="Q112" s="3" t="s">
        <v>22</v>
      </c>
      <c r="R112" s="3" t="s">
        <v>22</v>
      </c>
    </row>
    <row r="113" spans="1:18">
      <c r="A113" s="3">
        <v>112</v>
      </c>
      <c r="B113" s="3" t="s">
        <v>295</v>
      </c>
      <c r="C113" s="3" t="s">
        <v>296</v>
      </c>
      <c r="D113" s="3" t="s">
        <v>16</v>
      </c>
      <c r="E113" s="3" t="str">
        <f>HYPERLINK("https://smcc.vn/link.aspx?i=1652690478359142_926241392879032", "https://smcc.vn/link.aspx?i=1652690478359142_926241392879032")</f>
        <v>https://smcc.vn/link.aspx?i=1652690478359142_926241392879032</v>
      </c>
      <c r="F113" s="3" t="s">
        <v>297</v>
      </c>
      <c r="G113" s="3" t="s">
        <v>26</v>
      </c>
      <c r="H113" s="3">
        <v>98</v>
      </c>
      <c r="I113" s="3">
        <v>12</v>
      </c>
      <c r="J113" s="3">
        <v>1</v>
      </c>
      <c r="K113" s="3" t="s">
        <v>19</v>
      </c>
      <c r="L113" s="3" t="str">
        <f t="shared" si="1"/>
        <v>https://smcc.vn/link.aspx?i=1652690478359142</v>
      </c>
      <c r="M113" s="3" t="s">
        <v>20</v>
      </c>
      <c r="Q113" s="3" t="s">
        <v>298</v>
      </c>
      <c r="R113" s="3" t="s">
        <v>22</v>
      </c>
    </row>
    <row r="114" spans="1:18">
      <c r="A114" s="3">
        <v>113</v>
      </c>
      <c r="B114" s="3" t="s">
        <v>295</v>
      </c>
      <c r="C114" s="3" t="s">
        <v>299</v>
      </c>
      <c r="D114" s="3" t="s">
        <v>16</v>
      </c>
      <c r="E114" s="3" t="str">
        <f>HYPERLINK("https://smcc.vn/link.aspx?i=1652690478359142_926224916214013", "https://smcc.vn/link.aspx?i=1652690478359142_926224916214013")</f>
        <v>https://smcc.vn/link.aspx?i=1652690478359142_926224916214013</v>
      </c>
      <c r="F114" s="3" t="s">
        <v>300</v>
      </c>
      <c r="G114" s="3" t="s">
        <v>18</v>
      </c>
      <c r="H114" s="3">
        <v>323</v>
      </c>
      <c r="I114" s="3">
        <v>17</v>
      </c>
      <c r="J114" s="3">
        <v>9</v>
      </c>
      <c r="K114" s="3" t="s">
        <v>19</v>
      </c>
      <c r="L114" s="3" t="str">
        <f t="shared" si="1"/>
        <v>https://smcc.vn/link.aspx?i=1652690478359142</v>
      </c>
      <c r="M114" s="3" t="s">
        <v>20</v>
      </c>
      <c r="Q114" s="3" t="s">
        <v>22</v>
      </c>
      <c r="R114" s="3" t="s">
        <v>22</v>
      </c>
    </row>
    <row r="115" spans="1:18">
      <c r="A115" s="3">
        <v>114</v>
      </c>
      <c r="B115" s="3" t="s">
        <v>295</v>
      </c>
      <c r="C115" s="3" t="s">
        <v>15</v>
      </c>
      <c r="D115" s="3" t="s">
        <v>16</v>
      </c>
      <c r="E115" s="3" t="str">
        <f>HYPERLINK("https://smcc.vn/link.aspx?i=1652690478359142_926207849549053", "https://smcc.vn/link.aspx?i=1652690478359142_926207849549053")</f>
        <v>https://smcc.vn/link.aspx?i=1652690478359142_926207849549053</v>
      </c>
      <c r="F115" s="3" t="s">
        <v>301</v>
      </c>
      <c r="G115" s="3" t="s">
        <v>18</v>
      </c>
      <c r="H115" s="3">
        <v>17</v>
      </c>
      <c r="I115" s="3">
        <v>0</v>
      </c>
      <c r="J115" s="3">
        <v>1</v>
      </c>
      <c r="K115" s="3" t="s">
        <v>19</v>
      </c>
      <c r="L115" s="3" t="str">
        <f t="shared" si="1"/>
        <v>https://smcc.vn/link.aspx?i=1652690478359142</v>
      </c>
      <c r="M115" s="3" t="s">
        <v>20</v>
      </c>
      <c r="Q115" s="3" t="s">
        <v>302</v>
      </c>
      <c r="R115" s="3" t="s">
        <v>22</v>
      </c>
    </row>
    <row r="116" spans="1:18">
      <c r="A116" s="3">
        <v>115</v>
      </c>
      <c r="B116" s="3" t="s">
        <v>295</v>
      </c>
      <c r="C116" s="3" t="s">
        <v>37</v>
      </c>
      <c r="D116" s="3" t="s">
        <v>16</v>
      </c>
      <c r="E116" s="3" t="str">
        <f>HYPERLINK("https://smcc.vn/link.aspx?i=1652690478359142_926105242892647", "https://smcc.vn/link.aspx?i=1652690478359142_926105242892647")</f>
        <v>https://smcc.vn/link.aspx?i=1652690478359142_926105242892647</v>
      </c>
      <c r="F116" s="3" t="s">
        <v>303</v>
      </c>
      <c r="G116" s="3" t="s">
        <v>94</v>
      </c>
      <c r="H116" s="3">
        <v>50</v>
      </c>
      <c r="I116" s="3">
        <v>2</v>
      </c>
      <c r="J116" s="3">
        <v>0</v>
      </c>
      <c r="K116" s="3" t="s">
        <v>19</v>
      </c>
      <c r="L116" s="3" t="str">
        <f t="shared" si="1"/>
        <v>https://smcc.vn/link.aspx?i=1652690478359142</v>
      </c>
      <c r="M116" s="3" t="s">
        <v>20</v>
      </c>
      <c r="Q116" s="3" t="s">
        <v>304</v>
      </c>
      <c r="R116" s="3" t="s">
        <v>22</v>
      </c>
    </row>
    <row r="117" spans="1:18">
      <c r="A117" s="3">
        <v>116</v>
      </c>
      <c r="B117" s="3" t="s">
        <v>295</v>
      </c>
      <c r="C117" s="3" t="s">
        <v>66</v>
      </c>
      <c r="D117" s="3" t="s">
        <v>16</v>
      </c>
      <c r="E117" s="3" t="str">
        <f>HYPERLINK("https://smcc.vn/link.aspx?i=1652690478359142_926015352901636", "https://smcc.vn/link.aspx?i=1652690478359142_926015352901636")</f>
        <v>https://smcc.vn/link.aspx?i=1652690478359142_926015352901636</v>
      </c>
      <c r="F117" s="3" t="s">
        <v>305</v>
      </c>
      <c r="G117" s="3" t="s">
        <v>18</v>
      </c>
      <c r="H117" s="3">
        <v>32</v>
      </c>
      <c r="I117" s="3">
        <v>0</v>
      </c>
      <c r="J117" s="3">
        <v>0</v>
      </c>
      <c r="K117" s="3" t="s">
        <v>19</v>
      </c>
      <c r="L117" s="3" t="str">
        <f t="shared" si="1"/>
        <v>https://smcc.vn/link.aspx?i=1652690478359142</v>
      </c>
      <c r="M117" s="3" t="s">
        <v>20</v>
      </c>
      <c r="Q117" s="3" t="s">
        <v>182</v>
      </c>
      <c r="R117" s="3" t="s">
        <v>22</v>
      </c>
    </row>
    <row r="118" spans="1:18">
      <c r="A118" s="3">
        <v>117</v>
      </c>
      <c r="B118" s="3" t="s">
        <v>306</v>
      </c>
      <c r="C118" s="3" t="s">
        <v>307</v>
      </c>
      <c r="D118" s="3" t="s">
        <v>16</v>
      </c>
      <c r="E118" s="3" t="str">
        <f>HYPERLINK("https://smcc.vn/link.aspx?i=1652690478359142_925490399620798", "https://smcc.vn/link.aspx?i=1652690478359142_925490399620798")</f>
        <v>https://smcc.vn/link.aspx?i=1652690478359142_925490399620798</v>
      </c>
      <c r="F118" s="3" t="s">
        <v>308</v>
      </c>
      <c r="G118" s="3" t="s">
        <v>18</v>
      </c>
      <c r="H118" s="3">
        <v>52</v>
      </c>
      <c r="I118" s="3">
        <v>5</v>
      </c>
      <c r="J118" s="3">
        <v>1</v>
      </c>
      <c r="K118" s="3" t="s">
        <v>19</v>
      </c>
      <c r="L118" s="3" t="str">
        <f t="shared" si="1"/>
        <v>https://smcc.vn/link.aspx?i=1652690478359142</v>
      </c>
      <c r="M118" s="3" t="s">
        <v>20</v>
      </c>
      <c r="Q118" s="3" t="s">
        <v>309</v>
      </c>
      <c r="R118" s="3" t="s">
        <v>22</v>
      </c>
    </row>
    <row r="119" spans="1:18">
      <c r="A119" s="3">
        <v>118</v>
      </c>
      <c r="B119" s="3" t="s">
        <v>306</v>
      </c>
      <c r="C119" s="3" t="s">
        <v>37</v>
      </c>
      <c r="D119" s="3" t="s">
        <v>16</v>
      </c>
      <c r="E119" s="3" t="str">
        <f>HYPERLINK("https://smcc.vn/link.aspx?i=1652690478359142_925385556297949", "https://smcc.vn/link.aspx?i=1652690478359142_925385556297949")</f>
        <v>https://smcc.vn/link.aspx?i=1652690478359142_925385556297949</v>
      </c>
      <c r="F119" s="3" t="s">
        <v>310</v>
      </c>
      <c r="G119" s="3" t="s">
        <v>18</v>
      </c>
      <c r="H119" s="3">
        <v>32</v>
      </c>
      <c r="I119" s="3">
        <v>4</v>
      </c>
      <c r="J119" s="3">
        <v>1</v>
      </c>
      <c r="K119" s="3" t="s">
        <v>19</v>
      </c>
      <c r="L119" s="3" t="str">
        <f t="shared" si="1"/>
        <v>https://smcc.vn/link.aspx?i=1652690478359142</v>
      </c>
      <c r="M119" s="3" t="s">
        <v>20</v>
      </c>
      <c r="Q119" s="3" t="s">
        <v>311</v>
      </c>
      <c r="R119" s="3" t="s">
        <v>22</v>
      </c>
    </row>
    <row r="120" spans="1:18">
      <c r="A120" s="3">
        <v>119</v>
      </c>
      <c r="B120" s="3" t="s">
        <v>306</v>
      </c>
      <c r="C120" s="3" t="s">
        <v>312</v>
      </c>
      <c r="D120" s="3" t="s">
        <v>16</v>
      </c>
      <c r="E120" s="3" t="str">
        <f>HYPERLINK("https://smcc.vn/link.aspx?i=1652690478359142_925277356308769", "https://smcc.vn/link.aspx?i=1652690478359142_925277356308769")</f>
        <v>https://smcc.vn/link.aspx?i=1652690478359142_925277356308769</v>
      </c>
      <c r="F120" s="3" t="s">
        <v>313</v>
      </c>
      <c r="G120" s="3" t="s">
        <v>18</v>
      </c>
      <c r="H120" s="3">
        <v>95</v>
      </c>
      <c r="I120" s="3">
        <v>0</v>
      </c>
      <c r="J120" s="3">
        <v>0</v>
      </c>
      <c r="K120" s="3" t="s">
        <v>19</v>
      </c>
      <c r="L120" s="3" t="str">
        <f t="shared" si="1"/>
        <v>https://smcc.vn/link.aspx?i=1652690478359142</v>
      </c>
      <c r="M120" s="3" t="s">
        <v>20</v>
      </c>
      <c r="Q120" s="3" t="s">
        <v>314</v>
      </c>
      <c r="R120" s="3" t="s">
        <v>22</v>
      </c>
    </row>
    <row r="121" spans="1:18">
      <c r="A121" s="3">
        <v>120</v>
      </c>
      <c r="B121" s="3" t="s">
        <v>306</v>
      </c>
      <c r="C121" s="3" t="s">
        <v>40</v>
      </c>
      <c r="D121" s="3" t="s">
        <v>16</v>
      </c>
      <c r="E121" s="3" t="str">
        <f>HYPERLINK("https://smcc.vn/link.aspx?i=1652690478359142_925204782982693", "https://smcc.vn/link.aspx?i=1652690478359142_925204782982693")</f>
        <v>https://smcc.vn/link.aspx?i=1652690478359142_925204782982693</v>
      </c>
      <c r="F121" s="3" t="s">
        <v>315</v>
      </c>
      <c r="G121" s="3" t="s">
        <v>94</v>
      </c>
      <c r="H121" s="3">
        <v>61</v>
      </c>
      <c r="I121" s="3">
        <v>6</v>
      </c>
      <c r="J121" s="3">
        <v>1</v>
      </c>
      <c r="K121" s="3" t="s">
        <v>19</v>
      </c>
      <c r="L121" s="3" t="str">
        <f t="shared" si="1"/>
        <v>https://smcc.vn/link.aspx?i=1652690478359142</v>
      </c>
      <c r="M121" s="3" t="s">
        <v>20</v>
      </c>
      <c r="Q121" s="3" t="s">
        <v>316</v>
      </c>
      <c r="R121" s="3" t="s">
        <v>22</v>
      </c>
    </row>
    <row r="122" spans="1:18">
      <c r="A122" s="3">
        <v>121</v>
      </c>
      <c r="B122" s="3" t="s">
        <v>306</v>
      </c>
      <c r="C122" s="3" t="s">
        <v>317</v>
      </c>
      <c r="D122" s="3" t="s">
        <v>16</v>
      </c>
      <c r="E122" s="3" t="str">
        <f>HYPERLINK("https://smcc.vn/link.aspx?i=1652690478359142_925154489654389", "https://smcc.vn/link.aspx?i=1652690478359142_925154489654389")</f>
        <v>https://smcc.vn/link.aspx?i=1652690478359142_925154489654389</v>
      </c>
      <c r="F122" s="3" t="s">
        <v>318</v>
      </c>
      <c r="G122" s="3" t="s">
        <v>18</v>
      </c>
      <c r="H122" s="3">
        <v>30</v>
      </c>
      <c r="I122" s="3">
        <v>0</v>
      </c>
      <c r="J122" s="3">
        <v>0</v>
      </c>
      <c r="K122" s="3" t="s">
        <v>19</v>
      </c>
      <c r="L122" s="3" t="str">
        <f t="shared" si="1"/>
        <v>https://smcc.vn/link.aspx?i=1652690478359142</v>
      </c>
      <c r="M122" s="3" t="s">
        <v>20</v>
      </c>
      <c r="Q122" s="3" t="s">
        <v>319</v>
      </c>
      <c r="R122" s="3" t="s">
        <v>22</v>
      </c>
    </row>
    <row r="123" spans="1:18">
      <c r="A123" s="3">
        <v>122</v>
      </c>
      <c r="B123" s="3" t="s">
        <v>320</v>
      </c>
      <c r="C123" s="3" t="s">
        <v>15</v>
      </c>
      <c r="D123" s="3" t="s">
        <v>16</v>
      </c>
      <c r="E123" s="3" t="str">
        <f>HYPERLINK("https://smcc.vn/link.aspx?i=1652690478359142_924763789693459", "https://smcc.vn/link.aspx?i=1652690478359142_924763789693459")</f>
        <v>https://smcc.vn/link.aspx?i=1652690478359142_924763789693459</v>
      </c>
      <c r="F123" s="3" t="s">
        <v>321</v>
      </c>
      <c r="G123" s="3" t="s">
        <v>18</v>
      </c>
      <c r="H123" s="3">
        <v>46</v>
      </c>
      <c r="I123" s="3">
        <v>1</v>
      </c>
      <c r="J123" s="3">
        <v>2</v>
      </c>
      <c r="K123" s="3" t="s">
        <v>19</v>
      </c>
      <c r="L123" s="3" t="str">
        <f t="shared" si="1"/>
        <v>https://smcc.vn/link.aspx?i=1652690478359142</v>
      </c>
      <c r="M123" s="3" t="s">
        <v>20</v>
      </c>
      <c r="Q123" s="3" t="s">
        <v>322</v>
      </c>
      <c r="R123" s="3" t="s">
        <v>22</v>
      </c>
    </row>
    <row r="124" spans="1:18">
      <c r="A124" s="3">
        <v>123</v>
      </c>
      <c r="B124" s="3" t="s">
        <v>320</v>
      </c>
      <c r="C124" s="3" t="s">
        <v>323</v>
      </c>
      <c r="D124" s="3" t="s">
        <v>16</v>
      </c>
      <c r="E124" s="3" t="str">
        <f>HYPERLINK("https://smcc.vn/link.aspx?i=1652690478359142_924564923046679_924564923046679_1431636084349956", "https://smcc.vn/link.aspx?i=1652690478359142_924564923046679_924564923046679_1431636084349956")</f>
        <v>https://smcc.vn/link.aspx?i=1652690478359142_924564923046679_924564923046679_1431636084349956</v>
      </c>
      <c r="F124" s="3" t="s">
        <v>324</v>
      </c>
      <c r="G124" s="3" t="s">
        <v>26</v>
      </c>
      <c r="H124" s="3">
        <v>0</v>
      </c>
      <c r="I124" s="3">
        <v>0</v>
      </c>
      <c r="J124" s="3">
        <v>0</v>
      </c>
      <c r="K124" s="3" t="s">
        <v>19</v>
      </c>
      <c r="L124" s="3" t="str">
        <f t="shared" si="1"/>
        <v>https://smcc.vn/link.aspx?i=1652690478359142</v>
      </c>
      <c r="M124" s="3" t="s">
        <v>8</v>
      </c>
      <c r="Q124" s="3" t="s">
        <v>325</v>
      </c>
      <c r="R124" s="3" t="s">
        <v>22</v>
      </c>
    </row>
    <row r="125" spans="1:18">
      <c r="A125" s="3">
        <v>124</v>
      </c>
      <c r="B125" s="3" t="s">
        <v>320</v>
      </c>
      <c r="C125" s="3" t="s">
        <v>47</v>
      </c>
      <c r="D125" s="3" t="s">
        <v>16</v>
      </c>
      <c r="E125" s="3" t="str">
        <f>HYPERLINK("https://smcc.vn/link.aspx?i=1652690478359142_924565366379968", "https://smcc.vn/link.aspx?i=1652690478359142_924565366379968")</f>
        <v>https://smcc.vn/link.aspx?i=1652690478359142_924565366379968</v>
      </c>
      <c r="F125" s="3" t="s">
        <v>326</v>
      </c>
      <c r="G125" s="3" t="s">
        <v>18</v>
      </c>
      <c r="H125" s="3">
        <v>24</v>
      </c>
      <c r="I125" s="3">
        <v>2</v>
      </c>
      <c r="J125" s="3">
        <v>0</v>
      </c>
      <c r="K125" s="3" t="s">
        <v>19</v>
      </c>
      <c r="L125" s="3" t="str">
        <f t="shared" si="1"/>
        <v>https://smcc.vn/link.aspx?i=1652690478359142</v>
      </c>
      <c r="M125" s="3" t="s">
        <v>20</v>
      </c>
      <c r="Q125" s="3" t="s">
        <v>22</v>
      </c>
      <c r="R125" s="3" t="s">
        <v>22</v>
      </c>
    </row>
    <row r="126" spans="1:18">
      <c r="A126" s="3">
        <v>125</v>
      </c>
      <c r="B126" s="3" t="s">
        <v>320</v>
      </c>
      <c r="C126" s="3" t="s">
        <v>66</v>
      </c>
      <c r="D126" s="3" t="s">
        <v>16</v>
      </c>
      <c r="E126" s="3" t="str">
        <f>HYPERLINK("https://smcc.vn/link.aspx?i=1652690478359142_924564923046679", "https://smcc.vn/link.aspx?i=1652690478359142_924564923046679")</f>
        <v>https://smcc.vn/link.aspx?i=1652690478359142_924564923046679</v>
      </c>
      <c r="F126" s="3" t="s">
        <v>327</v>
      </c>
      <c r="G126" s="3" t="s">
        <v>18</v>
      </c>
      <c r="H126" s="3">
        <v>37</v>
      </c>
      <c r="I126" s="3">
        <v>2</v>
      </c>
      <c r="J126" s="3">
        <v>0</v>
      </c>
      <c r="K126" s="3" t="s">
        <v>19</v>
      </c>
      <c r="L126" s="3" t="str">
        <f t="shared" si="1"/>
        <v>https://smcc.vn/link.aspx?i=1652690478359142</v>
      </c>
      <c r="M126" s="3" t="s">
        <v>20</v>
      </c>
      <c r="Q126" s="3" t="s">
        <v>328</v>
      </c>
      <c r="R126" s="3" t="s">
        <v>22</v>
      </c>
    </row>
    <row r="127" spans="1:18">
      <c r="A127" s="3">
        <v>126</v>
      </c>
      <c r="B127" s="3" t="s">
        <v>320</v>
      </c>
      <c r="C127" s="3" t="s">
        <v>40</v>
      </c>
      <c r="D127" s="3" t="s">
        <v>16</v>
      </c>
      <c r="E127" s="3" t="str">
        <f>HYPERLINK("https://smcc.vn/link.aspx?i=1652690478359142_924480493055122", "https://smcc.vn/link.aspx?i=1652690478359142_924480493055122")</f>
        <v>https://smcc.vn/link.aspx?i=1652690478359142_924480493055122</v>
      </c>
      <c r="F127" s="3" t="s">
        <v>329</v>
      </c>
      <c r="G127" s="3" t="s">
        <v>18</v>
      </c>
      <c r="H127" s="3">
        <v>101</v>
      </c>
      <c r="I127" s="3">
        <v>6</v>
      </c>
      <c r="J127" s="3">
        <v>0</v>
      </c>
      <c r="K127" s="3" t="s">
        <v>19</v>
      </c>
      <c r="L127" s="3" t="str">
        <f t="shared" si="1"/>
        <v>https://smcc.vn/link.aspx?i=1652690478359142</v>
      </c>
      <c r="M127" s="3" t="s">
        <v>20</v>
      </c>
      <c r="Q127" s="3" t="s">
        <v>22</v>
      </c>
      <c r="R127" s="3" t="s">
        <v>22</v>
      </c>
    </row>
    <row r="128" spans="1:18">
      <c r="A128" s="3">
        <v>127</v>
      </c>
      <c r="B128" s="3" t="s">
        <v>330</v>
      </c>
      <c r="C128" s="3" t="s">
        <v>331</v>
      </c>
      <c r="D128" s="3" t="s">
        <v>16</v>
      </c>
      <c r="E128" s="3" t="str">
        <f>HYPERLINK("https://smcc.vn/link.aspx?i=1652690478359142_924083196428185", "https://smcc.vn/link.aspx?i=1652690478359142_924083196428185")</f>
        <v>https://smcc.vn/link.aspx?i=1652690478359142_924083196428185</v>
      </c>
      <c r="F128" s="3" t="s">
        <v>332</v>
      </c>
      <c r="G128" s="3" t="s">
        <v>18</v>
      </c>
      <c r="H128" s="3">
        <v>36</v>
      </c>
      <c r="I128" s="3">
        <v>1</v>
      </c>
      <c r="J128" s="3">
        <v>4</v>
      </c>
      <c r="K128" s="3" t="s">
        <v>19</v>
      </c>
      <c r="L128" s="3" t="str">
        <f t="shared" si="1"/>
        <v>https://smcc.vn/link.aspx?i=1652690478359142</v>
      </c>
      <c r="M128" s="3" t="s">
        <v>20</v>
      </c>
      <c r="Q128" s="3" t="s">
        <v>333</v>
      </c>
      <c r="R128" s="3" t="s">
        <v>22</v>
      </c>
    </row>
    <row r="129" spans="1:18">
      <c r="A129" s="3">
        <v>128</v>
      </c>
      <c r="B129" s="3" t="s">
        <v>330</v>
      </c>
      <c r="C129" s="3" t="s">
        <v>146</v>
      </c>
      <c r="D129" s="3" t="s">
        <v>16</v>
      </c>
      <c r="E129" s="3" t="str">
        <f>HYPERLINK("https://smcc.vn/link.aspx?i=1652690478359142_924045986431906", "https://smcc.vn/link.aspx?i=1652690478359142_924045986431906")</f>
        <v>https://smcc.vn/link.aspx?i=1652690478359142_924045986431906</v>
      </c>
      <c r="F129" s="3" t="s">
        <v>334</v>
      </c>
      <c r="G129" s="3" t="s">
        <v>18</v>
      </c>
      <c r="H129" s="3">
        <v>36</v>
      </c>
      <c r="I129" s="3">
        <v>4</v>
      </c>
      <c r="J129" s="3">
        <v>1</v>
      </c>
      <c r="K129" s="3" t="s">
        <v>19</v>
      </c>
      <c r="L129" s="3" t="str">
        <f t="shared" si="1"/>
        <v>https://smcc.vn/link.aspx?i=1652690478359142</v>
      </c>
      <c r="M129" s="3" t="s">
        <v>20</v>
      </c>
      <c r="Q129" s="3" t="s">
        <v>335</v>
      </c>
      <c r="R129" s="3" t="s">
        <v>22</v>
      </c>
    </row>
    <row r="130" spans="1:18">
      <c r="A130" s="3">
        <v>129</v>
      </c>
      <c r="B130" s="3" t="s">
        <v>330</v>
      </c>
      <c r="C130" s="3" t="s">
        <v>224</v>
      </c>
      <c r="D130" s="3" t="s">
        <v>16</v>
      </c>
      <c r="E130" s="3" t="str">
        <f>HYPERLINK("https://smcc.vn/link.aspx?i=1652690478359142_923985359771302_923985359771302_1553443965607728", "https://smcc.vn/link.aspx?i=1652690478359142_923985359771302_923985359771302_1553443965607728")</f>
        <v>https://smcc.vn/link.aspx?i=1652690478359142_923985359771302_923985359771302_1553443965607728</v>
      </c>
      <c r="F130" s="3" t="s">
        <v>324</v>
      </c>
      <c r="G130" s="3" t="s">
        <v>18</v>
      </c>
      <c r="H130" s="3">
        <v>0</v>
      </c>
      <c r="I130" s="3">
        <v>0</v>
      </c>
      <c r="J130" s="3">
        <v>0</v>
      </c>
      <c r="K130" s="3" t="s">
        <v>19</v>
      </c>
      <c r="L130" s="3" t="str">
        <f t="shared" ref="L130:L193" si="2">HYPERLINK("https://smcc.vn/link.aspx?i=1652690478359142", "https://smcc.vn/link.aspx?i=1652690478359142")</f>
        <v>https://smcc.vn/link.aspx?i=1652690478359142</v>
      </c>
      <c r="M130" s="3" t="s">
        <v>8</v>
      </c>
      <c r="Q130" s="3" t="s">
        <v>325</v>
      </c>
      <c r="R130" s="3" t="s">
        <v>22</v>
      </c>
    </row>
    <row r="131" spans="1:18">
      <c r="A131" s="3">
        <v>130</v>
      </c>
      <c r="B131" s="3" t="s">
        <v>330</v>
      </c>
      <c r="C131" s="3" t="s">
        <v>336</v>
      </c>
      <c r="D131" s="3" t="s">
        <v>16</v>
      </c>
      <c r="E131" s="3" t="str">
        <f>HYPERLINK("https://smcc.vn/link.aspx?i=1652690478359142_923985359771302", "https://smcc.vn/link.aspx?i=1652690478359142_923985359771302")</f>
        <v>https://smcc.vn/link.aspx?i=1652690478359142_923985359771302</v>
      </c>
      <c r="F131" s="3" t="s">
        <v>337</v>
      </c>
      <c r="G131" s="3" t="s">
        <v>18</v>
      </c>
      <c r="H131" s="3">
        <v>24</v>
      </c>
      <c r="I131" s="3">
        <v>1</v>
      </c>
      <c r="J131" s="3">
        <v>0</v>
      </c>
      <c r="K131" s="3" t="s">
        <v>19</v>
      </c>
      <c r="L131" s="3" t="str">
        <f t="shared" si="2"/>
        <v>https://smcc.vn/link.aspx?i=1652690478359142</v>
      </c>
      <c r="M131" s="3" t="s">
        <v>20</v>
      </c>
      <c r="Q131" s="3" t="s">
        <v>338</v>
      </c>
      <c r="R131" s="3" t="s">
        <v>22</v>
      </c>
    </row>
    <row r="132" spans="1:18">
      <c r="A132" s="3">
        <v>131</v>
      </c>
      <c r="B132" s="3" t="s">
        <v>330</v>
      </c>
      <c r="C132" s="3" t="s">
        <v>252</v>
      </c>
      <c r="D132" s="3" t="s">
        <v>16</v>
      </c>
      <c r="E132" s="3" t="str">
        <f>HYPERLINK("https://smcc.vn/link.aspx?i=1652690478359142_923909463112225", "https://smcc.vn/link.aspx?i=1652690478359142_923909463112225")</f>
        <v>https://smcc.vn/link.aspx?i=1652690478359142_923909463112225</v>
      </c>
      <c r="F132" s="3" t="s">
        <v>339</v>
      </c>
      <c r="G132" s="3" t="s">
        <v>18</v>
      </c>
      <c r="H132" s="3">
        <v>31</v>
      </c>
      <c r="I132" s="3">
        <v>0</v>
      </c>
      <c r="J132" s="3">
        <v>3</v>
      </c>
      <c r="K132" s="3" t="s">
        <v>19</v>
      </c>
      <c r="L132" s="3" t="str">
        <f t="shared" si="2"/>
        <v>https://smcc.vn/link.aspx?i=1652690478359142</v>
      </c>
      <c r="M132" s="3" t="s">
        <v>20</v>
      </c>
      <c r="Q132" s="3" t="s">
        <v>340</v>
      </c>
      <c r="R132" s="3" t="s">
        <v>22</v>
      </c>
    </row>
    <row r="133" spans="1:18">
      <c r="A133" s="3">
        <v>132</v>
      </c>
      <c r="B133" s="3" t="s">
        <v>341</v>
      </c>
      <c r="C133" s="3" t="s">
        <v>342</v>
      </c>
      <c r="D133" s="3" t="s">
        <v>16</v>
      </c>
      <c r="E133" s="3" t="str">
        <f>HYPERLINK("https://smcc.vn/link.aspx?i=1652690478359142_923442823158889", "https://smcc.vn/link.aspx?i=1652690478359142_923442823158889")</f>
        <v>https://smcc.vn/link.aspx?i=1652690478359142_923442823158889</v>
      </c>
      <c r="F133" s="3" t="s">
        <v>343</v>
      </c>
      <c r="G133" s="3" t="s">
        <v>94</v>
      </c>
      <c r="H133" s="3">
        <v>93</v>
      </c>
      <c r="I133" s="3">
        <v>0</v>
      </c>
      <c r="J133" s="3">
        <v>0</v>
      </c>
      <c r="K133" s="3" t="s">
        <v>19</v>
      </c>
      <c r="L133" s="3" t="str">
        <f t="shared" si="2"/>
        <v>https://smcc.vn/link.aspx?i=1652690478359142</v>
      </c>
      <c r="M133" s="3" t="s">
        <v>20</v>
      </c>
      <c r="Q133" s="3" t="s">
        <v>344</v>
      </c>
      <c r="R133" s="3" t="s">
        <v>22</v>
      </c>
    </row>
    <row r="134" spans="1:18">
      <c r="A134" s="3">
        <v>133</v>
      </c>
      <c r="B134" s="3" t="s">
        <v>341</v>
      </c>
      <c r="C134" s="3" t="s">
        <v>345</v>
      </c>
      <c r="D134" s="3" t="s">
        <v>16</v>
      </c>
      <c r="E134" s="3" t="str">
        <f>HYPERLINK("https://smcc.vn/link.aspx?i=1652690478359142_923359549833883", "https://smcc.vn/link.aspx?i=1652690478359142_923359549833883")</f>
        <v>https://smcc.vn/link.aspx?i=1652690478359142_923359549833883</v>
      </c>
      <c r="F134" s="3" t="s">
        <v>346</v>
      </c>
      <c r="G134" s="3" t="s">
        <v>18</v>
      </c>
      <c r="H134" s="3">
        <v>127</v>
      </c>
      <c r="I134" s="3">
        <v>3</v>
      </c>
      <c r="J134" s="3">
        <v>1</v>
      </c>
      <c r="K134" s="3" t="s">
        <v>19</v>
      </c>
      <c r="L134" s="3" t="str">
        <f t="shared" si="2"/>
        <v>https://smcc.vn/link.aspx?i=1652690478359142</v>
      </c>
      <c r="M134" s="3" t="s">
        <v>20</v>
      </c>
      <c r="Q134" s="3" t="s">
        <v>347</v>
      </c>
      <c r="R134" s="3" t="s">
        <v>22</v>
      </c>
    </row>
    <row r="135" spans="1:18">
      <c r="A135" s="3">
        <v>134</v>
      </c>
      <c r="B135" s="3" t="s">
        <v>341</v>
      </c>
      <c r="C135" s="3" t="s">
        <v>62</v>
      </c>
      <c r="D135" s="3" t="s">
        <v>16</v>
      </c>
      <c r="E135" s="3" t="str">
        <f>HYPERLINK("https://smcc.vn/link.aspx?i=1652690478359142_923341526502352", "https://smcc.vn/link.aspx?i=1652690478359142_923341526502352")</f>
        <v>https://smcc.vn/link.aspx?i=1652690478359142_923341526502352</v>
      </c>
      <c r="F135" s="3" t="s">
        <v>348</v>
      </c>
      <c r="G135" s="3" t="s">
        <v>18</v>
      </c>
      <c r="H135" s="3">
        <v>25</v>
      </c>
      <c r="I135" s="3">
        <v>0</v>
      </c>
      <c r="J135" s="3">
        <v>0</v>
      </c>
      <c r="K135" s="3" t="s">
        <v>19</v>
      </c>
      <c r="L135" s="3" t="str">
        <f t="shared" si="2"/>
        <v>https://smcc.vn/link.aspx?i=1652690478359142</v>
      </c>
      <c r="M135" s="3" t="s">
        <v>20</v>
      </c>
      <c r="Q135" s="3" t="s">
        <v>349</v>
      </c>
      <c r="R135" s="3" t="s">
        <v>22</v>
      </c>
    </row>
    <row r="136" spans="1:18">
      <c r="A136" s="3">
        <v>135</v>
      </c>
      <c r="B136" s="3" t="s">
        <v>341</v>
      </c>
      <c r="C136" s="3" t="s">
        <v>66</v>
      </c>
      <c r="D136" s="3" t="s">
        <v>16</v>
      </c>
      <c r="E136" s="3" t="str">
        <f>HYPERLINK("https://smcc.vn/link.aspx?i=1652690478359142_923247313178440", "https://smcc.vn/link.aspx?i=1652690478359142_923247313178440")</f>
        <v>https://smcc.vn/link.aspx?i=1652690478359142_923247313178440</v>
      </c>
      <c r="F136" s="3" t="s">
        <v>350</v>
      </c>
      <c r="G136" s="3" t="s">
        <v>18</v>
      </c>
      <c r="H136" s="3">
        <v>20</v>
      </c>
      <c r="I136" s="3">
        <v>0</v>
      </c>
      <c r="J136" s="3">
        <v>0</v>
      </c>
      <c r="K136" s="3" t="s">
        <v>19</v>
      </c>
      <c r="L136" s="3" t="str">
        <f t="shared" si="2"/>
        <v>https://smcc.vn/link.aspx?i=1652690478359142</v>
      </c>
      <c r="M136" s="3" t="s">
        <v>20</v>
      </c>
      <c r="Q136" s="3" t="s">
        <v>351</v>
      </c>
      <c r="R136" s="3" t="s">
        <v>22</v>
      </c>
    </row>
    <row r="137" spans="1:18">
      <c r="A137" s="3">
        <v>136</v>
      </c>
      <c r="B137" s="3" t="s">
        <v>341</v>
      </c>
      <c r="C137" s="3" t="s">
        <v>352</v>
      </c>
      <c r="D137" s="3" t="s">
        <v>16</v>
      </c>
      <c r="E137" s="3" t="str">
        <f>HYPERLINK("https://smcc.vn/link.aspx?i=1652690478359142_923171793185992_923171793185992_550419050740272", "https://smcc.vn/link.aspx?i=1652690478359142_923171793185992_923171793185992_550419050740272")</f>
        <v>https://smcc.vn/link.aspx?i=1652690478359142_923171793185992_923171793185992_550419050740272</v>
      </c>
      <c r="F137" s="3" t="s">
        <v>353</v>
      </c>
      <c r="G137" s="3" t="s">
        <v>18</v>
      </c>
      <c r="H137" s="3">
        <v>0</v>
      </c>
      <c r="I137" s="3">
        <v>0</v>
      </c>
      <c r="J137" s="3">
        <v>0</v>
      </c>
      <c r="K137" s="3" t="s">
        <v>19</v>
      </c>
      <c r="L137" s="3" t="str">
        <f t="shared" si="2"/>
        <v>https://smcc.vn/link.aspx?i=1652690478359142</v>
      </c>
      <c r="M137" s="3" t="s">
        <v>8</v>
      </c>
      <c r="Q137" s="3" t="s">
        <v>354</v>
      </c>
      <c r="R137" s="3" t="s">
        <v>22</v>
      </c>
    </row>
    <row r="138" spans="1:18">
      <c r="A138" s="3">
        <v>137</v>
      </c>
      <c r="B138" s="3" t="s">
        <v>341</v>
      </c>
      <c r="C138" s="3" t="s">
        <v>270</v>
      </c>
      <c r="D138" s="3" t="s">
        <v>16</v>
      </c>
      <c r="E138" s="3" t="str">
        <f>HYPERLINK("https://smcc.vn/link.aspx?i=1652690478359142_923171793185992", "https://smcc.vn/link.aspx?i=1652690478359142_923171793185992")</f>
        <v>https://smcc.vn/link.aspx?i=1652690478359142_923171793185992</v>
      </c>
      <c r="F138" s="3" t="s">
        <v>355</v>
      </c>
      <c r="G138" s="3" t="s">
        <v>26</v>
      </c>
      <c r="H138" s="3">
        <v>82</v>
      </c>
      <c r="I138" s="3">
        <v>1</v>
      </c>
      <c r="J138" s="3">
        <v>2</v>
      </c>
      <c r="K138" s="3" t="s">
        <v>19</v>
      </c>
      <c r="L138" s="3" t="str">
        <f t="shared" si="2"/>
        <v>https://smcc.vn/link.aspx?i=1652690478359142</v>
      </c>
      <c r="M138" s="3" t="s">
        <v>20</v>
      </c>
      <c r="Q138" s="3" t="s">
        <v>356</v>
      </c>
      <c r="R138" s="3" t="s">
        <v>22</v>
      </c>
    </row>
    <row r="139" spans="1:18">
      <c r="A139" s="3">
        <v>138</v>
      </c>
      <c r="B139" s="3" t="s">
        <v>357</v>
      </c>
      <c r="C139" s="3" t="s">
        <v>15</v>
      </c>
      <c r="D139" s="3" t="s">
        <v>16</v>
      </c>
      <c r="E139" s="3" t="str">
        <f>HYPERLINK("https://smcc.vn/link.aspx?i=1652690478359142_922758339894004", "https://smcc.vn/link.aspx?i=1652690478359142_922758339894004")</f>
        <v>https://smcc.vn/link.aspx?i=1652690478359142_922758339894004</v>
      </c>
      <c r="F139" s="3" t="s">
        <v>358</v>
      </c>
      <c r="G139" s="3" t="s">
        <v>18</v>
      </c>
      <c r="H139" s="3">
        <v>618</v>
      </c>
      <c r="I139" s="3">
        <v>20</v>
      </c>
      <c r="J139" s="3">
        <v>8</v>
      </c>
      <c r="K139" s="3" t="s">
        <v>19</v>
      </c>
      <c r="L139" s="3" t="str">
        <f t="shared" si="2"/>
        <v>https://smcc.vn/link.aspx?i=1652690478359142</v>
      </c>
      <c r="M139" s="3" t="s">
        <v>20</v>
      </c>
      <c r="Q139" s="3" t="s">
        <v>359</v>
      </c>
      <c r="R139" s="3" t="s">
        <v>22</v>
      </c>
    </row>
    <row r="140" spans="1:18">
      <c r="A140" s="3">
        <v>139</v>
      </c>
      <c r="B140" s="3" t="s">
        <v>357</v>
      </c>
      <c r="C140" s="3" t="s">
        <v>37</v>
      </c>
      <c r="D140" s="3" t="s">
        <v>16</v>
      </c>
      <c r="E140" s="3" t="str">
        <f>HYPERLINK("https://smcc.vn/link.aspx?i=1652690478359142_922655356570969", "https://smcc.vn/link.aspx?i=1652690478359142_922655356570969")</f>
        <v>https://smcc.vn/link.aspx?i=1652690478359142_922655356570969</v>
      </c>
      <c r="F140" s="3" t="s">
        <v>360</v>
      </c>
      <c r="G140" s="3" t="s">
        <v>94</v>
      </c>
      <c r="H140" s="3">
        <v>196</v>
      </c>
      <c r="I140" s="3">
        <v>109</v>
      </c>
      <c r="J140" s="3">
        <v>98</v>
      </c>
      <c r="K140" s="3" t="s">
        <v>19</v>
      </c>
      <c r="L140" s="3" t="str">
        <f t="shared" si="2"/>
        <v>https://smcc.vn/link.aspx?i=1652690478359142</v>
      </c>
      <c r="M140" s="3" t="s">
        <v>20</v>
      </c>
      <c r="Q140" s="3" t="s">
        <v>361</v>
      </c>
      <c r="R140" s="3" t="s">
        <v>22</v>
      </c>
    </row>
    <row r="141" spans="1:18">
      <c r="A141" s="3">
        <v>140</v>
      </c>
      <c r="B141" s="3" t="s">
        <v>362</v>
      </c>
      <c r="C141" s="3" t="s">
        <v>363</v>
      </c>
      <c r="D141" s="3" t="s">
        <v>16</v>
      </c>
      <c r="E141" s="3" t="str">
        <f>HYPERLINK("https://smcc.vn/link.aspx?i=1652690478359142_498421596326042_498421596326042_513282594628508", "https://smcc.vn/link.aspx?i=1652690478359142_498421596326042_498421596326042_513282594628508")</f>
        <v>https://smcc.vn/link.aspx?i=1652690478359142_498421596326042_498421596326042_513282594628508</v>
      </c>
      <c r="F141" s="3" t="s">
        <v>364</v>
      </c>
      <c r="G141" s="3" t="s">
        <v>18</v>
      </c>
      <c r="H141" s="3">
        <v>0</v>
      </c>
      <c r="I141" s="3">
        <v>0</v>
      </c>
      <c r="J141" s="3">
        <v>0</v>
      </c>
      <c r="K141" s="3" t="s">
        <v>19</v>
      </c>
      <c r="L141" s="3" t="str">
        <f t="shared" si="2"/>
        <v>https://smcc.vn/link.aspx?i=1652690478359142</v>
      </c>
      <c r="M141" s="3" t="s">
        <v>8</v>
      </c>
      <c r="Q141" s="3" t="s">
        <v>365</v>
      </c>
      <c r="R141" s="3" t="s">
        <v>22</v>
      </c>
    </row>
    <row r="142" spans="1:18">
      <c r="A142" s="3">
        <v>141</v>
      </c>
      <c r="B142" s="3" t="s">
        <v>362</v>
      </c>
      <c r="C142" s="3" t="s">
        <v>363</v>
      </c>
      <c r="D142" s="3" t="s">
        <v>16</v>
      </c>
      <c r="E142" s="3" t="str">
        <f>HYPERLINK("https://smcc.vn/link.aspx?i=1652690478359142_498421596326042_498421596326042_2491332597924160", "https://smcc.vn/link.aspx?i=1652690478359142_498421596326042_498421596326042_2491332597924160")</f>
        <v>https://smcc.vn/link.aspx?i=1652690478359142_498421596326042_498421596326042_2491332597924160</v>
      </c>
      <c r="F142" s="3" t="s">
        <v>364</v>
      </c>
      <c r="G142" s="3" t="s">
        <v>18</v>
      </c>
      <c r="H142" s="3">
        <v>0</v>
      </c>
      <c r="I142" s="3">
        <v>0</v>
      </c>
      <c r="J142" s="3">
        <v>0</v>
      </c>
      <c r="K142" s="3" t="s">
        <v>19</v>
      </c>
      <c r="L142" s="3" t="str">
        <f t="shared" si="2"/>
        <v>https://smcc.vn/link.aspx?i=1652690478359142</v>
      </c>
      <c r="M142" s="3" t="s">
        <v>8</v>
      </c>
      <c r="Q142" s="3" t="s">
        <v>365</v>
      </c>
      <c r="R142" s="3" t="s">
        <v>22</v>
      </c>
    </row>
    <row r="143" spans="1:18">
      <c r="A143" s="3">
        <v>142</v>
      </c>
      <c r="B143" s="3" t="s">
        <v>362</v>
      </c>
      <c r="C143" s="3" t="s">
        <v>366</v>
      </c>
      <c r="D143" s="3" t="s">
        <v>16</v>
      </c>
      <c r="E143" s="3" t="str">
        <f>HYPERLINK("https://smcc.vn/link.aspx?i=1652690478359142_498421596326042", "https://smcc.vn/link.aspx?i=1652690478359142_498421596326042")</f>
        <v>https://smcc.vn/link.aspx?i=1652690478359142_498421596326042</v>
      </c>
      <c r="F143" s="3" t="s">
        <v>367</v>
      </c>
      <c r="G143" s="3" t="s">
        <v>26</v>
      </c>
      <c r="H143" s="3">
        <v>2586</v>
      </c>
      <c r="I143" s="3">
        <v>7957</v>
      </c>
      <c r="J143" s="3">
        <v>73</v>
      </c>
      <c r="K143" s="3" t="s">
        <v>19</v>
      </c>
      <c r="L143" s="3" t="str">
        <f t="shared" si="2"/>
        <v>https://smcc.vn/link.aspx?i=1652690478359142</v>
      </c>
      <c r="M143" s="3" t="s">
        <v>20</v>
      </c>
      <c r="Q143" s="3" t="s">
        <v>368</v>
      </c>
      <c r="R143" s="3" t="s">
        <v>22</v>
      </c>
    </row>
    <row r="144" spans="1:18">
      <c r="A144" s="3">
        <v>143</v>
      </c>
      <c r="B144" s="3" t="s">
        <v>362</v>
      </c>
      <c r="C144" s="3" t="s">
        <v>37</v>
      </c>
      <c r="D144" s="3" t="s">
        <v>16</v>
      </c>
      <c r="E144" s="3" t="str">
        <f>HYPERLINK("https://smcc.vn/link.aspx?i=1652690478359142_921945513308620", "https://smcc.vn/link.aspx?i=1652690478359142_921945513308620")</f>
        <v>https://smcc.vn/link.aspx?i=1652690478359142_921945513308620</v>
      </c>
      <c r="F144" s="3" t="s">
        <v>369</v>
      </c>
      <c r="G144" s="3" t="s">
        <v>18</v>
      </c>
      <c r="H144" s="3">
        <v>481</v>
      </c>
      <c r="I144" s="3">
        <v>181</v>
      </c>
      <c r="J144" s="3">
        <v>5</v>
      </c>
      <c r="K144" s="3" t="s">
        <v>19</v>
      </c>
      <c r="L144" s="3" t="str">
        <f t="shared" si="2"/>
        <v>https://smcc.vn/link.aspx?i=1652690478359142</v>
      </c>
      <c r="M144" s="3" t="s">
        <v>20</v>
      </c>
      <c r="Q144" s="3" t="s">
        <v>370</v>
      </c>
      <c r="R144" s="3" t="s">
        <v>22</v>
      </c>
    </row>
    <row r="145" spans="1:18">
      <c r="A145" s="3">
        <v>144</v>
      </c>
      <c r="B145" s="3" t="s">
        <v>362</v>
      </c>
      <c r="C145" s="3" t="s">
        <v>152</v>
      </c>
      <c r="D145" s="3" t="s">
        <v>16</v>
      </c>
      <c r="E145" s="3" t="str">
        <f>HYPERLINK("https://smcc.vn/link.aspx?i=1652690478359142_921859013317270", "https://smcc.vn/link.aspx?i=1652690478359142_921859013317270")</f>
        <v>https://smcc.vn/link.aspx?i=1652690478359142_921859013317270</v>
      </c>
      <c r="F145" s="3" t="s">
        <v>371</v>
      </c>
      <c r="G145" s="3" t="s">
        <v>18</v>
      </c>
      <c r="H145" s="3">
        <v>65</v>
      </c>
      <c r="I145" s="3">
        <v>2</v>
      </c>
      <c r="J145" s="3">
        <v>2</v>
      </c>
      <c r="K145" s="3" t="s">
        <v>19</v>
      </c>
      <c r="L145" s="3" t="str">
        <f t="shared" si="2"/>
        <v>https://smcc.vn/link.aspx?i=1652690478359142</v>
      </c>
      <c r="M145" s="3" t="s">
        <v>20</v>
      </c>
      <c r="Q145" s="3" t="s">
        <v>213</v>
      </c>
      <c r="R145" s="3" t="s">
        <v>22</v>
      </c>
    </row>
    <row r="146" spans="1:18">
      <c r="A146" s="3">
        <v>145</v>
      </c>
      <c r="B146" s="3" t="s">
        <v>362</v>
      </c>
      <c r="C146" s="3" t="s">
        <v>40</v>
      </c>
      <c r="D146" s="3" t="s">
        <v>16</v>
      </c>
      <c r="E146" s="3" t="str">
        <f>HYPERLINK("https://smcc.vn/link.aspx?i=1652690478359142_921780606658444", "https://smcc.vn/link.aspx?i=1652690478359142_921780606658444")</f>
        <v>https://smcc.vn/link.aspx?i=1652690478359142_921780606658444</v>
      </c>
      <c r="F146" s="3" t="s">
        <v>372</v>
      </c>
      <c r="G146" s="3" t="s">
        <v>18</v>
      </c>
      <c r="H146" s="3">
        <v>57</v>
      </c>
      <c r="I146" s="3">
        <v>1</v>
      </c>
      <c r="J146" s="3">
        <v>2</v>
      </c>
      <c r="K146" s="3" t="s">
        <v>19</v>
      </c>
      <c r="L146" s="3" t="str">
        <f t="shared" si="2"/>
        <v>https://smcc.vn/link.aspx?i=1652690478359142</v>
      </c>
      <c r="M146" s="3" t="s">
        <v>20</v>
      </c>
      <c r="Q146" s="3" t="s">
        <v>22</v>
      </c>
      <c r="R146" s="3" t="s">
        <v>22</v>
      </c>
    </row>
    <row r="147" spans="1:18">
      <c r="A147" s="3">
        <v>146</v>
      </c>
      <c r="B147" s="3" t="s">
        <v>373</v>
      </c>
      <c r="C147" s="3" t="s">
        <v>15</v>
      </c>
      <c r="D147" s="3" t="s">
        <v>16</v>
      </c>
      <c r="E147" s="3" t="str">
        <f>HYPERLINK("https://smcc.vn/link.aspx?i=1652690478359142_921361586700346", "https://smcc.vn/link.aspx?i=1652690478359142_921361586700346")</f>
        <v>https://smcc.vn/link.aspx?i=1652690478359142_921361586700346</v>
      </c>
      <c r="F147" s="3" t="s">
        <v>374</v>
      </c>
      <c r="G147" s="3" t="s">
        <v>26</v>
      </c>
      <c r="H147" s="3">
        <v>4019</v>
      </c>
      <c r="I147" s="3">
        <v>38</v>
      </c>
      <c r="J147" s="3">
        <v>140</v>
      </c>
      <c r="K147" s="3" t="s">
        <v>19</v>
      </c>
      <c r="L147" s="3" t="str">
        <f t="shared" si="2"/>
        <v>https://smcc.vn/link.aspx?i=1652690478359142</v>
      </c>
      <c r="M147" s="3" t="s">
        <v>20</v>
      </c>
      <c r="Q147" s="3" t="s">
        <v>375</v>
      </c>
      <c r="R147" s="3" t="s">
        <v>22</v>
      </c>
    </row>
    <row r="148" spans="1:18">
      <c r="A148" s="3">
        <v>147</v>
      </c>
      <c r="B148" s="3" t="s">
        <v>373</v>
      </c>
      <c r="C148" s="3" t="s">
        <v>37</v>
      </c>
      <c r="D148" s="3" t="s">
        <v>16</v>
      </c>
      <c r="E148" s="3" t="str">
        <f>HYPERLINK("https://smcc.vn/link.aspx?i=1652690478359142_921266226709882", "https://smcc.vn/link.aspx?i=1652690478359142_921266226709882")</f>
        <v>https://smcc.vn/link.aspx?i=1652690478359142_921266226709882</v>
      </c>
      <c r="F148" s="3" t="s">
        <v>376</v>
      </c>
      <c r="G148" s="3" t="s">
        <v>18</v>
      </c>
      <c r="H148" s="3">
        <v>53</v>
      </c>
      <c r="I148" s="3">
        <v>1</v>
      </c>
      <c r="J148" s="3">
        <v>1</v>
      </c>
      <c r="K148" s="3" t="s">
        <v>19</v>
      </c>
      <c r="L148" s="3" t="str">
        <f t="shared" si="2"/>
        <v>https://smcc.vn/link.aspx?i=1652690478359142</v>
      </c>
      <c r="M148" s="3" t="s">
        <v>20</v>
      </c>
      <c r="Q148" s="3" t="s">
        <v>377</v>
      </c>
      <c r="R148" s="3" t="s">
        <v>22</v>
      </c>
    </row>
    <row r="149" spans="1:18">
      <c r="A149" s="3">
        <v>148</v>
      </c>
      <c r="B149" s="3" t="s">
        <v>378</v>
      </c>
      <c r="C149" s="3" t="s">
        <v>15</v>
      </c>
      <c r="D149" s="3" t="s">
        <v>16</v>
      </c>
      <c r="E149" s="3" t="str">
        <f>HYPERLINK("https://smcc.vn/link.aspx?i=1652690478359142_920669010102937", "https://smcc.vn/link.aspx?i=1652690478359142_920669010102937")</f>
        <v>https://smcc.vn/link.aspx?i=1652690478359142_920669010102937</v>
      </c>
      <c r="F149" s="3" t="s">
        <v>379</v>
      </c>
      <c r="G149" s="3" t="s">
        <v>18</v>
      </c>
      <c r="H149" s="3">
        <v>211</v>
      </c>
      <c r="I149" s="3">
        <v>6</v>
      </c>
      <c r="J149" s="3">
        <v>7</v>
      </c>
      <c r="K149" s="3" t="s">
        <v>19</v>
      </c>
      <c r="L149" s="3" t="str">
        <f t="shared" si="2"/>
        <v>https://smcc.vn/link.aspx?i=1652690478359142</v>
      </c>
      <c r="M149" s="3" t="s">
        <v>20</v>
      </c>
      <c r="Q149" s="3" t="s">
        <v>380</v>
      </c>
      <c r="R149" s="3" t="s">
        <v>22</v>
      </c>
    </row>
    <row r="150" spans="1:18">
      <c r="A150" s="3">
        <v>149</v>
      </c>
      <c r="B150" s="3" t="s">
        <v>378</v>
      </c>
      <c r="C150" s="3" t="s">
        <v>37</v>
      </c>
      <c r="D150" s="3" t="s">
        <v>16</v>
      </c>
      <c r="E150" s="3" t="str">
        <f>HYPERLINK("https://smcc.vn/link.aspx?i=1652690478359142_920561093447062", "https://smcc.vn/link.aspx?i=1652690478359142_920561093447062")</f>
        <v>https://smcc.vn/link.aspx?i=1652690478359142_920561093447062</v>
      </c>
      <c r="F150" s="3" t="s">
        <v>381</v>
      </c>
      <c r="G150" s="3" t="s">
        <v>26</v>
      </c>
      <c r="H150" s="3">
        <v>59</v>
      </c>
      <c r="I150" s="3">
        <v>0</v>
      </c>
      <c r="J150" s="3">
        <v>2</v>
      </c>
      <c r="K150" s="3" t="s">
        <v>19</v>
      </c>
      <c r="L150" s="3" t="str">
        <f t="shared" si="2"/>
        <v>https://smcc.vn/link.aspx?i=1652690478359142</v>
      </c>
      <c r="M150" s="3" t="s">
        <v>20</v>
      </c>
      <c r="Q150" s="3" t="s">
        <v>382</v>
      </c>
      <c r="R150" s="3" t="s">
        <v>22</v>
      </c>
    </row>
    <row r="151" spans="1:18">
      <c r="A151" s="3">
        <v>150</v>
      </c>
      <c r="B151" s="3" t="s">
        <v>378</v>
      </c>
      <c r="C151" s="3" t="s">
        <v>383</v>
      </c>
      <c r="D151" s="3" t="s">
        <v>16</v>
      </c>
      <c r="E151" s="3" t="str">
        <f>HYPERLINK("https://smcc.vn/link.aspx?i=1652690478359142_920499763453195", "https://smcc.vn/link.aspx?i=1652690478359142_920499763453195")</f>
        <v>https://smcc.vn/link.aspx?i=1652690478359142_920499763453195</v>
      </c>
      <c r="F151" s="3" t="s">
        <v>384</v>
      </c>
      <c r="G151" s="3" t="s">
        <v>18</v>
      </c>
      <c r="H151" s="3">
        <v>549</v>
      </c>
      <c r="I151" s="3">
        <v>55</v>
      </c>
      <c r="J151" s="3">
        <v>186</v>
      </c>
      <c r="K151" s="3" t="s">
        <v>19</v>
      </c>
      <c r="L151" s="3" t="str">
        <f t="shared" si="2"/>
        <v>https://smcc.vn/link.aspx?i=1652690478359142</v>
      </c>
      <c r="M151" s="3" t="s">
        <v>20</v>
      </c>
      <c r="Q151" s="3" t="s">
        <v>385</v>
      </c>
      <c r="R151" s="3" t="s">
        <v>22</v>
      </c>
    </row>
    <row r="152" spans="1:18">
      <c r="A152" s="3">
        <v>151</v>
      </c>
      <c r="B152" s="3" t="s">
        <v>378</v>
      </c>
      <c r="C152" s="3" t="s">
        <v>40</v>
      </c>
      <c r="D152" s="3" t="s">
        <v>16</v>
      </c>
      <c r="E152" s="3" t="str">
        <f>HYPERLINK("https://smcc.vn/link.aspx?i=1652690478359142_920368020133036", "https://smcc.vn/link.aspx?i=1652690478359142_920368020133036")</f>
        <v>https://smcc.vn/link.aspx?i=1652690478359142_920368020133036</v>
      </c>
      <c r="F152" s="3" t="s">
        <v>386</v>
      </c>
      <c r="G152" s="3" t="s">
        <v>18</v>
      </c>
      <c r="H152" s="3">
        <v>203</v>
      </c>
      <c r="I152" s="3">
        <v>11</v>
      </c>
      <c r="J152" s="3">
        <v>4</v>
      </c>
      <c r="K152" s="3" t="s">
        <v>19</v>
      </c>
      <c r="L152" s="3" t="str">
        <f t="shared" si="2"/>
        <v>https://smcc.vn/link.aspx?i=1652690478359142</v>
      </c>
      <c r="M152" s="3" t="s">
        <v>20</v>
      </c>
      <c r="Q152" s="3" t="s">
        <v>22</v>
      </c>
      <c r="R152" s="3" t="s">
        <v>22</v>
      </c>
    </row>
    <row r="153" spans="1:18">
      <c r="A153" s="3">
        <v>152</v>
      </c>
      <c r="B153" s="3" t="s">
        <v>378</v>
      </c>
      <c r="C153" s="3" t="s">
        <v>387</v>
      </c>
      <c r="D153" s="3" t="s">
        <v>16</v>
      </c>
      <c r="E153" s="3" t="str">
        <f>HYPERLINK("https://smcc.vn/link.aspx?i=1652690478359142_920314010138437", "https://smcc.vn/link.aspx?i=1652690478359142_920314010138437")</f>
        <v>https://smcc.vn/link.aspx?i=1652690478359142_920314010138437</v>
      </c>
      <c r="F153" s="3" t="s">
        <v>388</v>
      </c>
      <c r="G153" s="3" t="s">
        <v>18</v>
      </c>
      <c r="H153" s="3">
        <v>104</v>
      </c>
      <c r="I153" s="3">
        <v>0</v>
      </c>
      <c r="J153" s="3">
        <v>22</v>
      </c>
      <c r="K153" s="3" t="s">
        <v>19</v>
      </c>
      <c r="L153" s="3" t="str">
        <f t="shared" si="2"/>
        <v>https://smcc.vn/link.aspx?i=1652690478359142</v>
      </c>
      <c r="M153" s="3" t="s">
        <v>20</v>
      </c>
      <c r="Q153" s="3" t="s">
        <v>389</v>
      </c>
      <c r="R153" s="3" t="s">
        <v>22</v>
      </c>
    </row>
    <row r="154" spans="1:18">
      <c r="A154" s="3">
        <v>153</v>
      </c>
      <c r="B154" s="3" t="s">
        <v>390</v>
      </c>
      <c r="C154" s="3" t="s">
        <v>15</v>
      </c>
      <c r="D154" s="3" t="s">
        <v>16</v>
      </c>
      <c r="E154" s="3" t="str">
        <f>HYPERLINK("https://smcc.vn/link.aspx?i=1652690478359142_919936013509570", "https://smcc.vn/link.aspx?i=1652690478359142_919936013509570")</f>
        <v>https://smcc.vn/link.aspx?i=1652690478359142_919936013509570</v>
      </c>
      <c r="F154" s="3" t="s">
        <v>391</v>
      </c>
      <c r="G154" s="3" t="s">
        <v>18</v>
      </c>
      <c r="H154" s="3">
        <v>48</v>
      </c>
      <c r="I154" s="3">
        <v>0</v>
      </c>
      <c r="J154" s="3">
        <v>3</v>
      </c>
      <c r="K154" s="3" t="s">
        <v>19</v>
      </c>
      <c r="L154" s="3" t="str">
        <f t="shared" si="2"/>
        <v>https://smcc.vn/link.aspx?i=1652690478359142</v>
      </c>
      <c r="M154" s="3" t="s">
        <v>20</v>
      </c>
      <c r="Q154" s="3" t="s">
        <v>392</v>
      </c>
      <c r="R154" s="3" t="s">
        <v>22</v>
      </c>
    </row>
    <row r="155" spans="1:18">
      <c r="A155" s="3">
        <v>154</v>
      </c>
      <c r="B155" s="3" t="s">
        <v>390</v>
      </c>
      <c r="C155" s="3" t="s">
        <v>37</v>
      </c>
      <c r="D155" s="3" t="s">
        <v>16</v>
      </c>
      <c r="E155" s="3" t="str">
        <f>HYPERLINK("https://smcc.vn/link.aspx?i=1652690478359142_919835466852958", "https://smcc.vn/link.aspx?i=1652690478359142_919835466852958")</f>
        <v>https://smcc.vn/link.aspx?i=1652690478359142_919835466852958</v>
      </c>
      <c r="F155" s="3" t="s">
        <v>393</v>
      </c>
      <c r="G155" s="3" t="s">
        <v>18</v>
      </c>
      <c r="H155" s="3">
        <v>538</v>
      </c>
      <c r="I155" s="3">
        <v>7</v>
      </c>
      <c r="J155" s="3">
        <v>4</v>
      </c>
      <c r="K155" s="3" t="s">
        <v>19</v>
      </c>
      <c r="L155" s="3" t="str">
        <f t="shared" si="2"/>
        <v>https://smcc.vn/link.aspx?i=1652690478359142</v>
      </c>
      <c r="M155" s="3" t="s">
        <v>20</v>
      </c>
      <c r="Q155" s="3" t="s">
        <v>394</v>
      </c>
      <c r="R155" s="3" t="s">
        <v>22</v>
      </c>
    </row>
    <row r="156" spans="1:18">
      <c r="A156" s="3">
        <v>155</v>
      </c>
      <c r="B156" s="3" t="s">
        <v>390</v>
      </c>
      <c r="C156" s="3" t="s">
        <v>395</v>
      </c>
      <c r="D156" s="3" t="s">
        <v>16</v>
      </c>
      <c r="E156" s="3" t="str">
        <f>HYPERLINK("https://smcc.vn/link.aspx?i=1652690478359142_919244746912030_919244746912030_1724029405006649", "https://smcc.vn/link.aspx?i=1652690478359142_919244746912030_919244746912030_1724029405006649")</f>
        <v>https://smcc.vn/link.aspx?i=1652690478359142_919244746912030_919244746912030_1724029405006649</v>
      </c>
      <c r="F156" s="3" t="s">
        <v>396</v>
      </c>
      <c r="G156" s="3" t="s">
        <v>18</v>
      </c>
      <c r="H156" s="3">
        <v>0</v>
      </c>
      <c r="I156" s="3">
        <v>0</v>
      </c>
      <c r="J156" s="3">
        <v>0</v>
      </c>
      <c r="K156" s="3" t="s">
        <v>19</v>
      </c>
      <c r="L156" s="3" t="str">
        <f t="shared" si="2"/>
        <v>https://smcc.vn/link.aspx?i=1652690478359142</v>
      </c>
      <c r="M156" s="3" t="s">
        <v>8</v>
      </c>
      <c r="Q156" s="3" t="s">
        <v>397</v>
      </c>
      <c r="R156" s="3" t="s">
        <v>22</v>
      </c>
    </row>
    <row r="157" spans="1:18">
      <c r="A157" s="3">
        <v>156</v>
      </c>
      <c r="B157" s="3" t="s">
        <v>390</v>
      </c>
      <c r="C157" s="3" t="s">
        <v>40</v>
      </c>
      <c r="D157" s="3" t="s">
        <v>16</v>
      </c>
      <c r="E157" s="3" t="str">
        <f>HYPERLINK("https://smcc.vn/link.aspx?i=1652690478359142_919658300204008", "https://smcc.vn/link.aspx?i=1652690478359142_919658300204008")</f>
        <v>https://smcc.vn/link.aspx?i=1652690478359142_919658300204008</v>
      </c>
      <c r="F157" s="3" t="s">
        <v>398</v>
      </c>
      <c r="G157" s="3" t="s">
        <v>18</v>
      </c>
      <c r="H157" s="3">
        <v>255</v>
      </c>
      <c r="I157" s="3">
        <v>1</v>
      </c>
      <c r="J157" s="3">
        <v>5</v>
      </c>
      <c r="K157" s="3" t="s">
        <v>19</v>
      </c>
      <c r="L157" s="3" t="str">
        <f t="shared" si="2"/>
        <v>https://smcc.vn/link.aspx?i=1652690478359142</v>
      </c>
      <c r="M157" s="3" t="s">
        <v>20</v>
      </c>
      <c r="Q157" s="3" t="s">
        <v>22</v>
      </c>
      <c r="R157" s="3" t="s">
        <v>22</v>
      </c>
    </row>
    <row r="158" spans="1:18">
      <c r="A158" s="3">
        <v>157</v>
      </c>
      <c r="B158" s="3" t="s">
        <v>399</v>
      </c>
      <c r="C158" s="3" t="s">
        <v>400</v>
      </c>
      <c r="D158" s="3" t="s">
        <v>16</v>
      </c>
      <c r="E158" s="3" t="str">
        <f>HYPERLINK("https://smcc.vn/link.aspx?i=1652690478359142_919244746912030_919244746912030_1556815211713067", "https://smcc.vn/link.aspx?i=1652690478359142_919244746912030_919244746912030_1556815211713067")</f>
        <v>https://smcc.vn/link.aspx?i=1652690478359142_919244746912030_919244746912030_1556815211713067</v>
      </c>
      <c r="F158" s="3" t="s">
        <v>401</v>
      </c>
      <c r="G158" s="3" t="s">
        <v>18</v>
      </c>
      <c r="H158" s="3">
        <v>0</v>
      </c>
      <c r="I158" s="3">
        <v>0</v>
      </c>
      <c r="J158" s="3">
        <v>0</v>
      </c>
      <c r="K158" s="3" t="s">
        <v>19</v>
      </c>
      <c r="L158" s="3" t="str">
        <f t="shared" si="2"/>
        <v>https://smcc.vn/link.aspx?i=1652690478359142</v>
      </c>
      <c r="M158" s="3" t="s">
        <v>8</v>
      </c>
      <c r="Q158" s="3" t="s">
        <v>402</v>
      </c>
      <c r="R158" s="3" t="s">
        <v>22</v>
      </c>
    </row>
    <row r="159" spans="1:18">
      <c r="A159" s="3">
        <v>158</v>
      </c>
      <c r="B159" s="3" t="s">
        <v>399</v>
      </c>
      <c r="C159" s="3" t="s">
        <v>15</v>
      </c>
      <c r="D159" s="3" t="s">
        <v>16</v>
      </c>
      <c r="E159" s="3" t="str">
        <f>HYPERLINK("https://smcc.vn/link.aspx?i=1652690478359142_919244746912030", "https://smcc.vn/link.aspx?i=1652690478359142_919244746912030")</f>
        <v>https://smcc.vn/link.aspx?i=1652690478359142_919244746912030</v>
      </c>
      <c r="F159" s="3" t="s">
        <v>403</v>
      </c>
      <c r="G159" s="3" t="s">
        <v>18</v>
      </c>
      <c r="H159" s="3">
        <v>791</v>
      </c>
      <c r="I159" s="3">
        <v>41</v>
      </c>
      <c r="J159" s="3">
        <v>38</v>
      </c>
      <c r="K159" s="3" t="s">
        <v>19</v>
      </c>
      <c r="L159" s="3" t="str">
        <f t="shared" si="2"/>
        <v>https://smcc.vn/link.aspx?i=1652690478359142</v>
      </c>
      <c r="M159" s="3" t="s">
        <v>20</v>
      </c>
      <c r="Q159" s="3" t="s">
        <v>404</v>
      </c>
      <c r="R159" s="3" t="s">
        <v>22</v>
      </c>
    </row>
    <row r="160" spans="1:18">
      <c r="A160" s="3">
        <v>159</v>
      </c>
      <c r="B160" s="3" t="s">
        <v>399</v>
      </c>
      <c r="C160" s="3" t="s">
        <v>54</v>
      </c>
      <c r="D160" s="3" t="s">
        <v>16</v>
      </c>
      <c r="E160" s="3" t="str">
        <f>HYPERLINK("https://smcc.vn/link.aspx?i=1652690478359142_919142206922284_919142206922284_1435682260425291", "https://smcc.vn/link.aspx?i=1652690478359142_919142206922284_919142206922284_1435682260425291")</f>
        <v>https://smcc.vn/link.aspx?i=1652690478359142_919142206922284_919142206922284_1435682260425291</v>
      </c>
      <c r="F160" s="3" t="s">
        <v>405</v>
      </c>
      <c r="G160" s="3" t="s">
        <v>18</v>
      </c>
      <c r="H160" s="3">
        <v>0</v>
      </c>
      <c r="I160" s="3">
        <v>0</v>
      </c>
      <c r="J160" s="3">
        <v>0</v>
      </c>
      <c r="K160" s="3" t="s">
        <v>19</v>
      </c>
      <c r="L160" s="3" t="str">
        <f t="shared" si="2"/>
        <v>https://smcc.vn/link.aspx?i=1652690478359142</v>
      </c>
      <c r="M160" s="3" t="s">
        <v>8</v>
      </c>
      <c r="Q160" s="3" t="s">
        <v>406</v>
      </c>
      <c r="R160" s="3" t="s">
        <v>22</v>
      </c>
    </row>
    <row r="161" spans="1:18">
      <c r="A161" s="3">
        <v>160</v>
      </c>
      <c r="B161" s="3" t="s">
        <v>399</v>
      </c>
      <c r="C161" s="3" t="s">
        <v>54</v>
      </c>
      <c r="D161" s="3" t="s">
        <v>16</v>
      </c>
      <c r="E161" s="3" t="str">
        <f>HYPERLINK("https://smcc.vn/link.aspx?i=1652690478359142_919142206922284_919142206922284_1574631726819095", "https://smcc.vn/link.aspx?i=1652690478359142_919142206922284_919142206922284_1574631726819095")</f>
        <v>https://smcc.vn/link.aspx?i=1652690478359142_919142206922284_919142206922284_1574631726819095</v>
      </c>
      <c r="F161" s="3" t="s">
        <v>407</v>
      </c>
      <c r="G161" s="3" t="s">
        <v>18</v>
      </c>
      <c r="H161" s="3">
        <v>0</v>
      </c>
      <c r="I161" s="3">
        <v>0</v>
      </c>
      <c r="J161" s="3">
        <v>0</v>
      </c>
      <c r="K161" s="3" t="s">
        <v>19</v>
      </c>
      <c r="L161" s="3" t="str">
        <f t="shared" si="2"/>
        <v>https://smcc.vn/link.aspx?i=1652690478359142</v>
      </c>
      <c r="M161" s="3" t="s">
        <v>8</v>
      </c>
      <c r="Q161" s="3" t="s">
        <v>408</v>
      </c>
      <c r="R161" s="3" t="s">
        <v>22</v>
      </c>
    </row>
    <row r="162" spans="1:18">
      <c r="A162" s="3">
        <v>161</v>
      </c>
      <c r="B162" s="3" t="s">
        <v>399</v>
      </c>
      <c r="C162" s="3" t="s">
        <v>37</v>
      </c>
      <c r="D162" s="3" t="s">
        <v>16</v>
      </c>
      <c r="E162" s="3" t="str">
        <f>HYPERLINK("https://smcc.vn/link.aspx?i=1652690478359142_919142206922284_919142206922284_414470344557344", "https://smcc.vn/link.aspx?i=1652690478359142_919142206922284_919142206922284_414470344557344")</f>
        <v>https://smcc.vn/link.aspx?i=1652690478359142_919142206922284_919142206922284_414470344557344</v>
      </c>
      <c r="F162" s="3" t="s">
        <v>409</v>
      </c>
      <c r="G162" s="3" t="s">
        <v>94</v>
      </c>
      <c r="H162" s="3">
        <v>0</v>
      </c>
      <c r="I162" s="3">
        <v>0</v>
      </c>
      <c r="J162" s="3">
        <v>0</v>
      </c>
      <c r="K162" s="3" t="s">
        <v>19</v>
      </c>
      <c r="L162" s="3" t="str">
        <f t="shared" si="2"/>
        <v>https://smcc.vn/link.aspx?i=1652690478359142</v>
      </c>
      <c r="M162" s="3" t="s">
        <v>8</v>
      </c>
      <c r="Q162" s="3" t="s">
        <v>410</v>
      </c>
      <c r="R162" s="3" t="s">
        <v>22</v>
      </c>
    </row>
    <row r="163" spans="1:18">
      <c r="A163" s="3">
        <v>162</v>
      </c>
      <c r="B163" s="3" t="s">
        <v>399</v>
      </c>
      <c r="C163" s="3" t="s">
        <v>37</v>
      </c>
      <c r="D163" s="3" t="s">
        <v>16</v>
      </c>
      <c r="E163" s="3" t="str">
        <f>HYPERLINK("https://smcc.vn/link.aspx?i=1652690478359142_919142206922284", "https://smcc.vn/link.aspx?i=1652690478359142_919142206922284")</f>
        <v>https://smcc.vn/link.aspx?i=1652690478359142_919142206922284</v>
      </c>
      <c r="F163" s="3" t="s">
        <v>411</v>
      </c>
      <c r="G163" s="3" t="s">
        <v>18</v>
      </c>
      <c r="H163" s="3">
        <v>72</v>
      </c>
      <c r="I163" s="3">
        <v>6</v>
      </c>
      <c r="J163" s="3">
        <v>9</v>
      </c>
      <c r="K163" s="3" t="s">
        <v>19</v>
      </c>
      <c r="L163" s="3" t="str">
        <f t="shared" si="2"/>
        <v>https://smcc.vn/link.aspx?i=1652690478359142</v>
      </c>
      <c r="M163" s="3" t="s">
        <v>20</v>
      </c>
      <c r="Q163" s="3" t="s">
        <v>412</v>
      </c>
      <c r="R163" s="3" t="s">
        <v>22</v>
      </c>
    </row>
    <row r="164" spans="1:18">
      <c r="A164" s="3">
        <v>163</v>
      </c>
      <c r="B164" s="3" t="s">
        <v>399</v>
      </c>
      <c r="C164" s="3" t="s">
        <v>413</v>
      </c>
      <c r="D164" s="3" t="s">
        <v>16</v>
      </c>
      <c r="E164" s="3" t="str">
        <f>HYPERLINK("https://smcc.vn/link.aspx?i=1652690478359142_919071263596045_919071263596045_1906076799877449", "https://smcc.vn/link.aspx?i=1652690478359142_919071263596045_919071263596045_1906076799877449")</f>
        <v>https://smcc.vn/link.aspx?i=1652690478359142_919071263596045_919071263596045_1906076799877449</v>
      </c>
      <c r="F164" s="3" t="s">
        <v>414</v>
      </c>
      <c r="G164" s="3" t="s">
        <v>18</v>
      </c>
      <c r="H164" s="3">
        <v>0</v>
      </c>
      <c r="I164" s="3">
        <v>0</v>
      </c>
      <c r="J164" s="3">
        <v>0</v>
      </c>
      <c r="K164" s="3" t="s">
        <v>19</v>
      </c>
      <c r="L164" s="3" t="str">
        <f t="shared" si="2"/>
        <v>https://smcc.vn/link.aspx?i=1652690478359142</v>
      </c>
      <c r="M164" s="3" t="s">
        <v>8</v>
      </c>
      <c r="Q164" s="3" t="s">
        <v>415</v>
      </c>
      <c r="R164" s="3" t="s">
        <v>22</v>
      </c>
    </row>
    <row r="165" spans="1:18">
      <c r="A165" s="3">
        <v>164</v>
      </c>
      <c r="B165" s="3" t="s">
        <v>399</v>
      </c>
      <c r="C165" s="3" t="s">
        <v>416</v>
      </c>
      <c r="D165" s="3" t="s">
        <v>16</v>
      </c>
      <c r="E165" s="3" t="str">
        <f>HYPERLINK("https://smcc.vn/link.aspx?i=1652690478359142_919071263596045", "https://smcc.vn/link.aspx?i=1652690478359142_919071263596045")</f>
        <v>https://smcc.vn/link.aspx?i=1652690478359142_919071263596045</v>
      </c>
      <c r="F165" s="3" t="s">
        <v>417</v>
      </c>
      <c r="G165" s="3" t="s">
        <v>18</v>
      </c>
      <c r="H165" s="3">
        <v>103</v>
      </c>
      <c r="I165" s="3">
        <v>5</v>
      </c>
      <c r="J165" s="3">
        <v>3</v>
      </c>
      <c r="K165" s="3" t="s">
        <v>19</v>
      </c>
      <c r="L165" s="3" t="str">
        <f t="shared" si="2"/>
        <v>https://smcc.vn/link.aspx?i=1652690478359142</v>
      </c>
      <c r="M165" s="3" t="s">
        <v>20</v>
      </c>
      <c r="Q165" s="3" t="s">
        <v>418</v>
      </c>
      <c r="R165" s="3" t="s">
        <v>22</v>
      </c>
    </row>
    <row r="166" spans="1:18">
      <c r="A166" s="3">
        <v>165</v>
      </c>
      <c r="B166" s="3" t="s">
        <v>399</v>
      </c>
      <c r="C166" s="3" t="s">
        <v>419</v>
      </c>
      <c r="D166" s="3" t="s">
        <v>16</v>
      </c>
      <c r="E166" s="3" t="str">
        <f>HYPERLINK("https://smcc.vn/link.aspx?i=1652690478359142_918426740327164_918426740327164_1493564847954071", "https://smcc.vn/link.aspx?i=1652690478359142_918426740327164_918426740327164_1493564847954071")</f>
        <v>https://smcc.vn/link.aspx?i=1652690478359142_918426740327164_918426740327164_1493564847954071</v>
      </c>
      <c r="F166" s="3" t="s">
        <v>420</v>
      </c>
      <c r="G166" s="3" t="s">
        <v>94</v>
      </c>
      <c r="H166" s="3">
        <v>0</v>
      </c>
      <c r="I166" s="3">
        <v>0</v>
      </c>
      <c r="J166" s="3">
        <v>0</v>
      </c>
      <c r="K166" s="3" t="s">
        <v>19</v>
      </c>
      <c r="L166" s="3" t="str">
        <f t="shared" si="2"/>
        <v>https://smcc.vn/link.aspx?i=1652690478359142</v>
      </c>
      <c r="M166" s="3" t="s">
        <v>8</v>
      </c>
      <c r="Q166" s="3" t="s">
        <v>421</v>
      </c>
      <c r="R166" s="3" t="s">
        <v>22</v>
      </c>
    </row>
    <row r="167" spans="1:18">
      <c r="A167" s="3">
        <v>166</v>
      </c>
      <c r="B167" s="3" t="s">
        <v>399</v>
      </c>
      <c r="C167" s="3" t="s">
        <v>40</v>
      </c>
      <c r="D167" s="3" t="s">
        <v>16</v>
      </c>
      <c r="E167" s="3" t="str">
        <f>HYPERLINK("https://smcc.vn/link.aspx?i=1652690478359142_918975500272288", "https://smcc.vn/link.aspx?i=1652690478359142_918975500272288")</f>
        <v>https://smcc.vn/link.aspx?i=1652690478359142_918975500272288</v>
      </c>
      <c r="F167" s="3" t="s">
        <v>422</v>
      </c>
      <c r="G167" s="3" t="s">
        <v>94</v>
      </c>
      <c r="H167" s="3">
        <v>51</v>
      </c>
      <c r="I167" s="3">
        <v>4</v>
      </c>
      <c r="J167" s="3">
        <v>1</v>
      </c>
      <c r="K167" s="3" t="s">
        <v>19</v>
      </c>
      <c r="L167" s="3" t="str">
        <f t="shared" si="2"/>
        <v>https://smcc.vn/link.aspx?i=1652690478359142</v>
      </c>
      <c r="M167" s="3" t="s">
        <v>20</v>
      </c>
      <c r="Q167" s="3" t="s">
        <v>22</v>
      </c>
      <c r="R167" s="3" t="s">
        <v>22</v>
      </c>
    </row>
    <row r="168" spans="1:18">
      <c r="A168" s="3">
        <v>167</v>
      </c>
      <c r="B168" s="3" t="s">
        <v>423</v>
      </c>
      <c r="C168" s="3" t="s">
        <v>15</v>
      </c>
      <c r="D168" s="3" t="s">
        <v>16</v>
      </c>
      <c r="E168" s="3" t="str">
        <f>HYPERLINK("https://smcc.vn/link.aspx?i=1652690478359142_918527056983799", "https://smcc.vn/link.aspx?i=1652690478359142_918527056983799")</f>
        <v>https://smcc.vn/link.aspx?i=1652690478359142_918527056983799</v>
      </c>
      <c r="F168" s="3" t="s">
        <v>424</v>
      </c>
      <c r="G168" s="3" t="s">
        <v>94</v>
      </c>
      <c r="H168" s="3">
        <v>79</v>
      </c>
      <c r="I168" s="3">
        <v>1</v>
      </c>
      <c r="J168" s="3">
        <v>2</v>
      </c>
      <c r="K168" s="3" t="s">
        <v>19</v>
      </c>
      <c r="L168" s="3" t="str">
        <f t="shared" si="2"/>
        <v>https://smcc.vn/link.aspx?i=1652690478359142</v>
      </c>
      <c r="M168" s="3" t="s">
        <v>20</v>
      </c>
      <c r="Q168" s="3" t="s">
        <v>425</v>
      </c>
      <c r="R168" s="3" t="s">
        <v>22</v>
      </c>
    </row>
    <row r="169" spans="1:18">
      <c r="A169" s="3">
        <v>168</v>
      </c>
      <c r="B169" s="3" t="s">
        <v>423</v>
      </c>
      <c r="C169" s="3" t="s">
        <v>37</v>
      </c>
      <c r="D169" s="3" t="s">
        <v>16</v>
      </c>
      <c r="E169" s="3" t="str">
        <f>HYPERLINK("https://smcc.vn/link.aspx?i=1652690478359142_918426740327164", "https://smcc.vn/link.aspx?i=1652690478359142_918426740327164")</f>
        <v>https://smcc.vn/link.aspx?i=1652690478359142_918426740327164</v>
      </c>
      <c r="F169" s="3" t="s">
        <v>426</v>
      </c>
      <c r="G169" s="3" t="s">
        <v>18</v>
      </c>
      <c r="H169" s="3">
        <v>2210</v>
      </c>
      <c r="I169" s="3">
        <v>1608</v>
      </c>
      <c r="J169" s="3">
        <v>962</v>
      </c>
      <c r="K169" s="3" t="s">
        <v>19</v>
      </c>
      <c r="L169" s="3" t="str">
        <f t="shared" si="2"/>
        <v>https://smcc.vn/link.aspx?i=1652690478359142</v>
      </c>
      <c r="M169" s="3" t="s">
        <v>20</v>
      </c>
      <c r="Q169" s="3" t="s">
        <v>427</v>
      </c>
      <c r="R169" s="3" t="s">
        <v>22</v>
      </c>
    </row>
    <row r="170" spans="1:18">
      <c r="A170" s="3">
        <v>169</v>
      </c>
      <c r="B170" s="3" t="s">
        <v>423</v>
      </c>
      <c r="C170" s="3" t="s">
        <v>66</v>
      </c>
      <c r="D170" s="3" t="s">
        <v>16</v>
      </c>
      <c r="E170" s="3" t="str">
        <f>HYPERLINK("https://smcc.vn/link.aspx?i=1652690478359142_918345733668598", "https://smcc.vn/link.aspx?i=1652690478359142_918345733668598")</f>
        <v>https://smcc.vn/link.aspx?i=1652690478359142_918345733668598</v>
      </c>
      <c r="F170" s="3" t="s">
        <v>428</v>
      </c>
      <c r="G170" s="3" t="s">
        <v>18</v>
      </c>
      <c r="H170" s="3">
        <v>291</v>
      </c>
      <c r="I170" s="3">
        <v>6</v>
      </c>
      <c r="J170" s="3">
        <v>14</v>
      </c>
      <c r="K170" s="3" t="s">
        <v>19</v>
      </c>
      <c r="L170" s="3" t="str">
        <f t="shared" si="2"/>
        <v>https://smcc.vn/link.aspx?i=1652690478359142</v>
      </c>
      <c r="M170" s="3" t="s">
        <v>20</v>
      </c>
      <c r="Q170" s="3" t="s">
        <v>428</v>
      </c>
      <c r="R170" s="3" t="s">
        <v>22</v>
      </c>
    </row>
    <row r="171" spans="1:18">
      <c r="A171" s="3">
        <v>170</v>
      </c>
      <c r="B171" s="3" t="s">
        <v>423</v>
      </c>
      <c r="C171" s="3" t="s">
        <v>429</v>
      </c>
      <c r="D171" s="3" t="s">
        <v>16</v>
      </c>
      <c r="E171" s="3" t="str">
        <f>HYPERLINK("https://smcc.vn/link.aspx?i=1652690478359142_916449460524892_916449460524892_1078751647013094", "https://smcc.vn/link.aspx?i=1652690478359142_916449460524892_916449460524892_1078751647013094")</f>
        <v>https://smcc.vn/link.aspx?i=1652690478359142_916449460524892_916449460524892_1078751647013094</v>
      </c>
      <c r="F171" s="3" t="s">
        <v>430</v>
      </c>
      <c r="G171" s="3" t="s">
        <v>18</v>
      </c>
      <c r="H171" s="3">
        <v>0</v>
      </c>
      <c r="I171" s="3">
        <v>0</v>
      </c>
      <c r="J171" s="3">
        <v>0</v>
      </c>
      <c r="K171" s="3" t="s">
        <v>19</v>
      </c>
      <c r="L171" s="3" t="str">
        <f t="shared" si="2"/>
        <v>https://smcc.vn/link.aspx?i=1652690478359142</v>
      </c>
      <c r="M171" s="3" t="s">
        <v>8</v>
      </c>
      <c r="Q171" s="3" t="s">
        <v>22</v>
      </c>
      <c r="R171" s="3" t="s">
        <v>22</v>
      </c>
    </row>
    <row r="172" spans="1:18">
      <c r="A172" s="3">
        <v>171</v>
      </c>
      <c r="B172" s="3" t="s">
        <v>423</v>
      </c>
      <c r="C172" s="3" t="s">
        <v>48</v>
      </c>
      <c r="D172" s="3" t="s">
        <v>16</v>
      </c>
      <c r="E172" s="3" t="str">
        <f>HYPERLINK("https://smcc.vn/link.aspx?i=1652690478359142_918269827009522_918269827009522_7719732918131995", "https://smcc.vn/link.aspx?i=1652690478359142_918269827009522_918269827009522_7719732918131995")</f>
        <v>https://smcc.vn/link.aspx?i=1652690478359142_918269827009522_918269827009522_7719732918131995</v>
      </c>
      <c r="F172" s="3" t="s">
        <v>431</v>
      </c>
      <c r="G172" s="3" t="s">
        <v>94</v>
      </c>
      <c r="H172" s="3">
        <v>0</v>
      </c>
      <c r="I172" s="3">
        <v>0</v>
      </c>
      <c r="J172" s="3">
        <v>0</v>
      </c>
      <c r="K172" s="3" t="s">
        <v>19</v>
      </c>
      <c r="L172" s="3" t="str">
        <f t="shared" si="2"/>
        <v>https://smcc.vn/link.aspx?i=1652690478359142</v>
      </c>
      <c r="M172" s="3" t="s">
        <v>8</v>
      </c>
      <c r="Q172" s="3" t="s">
        <v>432</v>
      </c>
      <c r="R172" s="3" t="s">
        <v>22</v>
      </c>
    </row>
    <row r="173" spans="1:18">
      <c r="A173" s="3">
        <v>172</v>
      </c>
      <c r="B173" s="3" t="s">
        <v>423</v>
      </c>
      <c r="C173" s="3" t="s">
        <v>40</v>
      </c>
      <c r="D173" s="3" t="s">
        <v>16</v>
      </c>
      <c r="E173" s="3" t="str">
        <f>HYPERLINK("https://smcc.vn/link.aspx?i=1652690478359142_918269827009522", "https://smcc.vn/link.aspx?i=1652690478359142_918269827009522")</f>
        <v>https://smcc.vn/link.aspx?i=1652690478359142_918269827009522</v>
      </c>
      <c r="F173" s="3" t="s">
        <v>433</v>
      </c>
      <c r="G173" s="3" t="s">
        <v>18</v>
      </c>
      <c r="H173" s="3">
        <v>48</v>
      </c>
      <c r="I173" s="3">
        <v>10</v>
      </c>
      <c r="J173" s="3">
        <v>3</v>
      </c>
      <c r="K173" s="3" t="s">
        <v>19</v>
      </c>
      <c r="L173" s="3" t="str">
        <f t="shared" si="2"/>
        <v>https://smcc.vn/link.aspx?i=1652690478359142</v>
      </c>
      <c r="M173" s="3" t="s">
        <v>20</v>
      </c>
      <c r="Q173" s="3" t="s">
        <v>434</v>
      </c>
      <c r="R173" s="3" t="s">
        <v>22</v>
      </c>
    </row>
    <row r="174" spans="1:18">
      <c r="A174" s="3">
        <v>173</v>
      </c>
      <c r="B174" s="3" t="s">
        <v>435</v>
      </c>
      <c r="C174" s="3" t="s">
        <v>34</v>
      </c>
      <c r="D174" s="3" t="s">
        <v>16</v>
      </c>
      <c r="E174" s="3" t="str">
        <f>HYPERLINK("https://smcc.vn/link.aspx?i=1652690478359142_917866793716492_917866793716492_1043803020108643", "https://smcc.vn/link.aspx?i=1652690478359142_917866793716492_917866793716492_1043803020108643")</f>
        <v>https://smcc.vn/link.aspx?i=1652690478359142_917866793716492_917866793716492_1043803020108643</v>
      </c>
      <c r="F174" s="3" t="s">
        <v>436</v>
      </c>
      <c r="G174" s="3" t="s">
        <v>18</v>
      </c>
      <c r="H174" s="3">
        <v>0</v>
      </c>
      <c r="I174" s="3">
        <v>0</v>
      </c>
      <c r="J174" s="3">
        <v>0</v>
      </c>
      <c r="K174" s="3" t="s">
        <v>19</v>
      </c>
      <c r="L174" s="3" t="str">
        <f t="shared" si="2"/>
        <v>https://smcc.vn/link.aspx?i=1652690478359142</v>
      </c>
      <c r="M174" s="3" t="s">
        <v>8</v>
      </c>
      <c r="Q174" s="3" t="s">
        <v>437</v>
      </c>
      <c r="R174" s="3" t="s">
        <v>22</v>
      </c>
    </row>
    <row r="175" spans="1:18">
      <c r="A175" s="3">
        <v>174</v>
      </c>
      <c r="B175" s="3" t="s">
        <v>435</v>
      </c>
      <c r="C175" s="3" t="s">
        <v>243</v>
      </c>
      <c r="D175" s="3" t="s">
        <v>16</v>
      </c>
      <c r="E175" s="3" t="str">
        <f>HYPERLINK("https://smcc.vn/link.aspx?i=1652690478359142_917866793716492", "https://smcc.vn/link.aspx?i=1652690478359142_917866793716492")</f>
        <v>https://smcc.vn/link.aspx?i=1652690478359142_917866793716492</v>
      </c>
      <c r="F175" s="3" t="s">
        <v>438</v>
      </c>
      <c r="G175" s="3" t="s">
        <v>26</v>
      </c>
      <c r="H175" s="3">
        <v>165</v>
      </c>
      <c r="I175" s="3">
        <v>8</v>
      </c>
      <c r="J175" s="3">
        <v>0</v>
      </c>
      <c r="K175" s="3" t="s">
        <v>19</v>
      </c>
      <c r="L175" s="3" t="str">
        <f t="shared" si="2"/>
        <v>https://smcc.vn/link.aspx?i=1652690478359142</v>
      </c>
      <c r="M175" s="3" t="s">
        <v>20</v>
      </c>
      <c r="Q175" s="3" t="s">
        <v>439</v>
      </c>
      <c r="R175" s="3" t="s">
        <v>22</v>
      </c>
    </row>
    <row r="176" spans="1:18">
      <c r="A176" s="3">
        <v>175</v>
      </c>
      <c r="B176" s="3" t="s">
        <v>435</v>
      </c>
      <c r="C176" s="3" t="s">
        <v>66</v>
      </c>
      <c r="D176" s="3" t="s">
        <v>16</v>
      </c>
      <c r="E176" s="3" t="str">
        <f>HYPERLINK("https://smcc.vn/link.aspx?i=1652690478359142_917688677067637", "https://smcc.vn/link.aspx?i=1652690478359142_917688677067637")</f>
        <v>https://smcc.vn/link.aspx?i=1652690478359142_917688677067637</v>
      </c>
      <c r="F176" s="3" t="s">
        <v>440</v>
      </c>
      <c r="G176" s="3" t="s">
        <v>18</v>
      </c>
      <c r="H176" s="3">
        <v>14</v>
      </c>
      <c r="I176" s="3">
        <v>0</v>
      </c>
      <c r="J176" s="3">
        <v>0</v>
      </c>
      <c r="K176" s="3" t="s">
        <v>19</v>
      </c>
      <c r="L176" s="3" t="str">
        <f t="shared" si="2"/>
        <v>https://smcc.vn/link.aspx?i=1652690478359142</v>
      </c>
      <c r="M176" s="3" t="s">
        <v>20</v>
      </c>
      <c r="Q176" s="3" t="s">
        <v>441</v>
      </c>
      <c r="R176" s="3" t="s">
        <v>22</v>
      </c>
    </row>
    <row r="177" spans="1:18">
      <c r="A177" s="3">
        <v>176</v>
      </c>
      <c r="B177" s="3" t="s">
        <v>435</v>
      </c>
      <c r="C177" s="3" t="s">
        <v>442</v>
      </c>
      <c r="D177" s="3" t="s">
        <v>16</v>
      </c>
      <c r="E177" s="3" t="str">
        <f>HYPERLINK("https://smcc.vn/link.aspx?i=1652690478359142_917554297081075", "https://smcc.vn/link.aspx?i=1652690478359142_917554297081075")</f>
        <v>https://smcc.vn/link.aspx?i=1652690478359142_917554297081075</v>
      </c>
      <c r="F177" s="3" t="s">
        <v>443</v>
      </c>
      <c r="G177" s="3" t="s">
        <v>18</v>
      </c>
      <c r="H177" s="3">
        <v>13</v>
      </c>
      <c r="I177" s="3">
        <v>0</v>
      </c>
      <c r="J177" s="3">
        <v>0</v>
      </c>
      <c r="K177" s="3" t="s">
        <v>19</v>
      </c>
      <c r="L177" s="3" t="str">
        <f t="shared" si="2"/>
        <v>https://smcc.vn/link.aspx?i=1652690478359142</v>
      </c>
      <c r="M177" s="3" t="s">
        <v>20</v>
      </c>
      <c r="Q177" s="3" t="s">
        <v>444</v>
      </c>
      <c r="R177" s="3" t="s">
        <v>22</v>
      </c>
    </row>
    <row r="178" spans="1:18">
      <c r="A178" s="3">
        <v>177</v>
      </c>
      <c r="B178" s="3" t="s">
        <v>445</v>
      </c>
      <c r="C178" s="3" t="s">
        <v>37</v>
      </c>
      <c r="D178" s="3" t="s">
        <v>16</v>
      </c>
      <c r="E178" s="3" t="str">
        <f>HYPERLINK("https://smcc.vn/link.aspx?i=1652690478359142_917073307129174", "https://smcc.vn/link.aspx?i=1652690478359142_917073307129174")</f>
        <v>https://smcc.vn/link.aspx?i=1652690478359142_917073307129174</v>
      </c>
      <c r="F178" s="3" t="s">
        <v>446</v>
      </c>
      <c r="G178" s="3" t="s">
        <v>18</v>
      </c>
      <c r="H178" s="3">
        <v>40</v>
      </c>
      <c r="I178" s="3">
        <v>3</v>
      </c>
      <c r="J178" s="3">
        <v>7</v>
      </c>
      <c r="K178" s="3" t="s">
        <v>19</v>
      </c>
      <c r="L178" s="3" t="str">
        <f t="shared" si="2"/>
        <v>https://smcc.vn/link.aspx?i=1652690478359142</v>
      </c>
      <c r="M178" s="3" t="s">
        <v>20</v>
      </c>
      <c r="Q178" s="3" t="s">
        <v>447</v>
      </c>
      <c r="R178" s="3" t="s">
        <v>22</v>
      </c>
    </row>
    <row r="179" spans="1:18">
      <c r="A179" s="3">
        <v>178</v>
      </c>
      <c r="B179" s="3" t="s">
        <v>445</v>
      </c>
      <c r="C179" s="3" t="s">
        <v>40</v>
      </c>
      <c r="D179" s="3" t="s">
        <v>16</v>
      </c>
      <c r="E179" s="3" t="str">
        <f>HYPERLINK("https://smcc.vn/link.aspx?i=1652690478359142_916906280479210", "https://smcc.vn/link.aspx?i=1652690478359142_916906280479210")</f>
        <v>https://smcc.vn/link.aspx?i=1652690478359142_916906280479210</v>
      </c>
      <c r="F179" s="3" t="s">
        <v>448</v>
      </c>
      <c r="G179" s="3" t="s">
        <v>18</v>
      </c>
      <c r="H179" s="3">
        <v>23</v>
      </c>
      <c r="I179" s="3">
        <v>1</v>
      </c>
      <c r="J179" s="3">
        <v>1</v>
      </c>
      <c r="K179" s="3" t="s">
        <v>19</v>
      </c>
      <c r="L179" s="3" t="str">
        <f t="shared" si="2"/>
        <v>https://smcc.vn/link.aspx?i=1652690478359142</v>
      </c>
      <c r="M179" s="3" t="s">
        <v>20</v>
      </c>
      <c r="Q179" s="3" t="s">
        <v>449</v>
      </c>
      <c r="R179" s="3" t="s">
        <v>22</v>
      </c>
    </row>
    <row r="180" spans="1:18">
      <c r="A180" s="3">
        <v>179</v>
      </c>
      <c r="B180" s="3" t="s">
        <v>450</v>
      </c>
      <c r="C180" s="3" t="s">
        <v>451</v>
      </c>
      <c r="D180" s="3" t="s">
        <v>16</v>
      </c>
      <c r="E180" s="3" t="str">
        <f>HYPERLINK("https://smcc.vn/link.aspx?i=1652690478359142_916449460524892_916449460524892_1678498346025843", "https://smcc.vn/link.aspx?i=1652690478359142_916449460524892_916449460524892_1678498346025843")</f>
        <v>https://smcc.vn/link.aspx?i=1652690478359142_916449460524892_916449460524892_1678498346025843</v>
      </c>
      <c r="F180" s="3" t="s">
        <v>452</v>
      </c>
      <c r="G180" s="3" t="s">
        <v>18</v>
      </c>
      <c r="H180" s="3">
        <v>0</v>
      </c>
      <c r="I180" s="3">
        <v>0</v>
      </c>
      <c r="J180" s="3">
        <v>0</v>
      </c>
      <c r="K180" s="3" t="s">
        <v>19</v>
      </c>
      <c r="L180" s="3" t="str">
        <f t="shared" si="2"/>
        <v>https://smcc.vn/link.aspx?i=1652690478359142</v>
      </c>
      <c r="M180" s="3" t="s">
        <v>8</v>
      </c>
      <c r="Q180" s="3" t="s">
        <v>22</v>
      </c>
      <c r="R180" s="3" t="s">
        <v>22</v>
      </c>
    </row>
    <row r="181" spans="1:18">
      <c r="A181" s="3">
        <v>180</v>
      </c>
      <c r="B181" s="3" t="s">
        <v>450</v>
      </c>
      <c r="C181" s="3" t="s">
        <v>453</v>
      </c>
      <c r="D181" s="3" t="s">
        <v>16</v>
      </c>
      <c r="E181" s="3" t="str">
        <f>HYPERLINK("https://smcc.vn/link.aspx?i=1652690478359142_916449460524892_916449460524892_902458571724297", "https://smcc.vn/link.aspx?i=1652690478359142_916449460524892_916449460524892_902458571724297")</f>
        <v>https://smcc.vn/link.aspx?i=1652690478359142_916449460524892_916449460524892_902458571724297</v>
      </c>
      <c r="F181" s="3" t="s">
        <v>454</v>
      </c>
      <c r="G181" s="3" t="s">
        <v>26</v>
      </c>
      <c r="H181" s="3">
        <v>0</v>
      </c>
      <c r="I181" s="3">
        <v>0</v>
      </c>
      <c r="J181" s="3">
        <v>0</v>
      </c>
      <c r="K181" s="3" t="s">
        <v>19</v>
      </c>
      <c r="L181" s="3" t="str">
        <f t="shared" si="2"/>
        <v>https://smcc.vn/link.aspx?i=1652690478359142</v>
      </c>
      <c r="M181" s="3" t="s">
        <v>8</v>
      </c>
      <c r="Q181" s="3" t="s">
        <v>455</v>
      </c>
      <c r="R181" s="3" t="s">
        <v>22</v>
      </c>
    </row>
    <row r="182" spans="1:18">
      <c r="A182" s="3">
        <v>181</v>
      </c>
      <c r="B182" s="3" t="s">
        <v>450</v>
      </c>
      <c r="C182" s="3" t="s">
        <v>146</v>
      </c>
      <c r="D182" s="3" t="s">
        <v>16</v>
      </c>
      <c r="E182" s="3" t="str">
        <f>HYPERLINK("https://smcc.vn/link.aspx?i=1652690478359142_916449460524892", "https://smcc.vn/link.aspx?i=1652690478359142_916449460524892")</f>
        <v>https://smcc.vn/link.aspx?i=1652690478359142_916449460524892</v>
      </c>
      <c r="F182" s="3" t="s">
        <v>456</v>
      </c>
      <c r="G182" s="3" t="s">
        <v>18</v>
      </c>
      <c r="H182" s="3">
        <v>182</v>
      </c>
      <c r="I182" s="3">
        <v>135</v>
      </c>
      <c r="J182" s="3">
        <v>90</v>
      </c>
      <c r="K182" s="3" t="s">
        <v>19</v>
      </c>
      <c r="L182" s="3" t="str">
        <f t="shared" si="2"/>
        <v>https://smcc.vn/link.aspx?i=1652690478359142</v>
      </c>
      <c r="M182" s="3" t="s">
        <v>20</v>
      </c>
      <c r="Q182" s="3" t="s">
        <v>457</v>
      </c>
      <c r="R182" s="3" t="s">
        <v>22</v>
      </c>
    </row>
    <row r="183" spans="1:18">
      <c r="A183" s="3">
        <v>182</v>
      </c>
      <c r="B183" s="3" t="s">
        <v>450</v>
      </c>
      <c r="C183" s="3" t="s">
        <v>458</v>
      </c>
      <c r="D183" s="3" t="s">
        <v>16</v>
      </c>
      <c r="E183" s="3" t="str">
        <f>HYPERLINK("https://smcc.vn/link.aspx?i=1652690478359142_916388120531026", "https://smcc.vn/link.aspx?i=1652690478359142_916388120531026")</f>
        <v>https://smcc.vn/link.aspx?i=1652690478359142_916388120531026</v>
      </c>
      <c r="F183" s="3" t="s">
        <v>459</v>
      </c>
      <c r="G183" s="3" t="s">
        <v>18</v>
      </c>
      <c r="H183" s="3">
        <v>13</v>
      </c>
      <c r="I183" s="3">
        <v>0</v>
      </c>
      <c r="J183" s="3">
        <v>0</v>
      </c>
      <c r="K183" s="3" t="s">
        <v>19</v>
      </c>
      <c r="L183" s="3" t="str">
        <f t="shared" si="2"/>
        <v>https://smcc.vn/link.aspx?i=1652690478359142</v>
      </c>
      <c r="M183" s="3" t="s">
        <v>20</v>
      </c>
      <c r="Q183" s="3" t="s">
        <v>460</v>
      </c>
      <c r="R183" s="3" t="s">
        <v>22</v>
      </c>
    </row>
    <row r="184" spans="1:18">
      <c r="A184" s="3">
        <v>183</v>
      </c>
      <c r="B184" s="3" t="s">
        <v>450</v>
      </c>
      <c r="C184" s="3" t="s">
        <v>40</v>
      </c>
      <c r="D184" s="3" t="s">
        <v>16</v>
      </c>
      <c r="E184" s="3" t="str">
        <f>HYPERLINK("https://smcc.vn/link.aspx?i=1652690478359142_916229177213587", "https://smcc.vn/link.aspx?i=1652690478359142_916229177213587")</f>
        <v>https://smcc.vn/link.aspx?i=1652690478359142_916229177213587</v>
      </c>
      <c r="F184" s="3" t="s">
        <v>461</v>
      </c>
      <c r="G184" s="3" t="s">
        <v>18</v>
      </c>
      <c r="H184" s="3">
        <v>57</v>
      </c>
      <c r="I184" s="3">
        <v>4</v>
      </c>
      <c r="J184" s="3">
        <v>2</v>
      </c>
      <c r="K184" s="3" t="s">
        <v>19</v>
      </c>
      <c r="L184" s="3" t="str">
        <f t="shared" si="2"/>
        <v>https://smcc.vn/link.aspx?i=1652690478359142</v>
      </c>
      <c r="M184" s="3" t="s">
        <v>20</v>
      </c>
      <c r="Q184" s="3" t="s">
        <v>22</v>
      </c>
      <c r="R184" s="3" t="s">
        <v>22</v>
      </c>
    </row>
    <row r="185" spans="1:18">
      <c r="A185" s="3">
        <v>184</v>
      </c>
      <c r="B185" s="3" t="s">
        <v>462</v>
      </c>
      <c r="C185" s="3" t="s">
        <v>236</v>
      </c>
      <c r="D185" s="3" t="s">
        <v>16</v>
      </c>
      <c r="E185" s="3" t="str">
        <f>HYPERLINK("https://smcc.vn/link.aspx?i=1652690478359142_915731690596669", "https://smcc.vn/link.aspx?i=1652690478359142_915731690596669")</f>
        <v>https://smcc.vn/link.aspx?i=1652690478359142_915731690596669</v>
      </c>
      <c r="F185" s="3" t="s">
        <v>463</v>
      </c>
      <c r="G185" s="3" t="s">
        <v>18</v>
      </c>
      <c r="H185" s="3">
        <v>83</v>
      </c>
      <c r="I185" s="3">
        <v>5</v>
      </c>
      <c r="J185" s="3">
        <v>0</v>
      </c>
      <c r="K185" s="3" t="s">
        <v>19</v>
      </c>
      <c r="L185" s="3" t="str">
        <f t="shared" si="2"/>
        <v>https://smcc.vn/link.aspx?i=1652690478359142</v>
      </c>
      <c r="M185" s="3" t="s">
        <v>20</v>
      </c>
      <c r="Q185" s="3" t="s">
        <v>464</v>
      </c>
      <c r="R185" s="3" t="s">
        <v>22</v>
      </c>
    </row>
    <row r="186" spans="1:18">
      <c r="A186" s="3">
        <v>185</v>
      </c>
      <c r="B186" s="3" t="s">
        <v>462</v>
      </c>
      <c r="C186" s="3" t="s">
        <v>47</v>
      </c>
      <c r="D186" s="3" t="s">
        <v>16</v>
      </c>
      <c r="E186" s="3" t="str">
        <f>HYPERLINK("https://smcc.vn/link.aspx?i=1652690478359142_915628753940296", "https://smcc.vn/link.aspx?i=1652690478359142_915628753940296")</f>
        <v>https://smcc.vn/link.aspx?i=1652690478359142_915628753940296</v>
      </c>
      <c r="F186" s="3" t="s">
        <v>465</v>
      </c>
      <c r="G186" s="3" t="s">
        <v>18</v>
      </c>
      <c r="H186" s="3">
        <v>18</v>
      </c>
      <c r="I186" s="3">
        <v>1</v>
      </c>
      <c r="J186" s="3">
        <v>0</v>
      </c>
      <c r="K186" s="3" t="s">
        <v>19</v>
      </c>
      <c r="L186" s="3" t="str">
        <f t="shared" si="2"/>
        <v>https://smcc.vn/link.aspx?i=1652690478359142</v>
      </c>
      <c r="M186" s="3" t="s">
        <v>20</v>
      </c>
      <c r="Q186" s="3" t="s">
        <v>466</v>
      </c>
      <c r="R186" s="3" t="s">
        <v>22</v>
      </c>
    </row>
    <row r="187" spans="1:18">
      <c r="A187" s="3">
        <v>186</v>
      </c>
      <c r="B187" s="3" t="s">
        <v>462</v>
      </c>
      <c r="C187" s="3" t="s">
        <v>48</v>
      </c>
      <c r="D187" s="3" t="s">
        <v>16</v>
      </c>
      <c r="E187" s="3" t="str">
        <f>HYPERLINK("https://smcc.vn/link.aspx?i=1652690478359142_915548763948295", "https://smcc.vn/link.aspx?i=1652690478359142_915548763948295")</f>
        <v>https://smcc.vn/link.aspx?i=1652690478359142_915548763948295</v>
      </c>
      <c r="F187" s="3" t="s">
        <v>467</v>
      </c>
      <c r="G187" s="3" t="s">
        <v>18</v>
      </c>
      <c r="H187" s="3">
        <v>13</v>
      </c>
      <c r="I187" s="3">
        <v>0</v>
      </c>
      <c r="J187" s="3">
        <v>0</v>
      </c>
      <c r="K187" s="3" t="s">
        <v>19</v>
      </c>
      <c r="L187" s="3" t="str">
        <f t="shared" si="2"/>
        <v>https://smcc.vn/link.aspx?i=1652690478359142</v>
      </c>
      <c r="M187" s="3" t="s">
        <v>20</v>
      </c>
      <c r="Q187" s="3" t="s">
        <v>22</v>
      </c>
      <c r="R187" s="3" t="s">
        <v>22</v>
      </c>
    </row>
    <row r="188" spans="1:18">
      <c r="A188" s="3">
        <v>187</v>
      </c>
      <c r="B188" s="3" t="s">
        <v>468</v>
      </c>
      <c r="C188" s="3" t="s">
        <v>249</v>
      </c>
      <c r="D188" s="3" t="s">
        <v>16</v>
      </c>
      <c r="E188" s="3" t="str">
        <f>HYPERLINK("https://smcc.vn/link.aspx?i=1652690478359142_915047687331736", "https://smcc.vn/link.aspx?i=1652690478359142_915047687331736")</f>
        <v>https://smcc.vn/link.aspx?i=1652690478359142_915047687331736</v>
      </c>
      <c r="F188" s="3" t="s">
        <v>469</v>
      </c>
      <c r="G188" s="3" t="s">
        <v>18</v>
      </c>
      <c r="H188" s="3">
        <v>746</v>
      </c>
      <c r="I188" s="3">
        <v>5</v>
      </c>
      <c r="J188" s="3">
        <v>356</v>
      </c>
      <c r="K188" s="3" t="s">
        <v>19</v>
      </c>
      <c r="L188" s="3" t="str">
        <f t="shared" si="2"/>
        <v>https://smcc.vn/link.aspx?i=1652690478359142</v>
      </c>
      <c r="M188" s="3" t="s">
        <v>20</v>
      </c>
      <c r="Q188" s="3" t="s">
        <v>470</v>
      </c>
      <c r="R188" s="3" t="s">
        <v>22</v>
      </c>
    </row>
    <row r="189" spans="1:18">
      <c r="A189" s="3">
        <v>188</v>
      </c>
      <c r="B189" s="3" t="s">
        <v>468</v>
      </c>
      <c r="C189" s="3" t="s">
        <v>66</v>
      </c>
      <c r="D189" s="3" t="s">
        <v>16</v>
      </c>
      <c r="E189" s="3" t="str">
        <f>HYPERLINK("https://smcc.vn/link.aspx?i=1652690478359142_914959974007174", "https://smcc.vn/link.aspx?i=1652690478359142_914959974007174")</f>
        <v>https://smcc.vn/link.aspx?i=1652690478359142_914959974007174</v>
      </c>
      <c r="F189" s="3" t="s">
        <v>471</v>
      </c>
      <c r="G189" s="3" t="s">
        <v>18</v>
      </c>
      <c r="H189" s="3">
        <v>31</v>
      </c>
      <c r="I189" s="3">
        <v>0</v>
      </c>
      <c r="J189" s="3">
        <v>0</v>
      </c>
      <c r="K189" s="3" t="s">
        <v>19</v>
      </c>
      <c r="L189" s="3" t="str">
        <f t="shared" si="2"/>
        <v>https://smcc.vn/link.aspx?i=1652690478359142</v>
      </c>
      <c r="M189" s="3" t="s">
        <v>20</v>
      </c>
      <c r="Q189" s="3" t="s">
        <v>471</v>
      </c>
      <c r="R189" s="3" t="s">
        <v>22</v>
      </c>
    </row>
    <row r="190" spans="1:18">
      <c r="A190" s="3">
        <v>189</v>
      </c>
      <c r="B190" s="3" t="s">
        <v>472</v>
      </c>
      <c r="C190" s="3" t="s">
        <v>15</v>
      </c>
      <c r="D190" s="3" t="s">
        <v>16</v>
      </c>
      <c r="E190" s="3" t="str">
        <f>HYPERLINK("https://smcc.vn/link.aspx?i=1652690478359142_914492567387248", "https://smcc.vn/link.aspx?i=1652690478359142_914492567387248")</f>
        <v>https://smcc.vn/link.aspx?i=1652690478359142_914492567387248</v>
      </c>
      <c r="F190" s="3" t="s">
        <v>473</v>
      </c>
      <c r="G190" s="3" t="s">
        <v>18</v>
      </c>
      <c r="H190" s="3">
        <v>41</v>
      </c>
      <c r="I190" s="3">
        <v>2</v>
      </c>
      <c r="J190" s="3">
        <v>1</v>
      </c>
      <c r="K190" s="3" t="s">
        <v>19</v>
      </c>
      <c r="L190" s="3" t="str">
        <f t="shared" si="2"/>
        <v>https://smcc.vn/link.aspx?i=1652690478359142</v>
      </c>
      <c r="M190" s="3" t="s">
        <v>20</v>
      </c>
      <c r="Q190" s="3" t="s">
        <v>474</v>
      </c>
      <c r="R190" s="3" t="s">
        <v>22</v>
      </c>
    </row>
    <row r="191" spans="1:18">
      <c r="A191" s="3">
        <v>190</v>
      </c>
      <c r="B191" s="3" t="s">
        <v>472</v>
      </c>
      <c r="C191" s="3" t="s">
        <v>37</v>
      </c>
      <c r="D191" s="3" t="s">
        <v>16</v>
      </c>
      <c r="E191" s="3" t="str">
        <f>HYPERLINK("https://smcc.vn/link.aspx?i=1652690478359142_914387114064460", "https://smcc.vn/link.aspx?i=1652690478359142_914387114064460")</f>
        <v>https://smcc.vn/link.aspx?i=1652690478359142_914387114064460</v>
      </c>
      <c r="F191" s="3" t="s">
        <v>475</v>
      </c>
      <c r="G191" s="3" t="s">
        <v>18</v>
      </c>
      <c r="H191" s="3">
        <v>25</v>
      </c>
      <c r="I191" s="3">
        <v>1</v>
      </c>
      <c r="J191" s="3">
        <v>0</v>
      </c>
      <c r="K191" s="3" t="s">
        <v>19</v>
      </c>
      <c r="L191" s="3" t="str">
        <f t="shared" si="2"/>
        <v>https://smcc.vn/link.aspx?i=1652690478359142</v>
      </c>
      <c r="M191" s="3" t="s">
        <v>20</v>
      </c>
      <c r="Q191" s="3" t="s">
        <v>476</v>
      </c>
      <c r="R191" s="3" t="s">
        <v>22</v>
      </c>
    </row>
    <row r="192" spans="1:18">
      <c r="A192" s="3">
        <v>191</v>
      </c>
      <c r="B192" s="3" t="s">
        <v>472</v>
      </c>
      <c r="C192" s="3" t="s">
        <v>40</v>
      </c>
      <c r="D192" s="3" t="s">
        <v>16</v>
      </c>
      <c r="E192" s="3" t="str">
        <f>HYPERLINK("https://smcc.vn/link.aspx?i=1652690478359142_914212127415292", "https://smcc.vn/link.aspx?i=1652690478359142_914212127415292")</f>
        <v>https://smcc.vn/link.aspx?i=1652690478359142_914212127415292</v>
      </c>
      <c r="F192" s="3" t="s">
        <v>477</v>
      </c>
      <c r="G192" s="3" t="s">
        <v>18</v>
      </c>
      <c r="H192" s="3">
        <v>161</v>
      </c>
      <c r="I192" s="3">
        <v>6</v>
      </c>
      <c r="J192" s="3">
        <v>3</v>
      </c>
      <c r="K192" s="3" t="s">
        <v>19</v>
      </c>
      <c r="L192" s="3" t="str">
        <f t="shared" si="2"/>
        <v>https://smcc.vn/link.aspx?i=1652690478359142</v>
      </c>
      <c r="M192" s="3" t="s">
        <v>20</v>
      </c>
      <c r="Q192" s="3" t="s">
        <v>478</v>
      </c>
      <c r="R192" s="3" t="s">
        <v>22</v>
      </c>
    </row>
    <row r="193" spans="1:18">
      <c r="A193" s="3">
        <v>192</v>
      </c>
      <c r="B193" s="3" t="s">
        <v>479</v>
      </c>
      <c r="C193" s="3" t="s">
        <v>15</v>
      </c>
      <c r="D193" s="3" t="s">
        <v>16</v>
      </c>
      <c r="E193" s="3" t="str">
        <f>HYPERLINK("https://smcc.vn/link.aspx?i=1652690478359142_913770067459498", "https://smcc.vn/link.aspx?i=1652690478359142_913770067459498")</f>
        <v>https://smcc.vn/link.aspx?i=1652690478359142_913770067459498</v>
      </c>
      <c r="F193" s="3" t="s">
        <v>480</v>
      </c>
      <c r="G193" s="3" t="s">
        <v>26</v>
      </c>
      <c r="H193" s="3">
        <v>70</v>
      </c>
      <c r="I193" s="3">
        <v>0</v>
      </c>
      <c r="J193" s="3">
        <v>1</v>
      </c>
      <c r="K193" s="3" t="s">
        <v>19</v>
      </c>
      <c r="L193" s="3" t="str">
        <f t="shared" si="2"/>
        <v>https://smcc.vn/link.aspx?i=1652690478359142</v>
      </c>
      <c r="M193" s="3" t="s">
        <v>20</v>
      </c>
      <c r="Q193" s="3" t="s">
        <v>481</v>
      </c>
      <c r="R193" s="3" t="s">
        <v>22</v>
      </c>
    </row>
    <row r="194" spans="1:18">
      <c r="A194" s="3">
        <v>193</v>
      </c>
      <c r="B194" s="3" t="s">
        <v>479</v>
      </c>
      <c r="C194" s="3" t="s">
        <v>37</v>
      </c>
      <c r="D194" s="3" t="s">
        <v>16</v>
      </c>
      <c r="E194" s="3" t="str">
        <f>HYPERLINK("https://smcc.vn/link.aspx?i=1652690478359142_913645097471995", "https://smcc.vn/link.aspx?i=1652690478359142_913645097471995")</f>
        <v>https://smcc.vn/link.aspx?i=1652690478359142_913645097471995</v>
      </c>
      <c r="F194" s="3" t="s">
        <v>482</v>
      </c>
      <c r="G194" s="3" t="s">
        <v>18</v>
      </c>
      <c r="H194" s="3">
        <v>20</v>
      </c>
      <c r="I194" s="3">
        <v>0</v>
      </c>
      <c r="J194" s="3">
        <v>3</v>
      </c>
      <c r="K194" s="3" t="s">
        <v>19</v>
      </c>
      <c r="L194" s="3" t="str">
        <f t="shared" ref="L194:L257" si="3">HYPERLINK("https://smcc.vn/link.aspx?i=1652690478359142", "https://smcc.vn/link.aspx?i=1652690478359142")</f>
        <v>https://smcc.vn/link.aspx?i=1652690478359142</v>
      </c>
      <c r="M194" s="3" t="s">
        <v>20</v>
      </c>
      <c r="Q194" s="3" t="s">
        <v>483</v>
      </c>
      <c r="R194" s="3" t="s">
        <v>22</v>
      </c>
    </row>
    <row r="195" spans="1:18">
      <c r="A195" s="3">
        <v>194</v>
      </c>
      <c r="B195" s="3" t="s">
        <v>479</v>
      </c>
      <c r="C195" s="3" t="s">
        <v>66</v>
      </c>
      <c r="D195" s="3" t="s">
        <v>16</v>
      </c>
      <c r="E195" s="3" t="str">
        <f>HYPERLINK("https://smcc.vn/link.aspx?i=1652690478359142_913560480813790", "https://smcc.vn/link.aspx?i=1652690478359142_913560480813790")</f>
        <v>https://smcc.vn/link.aspx?i=1652690478359142_913560480813790</v>
      </c>
      <c r="F195" s="3" t="s">
        <v>484</v>
      </c>
      <c r="G195" s="3" t="s">
        <v>18</v>
      </c>
      <c r="H195" s="3">
        <v>67</v>
      </c>
      <c r="I195" s="3">
        <v>5</v>
      </c>
      <c r="J195" s="3">
        <v>2</v>
      </c>
      <c r="K195" s="3" t="s">
        <v>19</v>
      </c>
      <c r="L195" s="3" t="str">
        <f t="shared" si="3"/>
        <v>https://smcc.vn/link.aspx?i=1652690478359142</v>
      </c>
      <c r="M195" s="3" t="s">
        <v>20</v>
      </c>
      <c r="Q195" s="3" t="s">
        <v>22</v>
      </c>
      <c r="R195" s="3" t="s">
        <v>22</v>
      </c>
    </row>
    <row r="196" spans="1:18">
      <c r="A196" s="3">
        <v>195</v>
      </c>
      <c r="B196" s="3" t="s">
        <v>479</v>
      </c>
      <c r="C196" s="3" t="s">
        <v>485</v>
      </c>
      <c r="D196" s="3" t="s">
        <v>16</v>
      </c>
      <c r="E196" s="3" t="str">
        <f>HYPERLINK("https://smcc.vn/link.aspx?i=1652690478359142_913478200822018", "https://smcc.vn/link.aspx?i=1652690478359142_913478200822018")</f>
        <v>https://smcc.vn/link.aspx?i=1652690478359142_913478200822018</v>
      </c>
      <c r="F196" s="3" t="s">
        <v>486</v>
      </c>
      <c r="G196" s="3" t="s">
        <v>18</v>
      </c>
      <c r="H196" s="3">
        <v>84</v>
      </c>
      <c r="I196" s="3">
        <v>8</v>
      </c>
      <c r="J196" s="3">
        <v>1</v>
      </c>
      <c r="K196" s="3" t="s">
        <v>19</v>
      </c>
      <c r="L196" s="3" t="str">
        <f t="shared" si="3"/>
        <v>https://smcc.vn/link.aspx?i=1652690478359142</v>
      </c>
      <c r="M196" s="3" t="s">
        <v>20</v>
      </c>
      <c r="Q196" s="3" t="s">
        <v>487</v>
      </c>
      <c r="R196" s="3" t="s">
        <v>22</v>
      </c>
    </row>
    <row r="197" spans="1:18">
      <c r="A197" s="3">
        <v>196</v>
      </c>
      <c r="B197" s="3" t="s">
        <v>488</v>
      </c>
      <c r="C197" s="3" t="s">
        <v>489</v>
      </c>
      <c r="D197" s="3" t="s">
        <v>16</v>
      </c>
      <c r="E197" s="3" t="str">
        <f>HYPERLINK("https://smcc.vn/link.aspx?i=1652690478359142_913011467535358_913011467535358_370951792775978", "https://smcc.vn/link.aspx?i=1652690478359142_913011467535358_913011467535358_370951792775978")</f>
        <v>https://smcc.vn/link.aspx?i=1652690478359142_913011467535358_913011467535358_370951792775978</v>
      </c>
      <c r="F197" s="3" t="s">
        <v>490</v>
      </c>
      <c r="G197" s="3" t="s">
        <v>18</v>
      </c>
      <c r="H197" s="3">
        <v>0</v>
      </c>
      <c r="I197" s="3">
        <v>0</v>
      </c>
      <c r="J197" s="3">
        <v>0</v>
      </c>
      <c r="K197" s="3" t="s">
        <v>19</v>
      </c>
      <c r="L197" s="3" t="str">
        <f t="shared" si="3"/>
        <v>https://smcc.vn/link.aspx?i=1652690478359142</v>
      </c>
      <c r="M197" s="3" t="s">
        <v>8</v>
      </c>
      <c r="Q197" s="3" t="s">
        <v>491</v>
      </c>
      <c r="R197" s="3" t="s">
        <v>22</v>
      </c>
    </row>
    <row r="198" spans="1:18">
      <c r="A198" s="3">
        <v>197</v>
      </c>
      <c r="B198" s="3" t="s">
        <v>488</v>
      </c>
      <c r="C198" s="3" t="s">
        <v>489</v>
      </c>
      <c r="D198" s="3" t="s">
        <v>16</v>
      </c>
      <c r="E198" s="3" t="str">
        <f>HYPERLINK("https://smcc.vn/link.aspx?i=1652690478359142_913011467535358", "https://smcc.vn/link.aspx?i=1652690478359142_913011467535358")</f>
        <v>https://smcc.vn/link.aspx?i=1652690478359142_913011467535358</v>
      </c>
      <c r="F198" s="3" t="s">
        <v>22</v>
      </c>
      <c r="G198" s="3" t="s">
        <v>22</v>
      </c>
      <c r="H198" s="3">
        <v>3672</v>
      </c>
      <c r="I198" s="3">
        <v>15</v>
      </c>
      <c r="J198" s="3">
        <v>8</v>
      </c>
      <c r="K198" s="3" t="s">
        <v>19</v>
      </c>
      <c r="L198" s="3" t="str">
        <f t="shared" si="3"/>
        <v>https://smcc.vn/link.aspx?i=1652690478359142</v>
      </c>
      <c r="M198" s="3" t="s">
        <v>20</v>
      </c>
      <c r="Q198" s="3" t="s">
        <v>22</v>
      </c>
      <c r="R198" s="3" t="s">
        <v>22</v>
      </c>
    </row>
    <row r="199" spans="1:18">
      <c r="A199" s="3">
        <v>198</v>
      </c>
      <c r="B199" s="3" t="s">
        <v>488</v>
      </c>
      <c r="C199" s="3" t="s">
        <v>492</v>
      </c>
      <c r="D199" s="3" t="s">
        <v>16</v>
      </c>
      <c r="E199" s="3" t="str">
        <f>HYPERLINK("https://smcc.vn/link.aspx?i=1652690478359142_912960980873740", "https://smcc.vn/link.aspx?i=1652690478359142_912960980873740")</f>
        <v>https://smcc.vn/link.aspx?i=1652690478359142_912960980873740</v>
      </c>
      <c r="F199" s="3" t="s">
        <v>493</v>
      </c>
      <c r="G199" s="3" t="s">
        <v>18</v>
      </c>
      <c r="H199" s="3">
        <v>32</v>
      </c>
      <c r="I199" s="3">
        <v>1</v>
      </c>
      <c r="J199" s="3">
        <v>26</v>
      </c>
      <c r="K199" s="3" t="s">
        <v>19</v>
      </c>
      <c r="L199" s="3" t="str">
        <f t="shared" si="3"/>
        <v>https://smcc.vn/link.aspx?i=1652690478359142</v>
      </c>
      <c r="M199" s="3" t="s">
        <v>20</v>
      </c>
      <c r="Q199" s="3" t="s">
        <v>494</v>
      </c>
      <c r="R199" s="3" t="s">
        <v>22</v>
      </c>
    </row>
    <row r="200" spans="1:18">
      <c r="A200" s="3">
        <v>199</v>
      </c>
      <c r="B200" s="3" t="s">
        <v>488</v>
      </c>
      <c r="C200" s="3" t="s">
        <v>40</v>
      </c>
      <c r="D200" s="3" t="s">
        <v>16</v>
      </c>
      <c r="E200" s="3" t="str">
        <f>HYPERLINK("https://smcc.vn/link.aspx?i=1652690478359142_912756560894182", "https://smcc.vn/link.aspx?i=1652690478359142_912756560894182")</f>
        <v>https://smcc.vn/link.aspx?i=1652690478359142_912756560894182</v>
      </c>
      <c r="F200" s="3" t="s">
        <v>495</v>
      </c>
      <c r="G200" s="3" t="s">
        <v>94</v>
      </c>
      <c r="H200" s="3">
        <v>49</v>
      </c>
      <c r="I200" s="3">
        <v>2</v>
      </c>
      <c r="J200" s="3">
        <v>1</v>
      </c>
      <c r="K200" s="3" t="s">
        <v>19</v>
      </c>
      <c r="L200" s="3" t="str">
        <f t="shared" si="3"/>
        <v>https://smcc.vn/link.aspx?i=1652690478359142</v>
      </c>
      <c r="M200" s="3" t="s">
        <v>20</v>
      </c>
      <c r="Q200" s="3" t="s">
        <v>496</v>
      </c>
      <c r="R200" s="3" t="s">
        <v>22</v>
      </c>
    </row>
    <row r="201" spans="1:18">
      <c r="A201" s="3">
        <v>200</v>
      </c>
      <c r="B201" s="3" t="s">
        <v>497</v>
      </c>
      <c r="C201" s="3" t="s">
        <v>15</v>
      </c>
      <c r="D201" s="3" t="s">
        <v>16</v>
      </c>
      <c r="E201" s="3" t="str">
        <f>HYPERLINK("https://smcc.vn/link.aspx?i=1652690478359142_912312644271907", "https://smcc.vn/link.aspx?i=1652690478359142_912312644271907")</f>
        <v>https://smcc.vn/link.aspx?i=1652690478359142_912312644271907</v>
      </c>
      <c r="F201" s="3" t="s">
        <v>498</v>
      </c>
      <c r="G201" s="3" t="s">
        <v>18</v>
      </c>
      <c r="H201" s="3">
        <v>27</v>
      </c>
      <c r="I201" s="3">
        <v>0</v>
      </c>
      <c r="J201" s="3">
        <v>1</v>
      </c>
      <c r="K201" s="3" t="s">
        <v>19</v>
      </c>
      <c r="L201" s="3" t="str">
        <f t="shared" si="3"/>
        <v>https://smcc.vn/link.aspx?i=1652690478359142</v>
      </c>
      <c r="M201" s="3" t="s">
        <v>20</v>
      </c>
      <c r="Q201" s="3" t="s">
        <v>499</v>
      </c>
      <c r="R201" s="3" t="s">
        <v>22</v>
      </c>
    </row>
    <row r="202" spans="1:18">
      <c r="A202" s="3">
        <v>201</v>
      </c>
      <c r="B202" s="3" t="s">
        <v>497</v>
      </c>
      <c r="C202" s="3" t="s">
        <v>37</v>
      </c>
      <c r="D202" s="3" t="s">
        <v>16</v>
      </c>
      <c r="E202" s="3" t="str">
        <f>HYPERLINK("https://smcc.vn/link.aspx?i=1652690478359142_912214887615016", "https://smcc.vn/link.aspx?i=1652690478359142_912214887615016")</f>
        <v>https://smcc.vn/link.aspx?i=1652690478359142_912214887615016</v>
      </c>
      <c r="F202" s="3" t="s">
        <v>500</v>
      </c>
      <c r="G202" s="3" t="s">
        <v>18</v>
      </c>
      <c r="H202" s="3">
        <v>11</v>
      </c>
      <c r="I202" s="3">
        <v>0</v>
      </c>
      <c r="J202" s="3">
        <v>0</v>
      </c>
      <c r="K202" s="3" t="s">
        <v>19</v>
      </c>
      <c r="L202" s="3" t="str">
        <f t="shared" si="3"/>
        <v>https://smcc.vn/link.aspx?i=1652690478359142</v>
      </c>
      <c r="M202" s="3" t="s">
        <v>20</v>
      </c>
      <c r="Q202" s="3" t="s">
        <v>501</v>
      </c>
      <c r="R202" s="3" t="s">
        <v>22</v>
      </c>
    </row>
    <row r="203" spans="1:18">
      <c r="A203" s="3">
        <v>202</v>
      </c>
      <c r="B203" s="3" t="s">
        <v>497</v>
      </c>
      <c r="C203" s="3" t="s">
        <v>66</v>
      </c>
      <c r="D203" s="3" t="s">
        <v>16</v>
      </c>
      <c r="E203" s="3" t="str">
        <f>HYPERLINK("https://smcc.vn/link.aspx?i=1652690478359142_912127620957076", "https://smcc.vn/link.aspx?i=1652690478359142_912127620957076")</f>
        <v>https://smcc.vn/link.aspx?i=1652690478359142_912127620957076</v>
      </c>
      <c r="F203" s="3" t="s">
        <v>502</v>
      </c>
      <c r="G203" s="3" t="s">
        <v>18</v>
      </c>
      <c r="H203" s="3">
        <v>12</v>
      </c>
      <c r="I203" s="3">
        <v>0</v>
      </c>
      <c r="J203" s="3">
        <v>1</v>
      </c>
      <c r="K203" s="3" t="s">
        <v>19</v>
      </c>
      <c r="L203" s="3" t="str">
        <f t="shared" si="3"/>
        <v>https://smcc.vn/link.aspx?i=1652690478359142</v>
      </c>
      <c r="M203" s="3" t="s">
        <v>20</v>
      </c>
      <c r="Q203" s="3" t="s">
        <v>503</v>
      </c>
      <c r="R203" s="3" t="s">
        <v>22</v>
      </c>
    </row>
    <row r="204" spans="1:18">
      <c r="A204" s="3">
        <v>203</v>
      </c>
      <c r="B204" s="3" t="s">
        <v>504</v>
      </c>
      <c r="C204" s="3" t="s">
        <v>37</v>
      </c>
      <c r="D204" s="3" t="s">
        <v>16</v>
      </c>
      <c r="E204" s="3" t="str">
        <f>HYPERLINK("https://smcc.vn/link.aspx?i=1652690478359142_911514214351750", "https://smcc.vn/link.aspx?i=1652690478359142_911514214351750")</f>
        <v>https://smcc.vn/link.aspx?i=1652690478359142_911514214351750</v>
      </c>
      <c r="F204" s="3" t="s">
        <v>505</v>
      </c>
      <c r="G204" s="3" t="s">
        <v>18</v>
      </c>
      <c r="H204" s="3">
        <v>33</v>
      </c>
      <c r="I204" s="3">
        <v>1</v>
      </c>
      <c r="J204" s="3">
        <v>8</v>
      </c>
      <c r="K204" s="3" t="s">
        <v>19</v>
      </c>
      <c r="L204" s="3" t="str">
        <f t="shared" si="3"/>
        <v>https://smcc.vn/link.aspx?i=1652690478359142</v>
      </c>
      <c r="M204" s="3" t="s">
        <v>20</v>
      </c>
      <c r="Q204" s="3" t="s">
        <v>506</v>
      </c>
      <c r="R204" s="3" t="s">
        <v>22</v>
      </c>
    </row>
    <row r="205" spans="1:18">
      <c r="A205" s="3">
        <v>204</v>
      </c>
      <c r="B205" s="3" t="s">
        <v>504</v>
      </c>
      <c r="C205" s="3" t="s">
        <v>47</v>
      </c>
      <c r="D205" s="3" t="s">
        <v>16</v>
      </c>
      <c r="E205" s="3" t="str">
        <f>HYPERLINK("https://smcc.vn/link.aspx?i=1652690478359142_911423951027443", "https://smcc.vn/link.aspx?i=1652690478359142_911423951027443")</f>
        <v>https://smcc.vn/link.aspx?i=1652690478359142_911423951027443</v>
      </c>
      <c r="F205" s="3" t="s">
        <v>507</v>
      </c>
      <c r="G205" s="3" t="s">
        <v>18</v>
      </c>
      <c r="H205" s="3">
        <v>20</v>
      </c>
      <c r="I205" s="3">
        <v>1</v>
      </c>
      <c r="J205" s="3">
        <v>0</v>
      </c>
      <c r="K205" s="3" t="s">
        <v>19</v>
      </c>
      <c r="L205" s="3" t="str">
        <f t="shared" si="3"/>
        <v>https://smcc.vn/link.aspx?i=1652690478359142</v>
      </c>
      <c r="M205" s="3" t="s">
        <v>20</v>
      </c>
      <c r="Q205" s="3" t="s">
        <v>508</v>
      </c>
      <c r="R205" s="3" t="s">
        <v>22</v>
      </c>
    </row>
    <row r="206" spans="1:18">
      <c r="A206" s="3">
        <v>205</v>
      </c>
      <c r="B206" s="3" t="s">
        <v>504</v>
      </c>
      <c r="C206" s="3" t="s">
        <v>40</v>
      </c>
      <c r="D206" s="3" t="s">
        <v>16</v>
      </c>
      <c r="E206" s="3" t="str">
        <f>HYPERLINK("https://smcc.vn/link.aspx?i=1652690478359142_911344374368734", "https://smcc.vn/link.aspx?i=1652690478359142_911344374368734")</f>
        <v>https://smcc.vn/link.aspx?i=1652690478359142_911344374368734</v>
      </c>
      <c r="F206" s="3" t="s">
        <v>509</v>
      </c>
      <c r="G206" s="3" t="s">
        <v>18</v>
      </c>
      <c r="H206" s="3">
        <v>98</v>
      </c>
      <c r="I206" s="3">
        <v>3</v>
      </c>
      <c r="J206" s="3">
        <v>2</v>
      </c>
      <c r="K206" s="3" t="s">
        <v>19</v>
      </c>
      <c r="L206" s="3" t="str">
        <f t="shared" si="3"/>
        <v>https://smcc.vn/link.aspx?i=1652690478359142</v>
      </c>
      <c r="M206" s="3" t="s">
        <v>20</v>
      </c>
      <c r="Q206" s="3" t="s">
        <v>501</v>
      </c>
      <c r="R206" s="3" t="s">
        <v>22</v>
      </c>
    </row>
    <row r="207" spans="1:18">
      <c r="A207" s="3">
        <v>206</v>
      </c>
      <c r="B207" s="3" t="s">
        <v>510</v>
      </c>
      <c r="C207" s="3" t="s">
        <v>511</v>
      </c>
      <c r="D207" s="3" t="s">
        <v>16</v>
      </c>
      <c r="E207" s="3" t="str">
        <f>HYPERLINK("https://smcc.vn/link.aspx?i=1652690478359142_910943191075519_910943191075519_927144992763952", "https://smcc.vn/link.aspx?i=1652690478359142_910943191075519_910943191075519_927144992763952")</f>
        <v>https://smcc.vn/link.aspx?i=1652690478359142_910943191075519_910943191075519_927144992763952</v>
      </c>
      <c r="F207" s="3" t="s">
        <v>512</v>
      </c>
      <c r="G207" s="3" t="s">
        <v>18</v>
      </c>
      <c r="H207" s="3">
        <v>0</v>
      </c>
      <c r="I207" s="3">
        <v>0</v>
      </c>
      <c r="J207" s="3">
        <v>0</v>
      </c>
      <c r="K207" s="3" t="s">
        <v>19</v>
      </c>
      <c r="L207" s="3" t="str">
        <f t="shared" si="3"/>
        <v>https://smcc.vn/link.aspx?i=1652690478359142</v>
      </c>
      <c r="M207" s="3" t="s">
        <v>8</v>
      </c>
      <c r="Q207" s="3" t="s">
        <v>513</v>
      </c>
      <c r="R207" s="3" t="s">
        <v>22</v>
      </c>
    </row>
    <row r="208" spans="1:18">
      <c r="A208" s="3">
        <v>207</v>
      </c>
      <c r="B208" s="3" t="s">
        <v>510</v>
      </c>
      <c r="C208" s="3" t="s">
        <v>514</v>
      </c>
      <c r="D208" s="3" t="s">
        <v>16</v>
      </c>
      <c r="E208" s="3" t="str">
        <f>HYPERLINK("https://smcc.vn/link.aspx?i=1652690478359142_910943191075519", "https://smcc.vn/link.aspx?i=1652690478359142_910943191075519")</f>
        <v>https://smcc.vn/link.aspx?i=1652690478359142_910943191075519</v>
      </c>
      <c r="F208" s="3" t="s">
        <v>515</v>
      </c>
      <c r="G208" s="3" t="s">
        <v>26</v>
      </c>
      <c r="H208" s="3">
        <v>2247</v>
      </c>
      <c r="I208" s="3">
        <v>183</v>
      </c>
      <c r="J208" s="3">
        <v>289</v>
      </c>
      <c r="K208" s="3" t="s">
        <v>19</v>
      </c>
      <c r="L208" s="3" t="str">
        <f t="shared" si="3"/>
        <v>https://smcc.vn/link.aspx?i=1652690478359142</v>
      </c>
      <c r="M208" s="3" t="s">
        <v>20</v>
      </c>
      <c r="Q208" s="3" t="s">
        <v>516</v>
      </c>
      <c r="R208" s="3" t="s">
        <v>22</v>
      </c>
    </row>
    <row r="209" spans="1:18">
      <c r="A209" s="3">
        <v>208</v>
      </c>
      <c r="B209" s="3" t="s">
        <v>510</v>
      </c>
      <c r="C209" s="3" t="s">
        <v>37</v>
      </c>
      <c r="D209" s="3" t="s">
        <v>16</v>
      </c>
      <c r="E209" s="3" t="str">
        <f>HYPERLINK("https://smcc.vn/link.aspx?i=1652690478359142_910825644420607", "https://smcc.vn/link.aspx?i=1652690478359142_910825644420607")</f>
        <v>https://smcc.vn/link.aspx?i=1652690478359142_910825644420607</v>
      </c>
      <c r="F209" s="3" t="s">
        <v>517</v>
      </c>
      <c r="G209" s="3" t="s">
        <v>18</v>
      </c>
      <c r="H209" s="3">
        <v>25</v>
      </c>
      <c r="I209" s="3">
        <v>1</v>
      </c>
      <c r="J209" s="3">
        <v>1</v>
      </c>
      <c r="K209" s="3" t="s">
        <v>19</v>
      </c>
      <c r="L209" s="3" t="str">
        <f t="shared" si="3"/>
        <v>https://smcc.vn/link.aspx?i=1652690478359142</v>
      </c>
      <c r="M209" s="3" t="s">
        <v>20</v>
      </c>
      <c r="Q209" s="3" t="s">
        <v>518</v>
      </c>
      <c r="R209" s="3" t="s">
        <v>22</v>
      </c>
    </row>
    <row r="210" spans="1:18">
      <c r="A210" s="3">
        <v>209</v>
      </c>
      <c r="B210" s="3" t="s">
        <v>510</v>
      </c>
      <c r="C210" s="3" t="s">
        <v>419</v>
      </c>
      <c r="D210" s="3" t="s">
        <v>16</v>
      </c>
      <c r="E210" s="3" t="str">
        <f>HYPERLINK("https://smcc.vn/link.aspx?i=1652690478359142_910716471098191", "https://smcc.vn/link.aspx?i=1652690478359142_910716471098191")</f>
        <v>https://smcc.vn/link.aspx?i=1652690478359142_910716471098191</v>
      </c>
      <c r="F210" s="3" t="s">
        <v>519</v>
      </c>
      <c r="G210" s="3" t="s">
        <v>18</v>
      </c>
      <c r="H210" s="3">
        <v>54</v>
      </c>
      <c r="I210" s="3">
        <v>6</v>
      </c>
      <c r="J210" s="3">
        <v>2</v>
      </c>
      <c r="K210" s="3" t="s">
        <v>19</v>
      </c>
      <c r="L210" s="3" t="str">
        <f t="shared" si="3"/>
        <v>https://smcc.vn/link.aspx?i=1652690478359142</v>
      </c>
      <c r="M210" s="3" t="s">
        <v>20</v>
      </c>
      <c r="Q210" s="3" t="s">
        <v>520</v>
      </c>
      <c r="R210" s="3" t="s">
        <v>22</v>
      </c>
    </row>
    <row r="211" spans="1:18">
      <c r="A211" s="3">
        <v>210</v>
      </c>
      <c r="B211" s="3" t="s">
        <v>510</v>
      </c>
      <c r="C211" s="3" t="s">
        <v>40</v>
      </c>
      <c r="D211" s="3" t="s">
        <v>16</v>
      </c>
      <c r="E211" s="3" t="str">
        <f>HYPERLINK("https://smcc.vn/link.aspx?i=1652690478359142_910656744437497", "https://smcc.vn/link.aspx?i=1652690478359142_910656744437497")</f>
        <v>https://smcc.vn/link.aspx?i=1652690478359142_910656744437497</v>
      </c>
      <c r="F211" s="3" t="s">
        <v>521</v>
      </c>
      <c r="G211" s="3" t="s">
        <v>18</v>
      </c>
      <c r="H211" s="3">
        <v>30</v>
      </c>
      <c r="I211" s="3">
        <v>1</v>
      </c>
      <c r="J211" s="3">
        <v>0</v>
      </c>
      <c r="K211" s="3" t="s">
        <v>19</v>
      </c>
      <c r="L211" s="3" t="str">
        <f t="shared" si="3"/>
        <v>https://smcc.vn/link.aspx?i=1652690478359142</v>
      </c>
      <c r="M211" s="3" t="s">
        <v>20</v>
      </c>
      <c r="Q211" s="3" t="s">
        <v>213</v>
      </c>
      <c r="R211" s="3" t="s">
        <v>22</v>
      </c>
    </row>
    <row r="212" spans="1:18">
      <c r="A212" s="3">
        <v>211</v>
      </c>
      <c r="B212" s="3" t="s">
        <v>522</v>
      </c>
      <c r="C212" s="3" t="s">
        <v>523</v>
      </c>
      <c r="D212" s="3" t="s">
        <v>16</v>
      </c>
      <c r="E212" s="3" t="str">
        <f>HYPERLINK("https://smcc.vn/link.aspx?i=1652690478359142_910225841147254", "https://smcc.vn/link.aspx?i=1652690478359142_910225841147254")</f>
        <v>https://smcc.vn/link.aspx?i=1652690478359142_910225841147254</v>
      </c>
      <c r="F212" s="3" t="s">
        <v>524</v>
      </c>
      <c r="G212" s="3" t="s">
        <v>18</v>
      </c>
      <c r="H212" s="3">
        <v>21</v>
      </c>
      <c r="I212" s="3">
        <v>4</v>
      </c>
      <c r="J212" s="3">
        <v>2</v>
      </c>
      <c r="K212" s="3" t="s">
        <v>19</v>
      </c>
      <c r="L212" s="3" t="str">
        <f t="shared" si="3"/>
        <v>https://smcc.vn/link.aspx?i=1652690478359142</v>
      </c>
      <c r="M212" s="3" t="s">
        <v>20</v>
      </c>
      <c r="Q212" s="3" t="s">
        <v>525</v>
      </c>
      <c r="R212" s="3" t="s">
        <v>22</v>
      </c>
    </row>
    <row r="213" spans="1:18">
      <c r="A213" s="3">
        <v>212</v>
      </c>
      <c r="B213" s="3" t="s">
        <v>526</v>
      </c>
      <c r="C213" s="3" t="s">
        <v>15</v>
      </c>
      <c r="D213" s="3" t="s">
        <v>16</v>
      </c>
      <c r="E213" s="3" t="str">
        <f>HYPERLINK("https://smcc.vn/link.aspx?i=1652690478359142_909525541217284", "https://smcc.vn/link.aspx?i=1652690478359142_909525541217284")</f>
        <v>https://smcc.vn/link.aspx?i=1652690478359142_909525541217284</v>
      </c>
      <c r="F213" s="3" t="s">
        <v>527</v>
      </c>
      <c r="G213" s="3" t="s">
        <v>18</v>
      </c>
      <c r="H213" s="3">
        <v>55</v>
      </c>
      <c r="I213" s="3">
        <v>0</v>
      </c>
      <c r="J213" s="3">
        <v>3</v>
      </c>
      <c r="K213" s="3" t="s">
        <v>19</v>
      </c>
      <c r="L213" s="3" t="str">
        <f t="shared" si="3"/>
        <v>https://smcc.vn/link.aspx?i=1652690478359142</v>
      </c>
      <c r="M213" s="3" t="s">
        <v>20</v>
      </c>
      <c r="Q213" s="3" t="s">
        <v>528</v>
      </c>
      <c r="R213" s="3" t="s">
        <v>22</v>
      </c>
    </row>
    <row r="214" spans="1:18">
      <c r="A214" s="3">
        <v>213</v>
      </c>
      <c r="B214" s="3" t="s">
        <v>526</v>
      </c>
      <c r="C214" s="3" t="s">
        <v>37</v>
      </c>
      <c r="D214" s="3" t="s">
        <v>16</v>
      </c>
      <c r="E214" s="3" t="str">
        <f>HYPERLINK("https://smcc.vn/link.aspx?i=1652690478359142_909427851227053", "https://smcc.vn/link.aspx?i=1652690478359142_909427851227053")</f>
        <v>https://smcc.vn/link.aspx?i=1652690478359142_909427851227053</v>
      </c>
      <c r="F214" s="3" t="s">
        <v>529</v>
      </c>
      <c r="G214" s="3" t="s">
        <v>94</v>
      </c>
      <c r="H214" s="3">
        <v>20</v>
      </c>
      <c r="I214" s="3">
        <v>2</v>
      </c>
      <c r="J214" s="3">
        <v>0</v>
      </c>
      <c r="K214" s="3" t="s">
        <v>19</v>
      </c>
      <c r="L214" s="3" t="str">
        <f t="shared" si="3"/>
        <v>https://smcc.vn/link.aspx?i=1652690478359142</v>
      </c>
      <c r="M214" s="3" t="s">
        <v>20</v>
      </c>
      <c r="Q214" s="3" t="s">
        <v>530</v>
      </c>
      <c r="R214" s="3" t="s">
        <v>22</v>
      </c>
    </row>
    <row r="215" spans="1:18">
      <c r="A215" s="3">
        <v>214</v>
      </c>
      <c r="B215" s="3" t="s">
        <v>526</v>
      </c>
      <c r="C215" s="3" t="s">
        <v>531</v>
      </c>
      <c r="D215" s="3" t="s">
        <v>16</v>
      </c>
      <c r="E215" s="3" t="str">
        <f>HYPERLINK("https://smcc.vn/link.aspx?i=1652690478359142_909339797902525", "https://smcc.vn/link.aspx?i=1652690478359142_909339797902525")</f>
        <v>https://smcc.vn/link.aspx?i=1652690478359142_909339797902525</v>
      </c>
      <c r="F215" s="3" t="s">
        <v>532</v>
      </c>
      <c r="G215" s="3" t="s">
        <v>18</v>
      </c>
      <c r="H215" s="3">
        <v>25</v>
      </c>
      <c r="I215" s="3">
        <v>1</v>
      </c>
      <c r="J215" s="3">
        <v>3</v>
      </c>
      <c r="K215" s="3" t="s">
        <v>19</v>
      </c>
      <c r="L215" s="3" t="str">
        <f t="shared" si="3"/>
        <v>https://smcc.vn/link.aspx?i=1652690478359142</v>
      </c>
      <c r="M215" s="3" t="s">
        <v>20</v>
      </c>
      <c r="Q215" s="3" t="s">
        <v>533</v>
      </c>
      <c r="R215" s="3" t="s">
        <v>22</v>
      </c>
    </row>
    <row r="216" spans="1:18">
      <c r="A216" s="3">
        <v>215</v>
      </c>
      <c r="B216" s="3" t="s">
        <v>526</v>
      </c>
      <c r="C216" s="3" t="s">
        <v>40</v>
      </c>
      <c r="D216" s="3" t="s">
        <v>16</v>
      </c>
      <c r="E216" s="3" t="str">
        <f>HYPERLINK("https://smcc.vn/link.aspx?i=1652690478359142_909265424576629", "https://smcc.vn/link.aspx?i=1652690478359142_909265424576629")</f>
        <v>https://smcc.vn/link.aspx?i=1652690478359142_909265424576629</v>
      </c>
      <c r="F216" s="3" t="s">
        <v>534</v>
      </c>
      <c r="G216" s="3" t="s">
        <v>18</v>
      </c>
      <c r="H216" s="3">
        <v>114</v>
      </c>
      <c r="I216" s="3">
        <v>5</v>
      </c>
      <c r="J216" s="3">
        <v>1</v>
      </c>
      <c r="K216" s="3" t="s">
        <v>19</v>
      </c>
      <c r="L216" s="3" t="str">
        <f t="shared" si="3"/>
        <v>https://smcc.vn/link.aspx?i=1652690478359142</v>
      </c>
      <c r="M216" s="3" t="s">
        <v>20</v>
      </c>
      <c r="Q216" s="3" t="s">
        <v>535</v>
      </c>
      <c r="R216" s="3" t="s">
        <v>22</v>
      </c>
    </row>
    <row r="217" spans="1:18">
      <c r="A217" s="3">
        <v>216</v>
      </c>
      <c r="B217" s="3" t="s">
        <v>536</v>
      </c>
      <c r="C217" s="3" t="s">
        <v>336</v>
      </c>
      <c r="D217" s="3" t="s">
        <v>16</v>
      </c>
      <c r="E217" s="3" t="str">
        <f>HYPERLINK("https://smcc.vn/link.aspx?i=1652690478359142_908744641295374", "https://smcc.vn/link.aspx?i=1652690478359142_908744641295374")</f>
        <v>https://smcc.vn/link.aspx?i=1652690478359142_908744641295374</v>
      </c>
      <c r="F217" s="3" t="s">
        <v>537</v>
      </c>
      <c r="G217" s="3" t="s">
        <v>18</v>
      </c>
      <c r="H217" s="3">
        <v>12</v>
      </c>
      <c r="I217" s="3">
        <v>0</v>
      </c>
      <c r="J217" s="3">
        <v>0</v>
      </c>
      <c r="K217" s="3" t="s">
        <v>19</v>
      </c>
      <c r="L217" s="3" t="str">
        <f t="shared" si="3"/>
        <v>https://smcc.vn/link.aspx?i=1652690478359142</v>
      </c>
      <c r="M217" s="3" t="s">
        <v>20</v>
      </c>
      <c r="Q217" s="3" t="s">
        <v>501</v>
      </c>
      <c r="R217" s="3" t="s">
        <v>22</v>
      </c>
    </row>
    <row r="218" spans="1:18">
      <c r="A218" s="3">
        <v>217</v>
      </c>
      <c r="B218" s="3" t="s">
        <v>536</v>
      </c>
      <c r="C218" s="3" t="s">
        <v>538</v>
      </c>
      <c r="D218" s="3" t="s">
        <v>16</v>
      </c>
      <c r="E218" s="3" t="str">
        <f>HYPERLINK("https://smcc.vn/link.aspx?i=1652690478359142_908665567969948", "https://smcc.vn/link.aspx?i=1652690478359142_908665567969948")</f>
        <v>https://smcc.vn/link.aspx?i=1652690478359142_908665567969948</v>
      </c>
      <c r="F218" s="3" t="s">
        <v>539</v>
      </c>
      <c r="G218" s="3" t="s">
        <v>18</v>
      </c>
      <c r="H218" s="3">
        <v>30</v>
      </c>
      <c r="I218" s="3">
        <v>1</v>
      </c>
      <c r="J218" s="3">
        <v>1</v>
      </c>
      <c r="K218" s="3" t="s">
        <v>19</v>
      </c>
      <c r="L218" s="3" t="str">
        <f t="shared" si="3"/>
        <v>https://smcc.vn/link.aspx?i=1652690478359142</v>
      </c>
      <c r="M218" s="3" t="s">
        <v>20</v>
      </c>
      <c r="Q218" s="3" t="s">
        <v>501</v>
      </c>
      <c r="R218" s="3" t="s">
        <v>22</v>
      </c>
    </row>
    <row r="219" spans="1:18">
      <c r="A219" s="3">
        <v>218</v>
      </c>
      <c r="B219" s="3" t="s">
        <v>536</v>
      </c>
      <c r="C219" s="3" t="s">
        <v>255</v>
      </c>
      <c r="D219" s="3" t="s">
        <v>16</v>
      </c>
      <c r="E219" s="3" t="str">
        <f>HYPERLINK("https://smcc.vn/link.aspx?i=1652690478359142_908663654636806", "https://smcc.vn/link.aspx?i=1652690478359142_908663654636806")</f>
        <v>https://smcc.vn/link.aspx?i=1652690478359142_908663654636806</v>
      </c>
      <c r="F219" s="3" t="s">
        <v>540</v>
      </c>
      <c r="G219" s="3" t="s">
        <v>18</v>
      </c>
      <c r="H219" s="3">
        <v>195</v>
      </c>
      <c r="I219" s="3">
        <v>6</v>
      </c>
      <c r="J219" s="3">
        <v>9</v>
      </c>
      <c r="K219" s="3" t="s">
        <v>19</v>
      </c>
      <c r="L219" s="3" t="str">
        <f t="shared" si="3"/>
        <v>https://smcc.vn/link.aspx?i=1652690478359142</v>
      </c>
      <c r="M219" s="3" t="s">
        <v>20</v>
      </c>
      <c r="Q219" s="3" t="s">
        <v>22</v>
      </c>
      <c r="R219" s="3" t="s">
        <v>22</v>
      </c>
    </row>
    <row r="220" spans="1:18">
      <c r="A220" s="3">
        <v>219</v>
      </c>
      <c r="B220" s="3" t="s">
        <v>536</v>
      </c>
      <c r="C220" s="3" t="s">
        <v>429</v>
      </c>
      <c r="D220" s="3" t="s">
        <v>16</v>
      </c>
      <c r="E220" s="3" t="str">
        <f>HYPERLINK("https://smcc.vn/link.aspx?i=1652690478359142_908585237977981_908585237977981_1079731933541293", "https://smcc.vn/link.aspx?i=1652690478359142_908585237977981_908585237977981_1079731933541293")</f>
        <v>https://smcc.vn/link.aspx?i=1652690478359142_908585237977981_908585237977981_1079731933541293</v>
      </c>
      <c r="F220" s="3" t="s">
        <v>541</v>
      </c>
      <c r="G220" s="3" t="s">
        <v>18</v>
      </c>
      <c r="H220" s="3">
        <v>0</v>
      </c>
      <c r="I220" s="3">
        <v>0</v>
      </c>
      <c r="J220" s="3">
        <v>0</v>
      </c>
      <c r="K220" s="3" t="s">
        <v>19</v>
      </c>
      <c r="L220" s="3" t="str">
        <f t="shared" si="3"/>
        <v>https://smcc.vn/link.aspx?i=1652690478359142</v>
      </c>
      <c r="M220" s="3" t="s">
        <v>8</v>
      </c>
      <c r="Q220" s="3" t="s">
        <v>542</v>
      </c>
      <c r="R220" s="3" t="s">
        <v>22</v>
      </c>
    </row>
    <row r="221" spans="1:18">
      <c r="A221" s="3">
        <v>220</v>
      </c>
      <c r="B221" s="3" t="s">
        <v>536</v>
      </c>
      <c r="C221" s="3" t="s">
        <v>48</v>
      </c>
      <c r="D221" s="3" t="s">
        <v>16</v>
      </c>
      <c r="E221" s="3" t="str">
        <f>HYPERLINK("https://smcc.vn/link.aspx?i=1652690478359142_908585237977981_908585237977981_314650431670679", "https://smcc.vn/link.aspx?i=1652690478359142_908585237977981_908585237977981_314650431670679")</f>
        <v>https://smcc.vn/link.aspx?i=1652690478359142_908585237977981_908585237977981_314650431670679</v>
      </c>
      <c r="F221" s="3" t="s">
        <v>543</v>
      </c>
      <c r="G221" s="3" t="s">
        <v>18</v>
      </c>
      <c r="H221" s="3">
        <v>0</v>
      </c>
      <c r="I221" s="3">
        <v>0</v>
      </c>
      <c r="J221" s="3">
        <v>0</v>
      </c>
      <c r="K221" s="3" t="s">
        <v>19</v>
      </c>
      <c r="L221" s="3" t="str">
        <f t="shared" si="3"/>
        <v>https://smcc.vn/link.aspx?i=1652690478359142</v>
      </c>
      <c r="M221" s="3" t="s">
        <v>8</v>
      </c>
      <c r="Q221" s="3" t="s">
        <v>544</v>
      </c>
      <c r="R221" s="3" t="s">
        <v>22</v>
      </c>
    </row>
    <row r="222" spans="1:18">
      <c r="A222" s="3">
        <v>221</v>
      </c>
      <c r="B222" s="3" t="s">
        <v>536</v>
      </c>
      <c r="C222" s="3" t="s">
        <v>40</v>
      </c>
      <c r="D222" s="3" t="s">
        <v>16</v>
      </c>
      <c r="E222" s="3" t="str">
        <f>HYPERLINK("https://smcc.vn/link.aspx?i=1652690478359142_908585237977981", "https://smcc.vn/link.aspx?i=1652690478359142_908585237977981")</f>
        <v>https://smcc.vn/link.aspx?i=1652690478359142_908585237977981</v>
      </c>
      <c r="F222" s="3" t="s">
        <v>545</v>
      </c>
      <c r="G222" s="3" t="s">
        <v>18</v>
      </c>
      <c r="H222" s="3">
        <v>20</v>
      </c>
      <c r="I222" s="3">
        <v>2</v>
      </c>
      <c r="J222" s="3">
        <v>5</v>
      </c>
      <c r="K222" s="3" t="s">
        <v>19</v>
      </c>
      <c r="L222" s="3" t="str">
        <f t="shared" si="3"/>
        <v>https://smcc.vn/link.aspx?i=1652690478359142</v>
      </c>
      <c r="M222" s="3" t="s">
        <v>20</v>
      </c>
      <c r="Q222" s="3" t="s">
        <v>546</v>
      </c>
      <c r="R222" s="3" t="s">
        <v>22</v>
      </c>
    </row>
    <row r="223" spans="1:18">
      <c r="A223" s="3">
        <v>222</v>
      </c>
      <c r="B223" s="3" t="s">
        <v>547</v>
      </c>
      <c r="C223" s="3" t="s">
        <v>15</v>
      </c>
      <c r="D223" s="3" t="s">
        <v>16</v>
      </c>
      <c r="E223" s="3" t="str">
        <f>HYPERLINK("https://smcc.vn/link.aspx?i=1652690478359142_908165008020004", "https://smcc.vn/link.aspx?i=1652690478359142_908165008020004")</f>
        <v>https://smcc.vn/link.aspx?i=1652690478359142_908165008020004</v>
      </c>
      <c r="F223" s="3" t="s">
        <v>548</v>
      </c>
      <c r="G223" s="3" t="s">
        <v>18</v>
      </c>
      <c r="H223" s="3">
        <v>13</v>
      </c>
      <c r="I223" s="3">
        <v>3</v>
      </c>
      <c r="J223" s="3">
        <v>0</v>
      </c>
      <c r="K223" s="3" t="s">
        <v>19</v>
      </c>
      <c r="L223" s="3" t="str">
        <f t="shared" si="3"/>
        <v>https://smcc.vn/link.aspx?i=1652690478359142</v>
      </c>
      <c r="M223" s="3" t="s">
        <v>20</v>
      </c>
      <c r="Q223" s="3" t="s">
        <v>22</v>
      </c>
      <c r="R223" s="3" t="s">
        <v>22</v>
      </c>
    </row>
    <row r="224" spans="1:18">
      <c r="A224" s="3">
        <v>223</v>
      </c>
      <c r="B224" s="3" t="s">
        <v>547</v>
      </c>
      <c r="C224" s="3" t="s">
        <v>278</v>
      </c>
      <c r="D224" s="3" t="s">
        <v>16</v>
      </c>
      <c r="E224" s="3" t="str">
        <f>HYPERLINK("https://smcc.vn/link.aspx?i=1652690478359142_908070008029504", "https://smcc.vn/link.aspx?i=1652690478359142_908070008029504")</f>
        <v>https://smcc.vn/link.aspx?i=1652690478359142_908070008029504</v>
      </c>
      <c r="F224" s="3" t="s">
        <v>549</v>
      </c>
      <c r="G224" s="3" t="s">
        <v>18</v>
      </c>
      <c r="H224" s="3">
        <v>17</v>
      </c>
      <c r="I224" s="3">
        <v>0</v>
      </c>
      <c r="J224" s="3">
        <v>0</v>
      </c>
      <c r="K224" s="3" t="s">
        <v>19</v>
      </c>
      <c r="L224" s="3" t="str">
        <f t="shared" si="3"/>
        <v>https://smcc.vn/link.aspx?i=1652690478359142</v>
      </c>
      <c r="M224" s="3" t="s">
        <v>20</v>
      </c>
      <c r="Q224" s="3" t="s">
        <v>213</v>
      </c>
      <c r="R224" s="3" t="s">
        <v>22</v>
      </c>
    </row>
    <row r="225" spans="1:18">
      <c r="A225" s="3">
        <v>224</v>
      </c>
      <c r="B225" s="3" t="s">
        <v>547</v>
      </c>
      <c r="C225" s="3" t="s">
        <v>111</v>
      </c>
      <c r="D225" s="3" t="s">
        <v>16</v>
      </c>
      <c r="E225" s="3" t="str">
        <f>HYPERLINK("https://smcc.vn/link.aspx?i=1652690478359142_907978691371969", "https://smcc.vn/link.aspx?i=1652690478359142_907978691371969")</f>
        <v>https://smcc.vn/link.aspx?i=1652690478359142_907978691371969</v>
      </c>
      <c r="F225" s="3" t="s">
        <v>550</v>
      </c>
      <c r="G225" s="3" t="s">
        <v>18</v>
      </c>
      <c r="H225" s="3">
        <v>23</v>
      </c>
      <c r="I225" s="3">
        <v>0</v>
      </c>
      <c r="J225" s="3">
        <v>0</v>
      </c>
      <c r="K225" s="3" t="s">
        <v>19</v>
      </c>
      <c r="L225" s="3" t="str">
        <f t="shared" si="3"/>
        <v>https://smcc.vn/link.aspx?i=1652690478359142</v>
      </c>
      <c r="M225" s="3" t="s">
        <v>20</v>
      </c>
      <c r="Q225" s="3" t="s">
        <v>213</v>
      </c>
      <c r="R225" s="3" t="s">
        <v>22</v>
      </c>
    </row>
    <row r="226" spans="1:18">
      <c r="A226" s="3">
        <v>225</v>
      </c>
      <c r="B226" s="3" t="s">
        <v>547</v>
      </c>
      <c r="C226" s="3" t="s">
        <v>40</v>
      </c>
      <c r="D226" s="3" t="s">
        <v>16</v>
      </c>
      <c r="E226" s="3" t="str">
        <f>HYPERLINK("https://smcc.vn/link.aspx?i=1652690478359142_907890808047424", "https://smcc.vn/link.aspx?i=1652690478359142_907890808047424")</f>
        <v>https://smcc.vn/link.aspx?i=1652690478359142_907890808047424</v>
      </c>
      <c r="F226" s="3" t="s">
        <v>551</v>
      </c>
      <c r="G226" s="3" t="s">
        <v>18</v>
      </c>
      <c r="H226" s="3">
        <v>54</v>
      </c>
      <c r="I226" s="3">
        <v>2</v>
      </c>
      <c r="J226" s="3">
        <v>0</v>
      </c>
      <c r="K226" s="3" t="s">
        <v>19</v>
      </c>
      <c r="L226" s="3" t="str">
        <f t="shared" si="3"/>
        <v>https://smcc.vn/link.aspx?i=1652690478359142</v>
      </c>
      <c r="M226" s="3" t="s">
        <v>20</v>
      </c>
      <c r="Q226" s="3" t="s">
        <v>213</v>
      </c>
      <c r="R226" s="3" t="s">
        <v>22</v>
      </c>
    </row>
    <row r="227" spans="1:18">
      <c r="A227" s="3">
        <v>226</v>
      </c>
      <c r="B227" s="3" t="s">
        <v>552</v>
      </c>
      <c r="C227" s="3" t="s">
        <v>15</v>
      </c>
      <c r="D227" s="3" t="s">
        <v>16</v>
      </c>
      <c r="E227" s="3" t="str">
        <f>HYPERLINK("https://smcc.vn/link.aspx?i=1652690478359142_907466948089810_907466948089810_734943538727807", "https://smcc.vn/link.aspx?i=1652690478359142_907466948089810_907466948089810_734943538727807")</f>
        <v>https://smcc.vn/link.aspx?i=1652690478359142_907466948089810_907466948089810_734943538727807</v>
      </c>
      <c r="F227" s="3" t="s">
        <v>553</v>
      </c>
      <c r="G227" s="3" t="s">
        <v>18</v>
      </c>
      <c r="H227" s="3">
        <v>0</v>
      </c>
      <c r="I227" s="3">
        <v>0</v>
      </c>
      <c r="J227" s="3">
        <v>0</v>
      </c>
      <c r="K227" s="3" t="s">
        <v>19</v>
      </c>
      <c r="L227" s="3" t="str">
        <f t="shared" si="3"/>
        <v>https://smcc.vn/link.aspx?i=1652690478359142</v>
      </c>
      <c r="M227" s="3" t="s">
        <v>8</v>
      </c>
      <c r="Q227" s="3" t="s">
        <v>554</v>
      </c>
      <c r="R227" s="3" t="s">
        <v>22</v>
      </c>
    </row>
    <row r="228" spans="1:18">
      <c r="A228" s="3">
        <v>227</v>
      </c>
      <c r="B228" s="3" t="s">
        <v>552</v>
      </c>
      <c r="C228" s="3" t="s">
        <v>15</v>
      </c>
      <c r="D228" s="3" t="s">
        <v>16</v>
      </c>
      <c r="E228" s="3" t="str">
        <f>HYPERLINK("https://smcc.vn/link.aspx?i=1652690478359142_907466948089810", "https://smcc.vn/link.aspx?i=1652690478359142_907466948089810")</f>
        <v>https://smcc.vn/link.aspx?i=1652690478359142_907466948089810</v>
      </c>
      <c r="F228" s="3" t="s">
        <v>555</v>
      </c>
      <c r="G228" s="3" t="s">
        <v>94</v>
      </c>
      <c r="H228" s="3">
        <v>206</v>
      </c>
      <c r="I228" s="3">
        <v>1</v>
      </c>
      <c r="J228" s="3">
        <v>17</v>
      </c>
      <c r="K228" s="3" t="s">
        <v>19</v>
      </c>
      <c r="L228" s="3" t="str">
        <f t="shared" si="3"/>
        <v>https://smcc.vn/link.aspx?i=1652690478359142</v>
      </c>
      <c r="M228" s="3" t="s">
        <v>20</v>
      </c>
      <c r="Q228" s="3" t="s">
        <v>556</v>
      </c>
      <c r="R228" s="3" t="s">
        <v>22</v>
      </c>
    </row>
    <row r="229" spans="1:18">
      <c r="A229" s="3">
        <v>228</v>
      </c>
      <c r="B229" s="3" t="s">
        <v>552</v>
      </c>
      <c r="C229" s="3" t="s">
        <v>54</v>
      </c>
      <c r="D229" s="3" t="s">
        <v>16</v>
      </c>
      <c r="E229" s="3" t="str">
        <f>HYPERLINK("https://smcc.vn/link.aspx?i=1652690478359142_907371368099368_907371368099368_488945597334112", "https://smcc.vn/link.aspx?i=1652690478359142_907371368099368_907371368099368_488945597334112")</f>
        <v>https://smcc.vn/link.aspx?i=1652690478359142_907371368099368_907371368099368_488945597334112</v>
      </c>
      <c r="F229" s="3" t="s">
        <v>557</v>
      </c>
      <c r="G229" s="3" t="s">
        <v>18</v>
      </c>
      <c r="H229" s="3">
        <v>0</v>
      </c>
      <c r="I229" s="3">
        <v>0</v>
      </c>
      <c r="J229" s="3">
        <v>0</v>
      </c>
      <c r="K229" s="3" t="s">
        <v>19</v>
      </c>
      <c r="L229" s="3" t="str">
        <f t="shared" si="3"/>
        <v>https://smcc.vn/link.aspx?i=1652690478359142</v>
      </c>
      <c r="M229" s="3" t="s">
        <v>8</v>
      </c>
      <c r="Q229" s="3" t="s">
        <v>558</v>
      </c>
      <c r="R229" s="3" t="s">
        <v>22</v>
      </c>
    </row>
    <row r="230" spans="1:18">
      <c r="A230" s="3">
        <v>229</v>
      </c>
      <c r="B230" s="3" t="s">
        <v>552</v>
      </c>
      <c r="C230" s="3" t="s">
        <v>37</v>
      </c>
      <c r="D230" s="3" t="s">
        <v>16</v>
      </c>
      <c r="E230" s="3" t="str">
        <f>HYPERLINK("https://smcc.vn/link.aspx?i=1652690478359142_907371368099368", "https://smcc.vn/link.aspx?i=1652690478359142_907371368099368")</f>
        <v>https://smcc.vn/link.aspx?i=1652690478359142_907371368099368</v>
      </c>
      <c r="F230" s="3" t="s">
        <v>559</v>
      </c>
      <c r="G230" s="3" t="s">
        <v>18</v>
      </c>
      <c r="H230" s="3">
        <v>28</v>
      </c>
      <c r="I230" s="3">
        <v>1</v>
      </c>
      <c r="J230" s="3">
        <v>0</v>
      </c>
      <c r="K230" s="3" t="s">
        <v>19</v>
      </c>
      <c r="L230" s="3" t="str">
        <f t="shared" si="3"/>
        <v>https://smcc.vn/link.aspx?i=1652690478359142</v>
      </c>
      <c r="M230" s="3" t="s">
        <v>20</v>
      </c>
      <c r="Q230" s="3" t="s">
        <v>560</v>
      </c>
      <c r="R230" s="3" t="s">
        <v>22</v>
      </c>
    </row>
    <row r="231" spans="1:18">
      <c r="A231" s="3">
        <v>230</v>
      </c>
      <c r="B231" s="3" t="s">
        <v>552</v>
      </c>
      <c r="C231" s="3" t="s">
        <v>561</v>
      </c>
      <c r="D231" s="3" t="s">
        <v>16</v>
      </c>
      <c r="E231" s="3" t="str">
        <f>HYPERLINK("https://smcc.vn/link.aspx?i=1652690478359142_907317154771456_907317154771456_1331728701139481", "https://smcc.vn/link.aspx?i=1652690478359142_907317154771456_907317154771456_1331728701139481")</f>
        <v>https://smcc.vn/link.aspx?i=1652690478359142_907317154771456_907317154771456_1331728701139481</v>
      </c>
      <c r="F231" s="3" t="s">
        <v>562</v>
      </c>
      <c r="G231" s="3" t="s">
        <v>18</v>
      </c>
      <c r="H231" s="3">
        <v>0</v>
      </c>
      <c r="I231" s="3">
        <v>0</v>
      </c>
      <c r="J231" s="3">
        <v>0</v>
      </c>
      <c r="K231" s="3" t="s">
        <v>19</v>
      </c>
      <c r="L231" s="3" t="str">
        <f t="shared" si="3"/>
        <v>https://smcc.vn/link.aspx?i=1652690478359142</v>
      </c>
      <c r="M231" s="3" t="s">
        <v>8</v>
      </c>
      <c r="Q231" s="3" t="s">
        <v>563</v>
      </c>
      <c r="R231" s="3" t="s">
        <v>22</v>
      </c>
    </row>
    <row r="232" spans="1:18">
      <c r="A232" s="3">
        <v>231</v>
      </c>
      <c r="B232" s="3" t="s">
        <v>552</v>
      </c>
      <c r="C232" s="3" t="s">
        <v>564</v>
      </c>
      <c r="D232" s="3" t="s">
        <v>16</v>
      </c>
      <c r="E232" s="3" t="str">
        <f>HYPERLINK("https://smcc.vn/link.aspx?i=1652690478359142_907317154771456", "https://smcc.vn/link.aspx?i=1652690478359142_907317154771456")</f>
        <v>https://smcc.vn/link.aspx?i=1652690478359142_907317154771456</v>
      </c>
      <c r="F232" s="3" t="s">
        <v>565</v>
      </c>
      <c r="G232" s="3" t="s">
        <v>18</v>
      </c>
      <c r="H232" s="3">
        <v>29</v>
      </c>
      <c r="I232" s="3">
        <v>4</v>
      </c>
      <c r="J232" s="3">
        <v>7</v>
      </c>
      <c r="K232" s="3" t="s">
        <v>19</v>
      </c>
      <c r="L232" s="3" t="str">
        <f t="shared" si="3"/>
        <v>https://smcc.vn/link.aspx?i=1652690478359142</v>
      </c>
      <c r="M232" s="3" t="s">
        <v>20</v>
      </c>
      <c r="Q232" s="3" t="s">
        <v>566</v>
      </c>
      <c r="R232" s="3" t="s">
        <v>22</v>
      </c>
    </row>
    <row r="233" spans="1:18">
      <c r="A233" s="3">
        <v>232</v>
      </c>
      <c r="B233" s="3" t="s">
        <v>552</v>
      </c>
      <c r="C233" s="3" t="s">
        <v>40</v>
      </c>
      <c r="D233" s="3" t="s">
        <v>16</v>
      </c>
      <c r="E233" s="3" t="str">
        <f>HYPERLINK("https://smcc.vn/link.aspx?i=1652690478359142_907211108115394", "https://smcc.vn/link.aspx?i=1652690478359142_907211108115394")</f>
        <v>https://smcc.vn/link.aspx?i=1652690478359142_907211108115394</v>
      </c>
      <c r="F233" s="3" t="s">
        <v>567</v>
      </c>
      <c r="G233" s="3" t="s">
        <v>18</v>
      </c>
      <c r="H233" s="3">
        <v>797</v>
      </c>
      <c r="I233" s="3">
        <v>31</v>
      </c>
      <c r="J233" s="3">
        <v>64</v>
      </c>
      <c r="K233" s="3" t="s">
        <v>19</v>
      </c>
      <c r="L233" s="3" t="str">
        <f t="shared" si="3"/>
        <v>https://smcc.vn/link.aspx?i=1652690478359142</v>
      </c>
      <c r="M233" s="3" t="s">
        <v>20</v>
      </c>
      <c r="Q233" s="3" t="s">
        <v>22</v>
      </c>
      <c r="R233" s="3" t="s">
        <v>22</v>
      </c>
    </row>
    <row r="234" spans="1:18">
      <c r="A234" s="3">
        <v>233</v>
      </c>
      <c r="B234" s="3" t="s">
        <v>568</v>
      </c>
      <c r="C234" s="3" t="s">
        <v>569</v>
      </c>
      <c r="D234" s="3" t="s">
        <v>16</v>
      </c>
      <c r="E234" s="3" t="str">
        <f>HYPERLINK("https://smcc.vn/link.aspx?i=1652690478359142_906855701484268", "https://smcc.vn/link.aspx?i=1652690478359142_906855701484268")</f>
        <v>https://smcc.vn/link.aspx?i=1652690478359142_906855701484268</v>
      </c>
      <c r="F234" s="3" t="s">
        <v>570</v>
      </c>
      <c r="G234" s="3" t="s">
        <v>94</v>
      </c>
      <c r="H234" s="3">
        <v>55</v>
      </c>
      <c r="I234" s="3">
        <v>4</v>
      </c>
      <c r="J234" s="3">
        <v>3</v>
      </c>
      <c r="K234" s="3" t="s">
        <v>19</v>
      </c>
      <c r="L234" s="3" t="str">
        <f t="shared" si="3"/>
        <v>https://smcc.vn/link.aspx?i=1652690478359142</v>
      </c>
      <c r="M234" s="3" t="s">
        <v>20</v>
      </c>
      <c r="Q234" s="3" t="s">
        <v>571</v>
      </c>
      <c r="R234" s="3" t="s">
        <v>22</v>
      </c>
    </row>
    <row r="235" spans="1:18">
      <c r="A235" s="3">
        <v>234</v>
      </c>
      <c r="B235" s="3" t="s">
        <v>568</v>
      </c>
      <c r="C235" s="3" t="s">
        <v>572</v>
      </c>
      <c r="D235" s="3" t="s">
        <v>16</v>
      </c>
      <c r="E235" s="3" t="str">
        <f>HYPERLINK("https://smcc.vn/link.aspx?i=1652690478359142_906843611485477", "https://smcc.vn/link.aspx?i=1652690478359142_906843611485477")</f>
        <v>https://smcc.vn/link.aspx?i=1652690478359142_906843611485477</v>
      </c>
      <c r="F235" s="3" t="s">
        <v>573</v>
      </c>
      <c r="G235" s="3" t="s">
        <v>18</v>
      </c>
      <c r="H235" s="3">
        <v>20</v>
      </c>
      <c r="I235" s="3">
        <v>0</v>
      </c>
      <c r="J235" s="3">
        <v>1</v>
      </c>
      <c r="K235" s="3" t="s">
        <v>19</v>
      </c>
      <c r="L235" s="3" t="str">
        <f t="shared" si="3"/>
        <v>https://smcc.vn/link.aspx?i=1652690478359142</v>
      </c>
      <c r="M235" s="3" t="s">
        <v>20</v>
      </c>
      <c r="Q235" s="3" t="s">
        <v>574</v>
      </c>
      <c r="R235" s="3" t="s">
        <v>22</v>
      </c>
    </row>
    <row r="236" spans="1:18">
      <c r="A236" s="3">
        <v>235</v>
      </c>
      <c r="B236" s="3" t="s">
        <v>568</v>
      </c>
      <c r="C236" s="3" t="s">
        <v>575</v>
      </c>
      <c r="D236" s="3" t="s">
        <v>16</v>
      </c>
      <c r="E236" s="3" t="str">
        <f>HYPERLINK("https://smcc.vn/link.aspx?i=1652690478359142_906819924821179", "https://smcc.vn/link.aspx?i=1652690478359142_906819924821179")</f>
        <v>https://smcc.vn/link.aspx?i=1652690478359142_906819924821179</v>
      </c>
      <c r="F236" s="3" t="s">
        <v>576</v>
      </c>
      <c r="G236" s="3" t="s">
        <v>18</v>
      </c>
      <c r="H236" s="3">
        <v>50</v>
      </c>
      <c r="I236" s="3">
        <v>5</v>
      </c>
      <c r="J236" s="3">
        <v>0</v>
      </c>
      <c r="K236" s="3" t="s">
        <v>19</v>
      </c>
      <c r="L236" s="3" t="str">
        <f t="shared" si="3"/>
        <v>https://smcc.vn/link.aspx?i=1652690478359142</v>
      </c>
      <c r="M236" s="3" t="s">
        <v>20</v>
      </c>
      <c r="Q236" s="3" t="s">
        <v>577</v>
      </c>
      <c r="R236" s="3" t="s">
        <v>22</v>
      </c>
    </row>
    <row r="237" spans="1:18">
      <c r="A237" s="3">
        <v>236</v>
      </c>
      <c r="B237" s="3" t="s">
        <v>568</v>
      </c>
      <c r="C237" s="3" t="s">
        <v>37</v>
      </c>
      <c r="D237" s="3" t="s">
        <v>16</v>
      </c>
      <c r="E237" s="3" t="str">
        <f>HYPERLINK("https://smcc.vn/link.aspx?i=1652690478359142_906719091497929", "https://smcc.vn/link.aspx?i=1652690478359142_906719091497929")</f>
        <v>https://smcc.vn/link.aspx?i=1652690478359142_906719091497929</v>
      </c>
      <c r="F237" s="3" t="s">
        <v>578</v>
      </c>
      <c r="G237" s="3" t="s">
        <v>18</v>
      </c>
      <c r="H237" s="3">
        <v>65</v>
      </c>
      <c r="I237" s="3">
        <v>4</v>
      </c>
      <c r="J237" s="3">
        <v>1</v>
      </c>
      <c r="K237" s="3" t="s">
        <v>19</v>
      </c>
      <c r="L237" s="3" t="str">
        <f t="shared" si="3"/>
        <v>https://smcc.vn/link.aspx?i=1652690478359142</v>
      </c>
      <c r="M237" s="3" t="s">
        <v>20</v>
      </c>
      <c r="Q237" s="3" t="s">
        <v>579</v>
      </c>
      <c r="R237" s="3" t="s">
        <v>22</v>
      </c>
    </row>
    <row r="238" spans="1:18">
      <c r="A238" s="3">
        <v>237</v>
      </c>
      <c r="B238" s="3" t="s">
        <v>568</v>
      </c>
      <c r="C238" s="3" t="s">
        <v>40</v>
      </c>
      <c r="D238" s="3" t="s">
        <v>16</v>
      </c>
      <c r="E238" s="3" t="str">
        <f>HYPERLINK("https://smcc.vn/link.aspx?i=1652690478359142_906552281514610", "https://smcc.vn/link.aspx?i=1652690478359142_906552281514610")</f>
        <v>https://smcc.vn/link.aspx?i=1652690478359142_906552281514610</v>
      </c>
      <c r="F238" s="3" t="s">
        <v>580</v>
      </c>
      <c r="G238" s="3" t="s">
        <v>18</v>
      </c>
      <c r="H238" s="3">
        <v>74</v>
      </c>
      <c r="I238" s="3">
        <v>5</v>
      </c>
      <c r="J238" s="3">
        <v>2</v>
      </c>
      <c r="K238" s="3" t="s">
        <v>19</v>
      </c>
      <c r="L238" s="3" t="str">
        <f t="shared" si="3"/>
        <v>https://smcc.vn/link.aspx?i=1652690478359142</v>
      </c>
      <c r="M238" s="3" t="s">
        <v>20</v>
      </c>
      <c r="Q238" s="3" t="s">
        <v>581</v>
      </c>
      <c r="R238" s="3" t="s">
        <v>22</v>
      </c>
    </row>
    <row r="239" spans="1:18">
      <c r="A239" s="3">
        <v>238</v>
      </c>
      <c r="B239" s="3" t="s">
        <v>582</v>
      </c>
      <c r="C239" s="3" t="s">
        <v>143</v>
      </c>
      <c r="D239" s="3" t="s">
        <v>16</v>
      </c>
      <c r="E239" s="3" t="str">
        <f>HYPERLINK("https://smcc.vn/link.aspx?i=1652690478359142_906153474887824", "https://smcc.vn/link.aspx?i=1652690478359142_906153474887824")</f>
        <v>https://smcc.vn/link.aspx?i=1652690478359142_906153474887824</v>
      </c>
      <c r="F239" s="3" t="s">
        <v>583</v>
      </c>
      <c r="G239" s="3" t="s">
        <v>18</v>
      </c>
      <c r="H239" s="3">
        <v>17</v>
      </c>
      <c r="I239" s="3">
        <v>2</v>
      </c>
      <c r="J239" s="3">
        <v>1</v>
      </c>
      <c r="K239" s="3" t="s">
        <v>19</v>
      </c>
      <c r="L239" s="3" t="str">
        <f t="shared" si="3"/>
        <v>https://smcc.vn/link.aspx?i=1652690478359142</v>
      </c>
      <c r="M239" s="3" t="s">
        <v>20</v>
      </c>
      <c r="Q239" s="3" t="s">
        <v>584</v>
      </c>
      <c r="R239" s="3" t="s">
        <v>22</v>
      </c>
    </row>
    <row r="240" spans="1:18">
      <c r="A240" s="3">
        <v>239</v>
      </c>
      <c r="B240" s="3" t="s">
        <v>582</v>
      </c>
      <c r="C240" s="3" t="s">
        <v>585</v>
      </c>
      <c r="D240" s="3" t="s">
        <v>16</v>
      </c>
      <c r="E240" s="3" t="str">
        <f>HYPERLINK("https://smcc.vn/link.aspx?i=1652690478359142_906052528231252", "https://smcc.vn/link.aspx?i=1652690478359142_906052528231252")</f>
        <v>https://smcc.vn/link.aspx?i=1652690478359142_906052528231252</v>
      </c>
      <c r="F240" s="3" t="s">
        <v>586</v>
      </c>
      <c r="G240" s="3" t="s">
        <v>26</v>
      </c>
      <c r="H240" s="3">
        <v>31</v>
      </c>
      <c r="I240" s="3">
        <v>8</v>
      </c>
      <c r="J240" s="3">
        <v>5</v>
      </c>
      <c r="K240" s="3" t="s">
        <v>19</v>
      </c>
      <c r="L240" s="3" t="str">
        <f t="shared" si="3"/>
        <v>https://smcc.vn/link.aspx?i=1652690478359142</v>
      </c>
      <c r="M240" s="3" t="s">
        <v>20</v>
      </c>
      <c r="Q240" s="3" t="s">
        <v>587</v>
      </c>
      <c r="R240" s="3" t="s">
        <v>22</v>
      </c>
    </row>
    <row r="241" spans="1:18">
      <c r="A241" s="3">
        <v>240</v>
      </c>
      <c r="B241" s="3" t="s">
        <v>582</v>
      </c>
      <c r="C241" s="3" t="s">
        <v>40</v>
      </c>
      <c r="D241" s="3" t="s">
        <v>16</v>
      </c>
      <c r="E241" s="3" t="str">
        <f>HYPERLINK("https://smcc.vn/link.aspx?i=1652690478359142_905880624915109", "https://smcc.vn/link.aspx?i=1652690478359142_905880624915109")</f>
        <v>https://smcc.vn/link.aspx?i=1652690478359142_905880624915109</v>
      </c>
      <c r="F241" s="3" t="s">
        <v>588</v>
      </c>
      <c r="G241" s="3" t="s">
        <v>18</v>
      </c>
      <c r="H241" s="3">
        <v>24</v>
      </c>
      <c r="I241" s="3">
        <v>5</v>
      </c>
      <c r="J241" s="3">
        <v>1</v>
      </c>
      <c r="K241" s="3" t="s">
        <v>19</v>
      </c>
      <c r="L241" s="3" t="str">
        <f t="shared" si="3"/>
        <v>https://smcc.vn/link.aspx?i=1652690478359142</v>
      </c>
      <c r="M241" s="3" t="s">
        <v>20</v>
      </c>
      <c r="Q241" s="3" t="s">
        <v>22</v>
      </c>
      <c r="R241" s="3" t="s">
        <v>22</v>
      </c>
    </row>
    <row r="242" spans="1:18">
      <c r="A242" s="3">
        <v>241</v>
      </c>
      <c r="B242" s="3" t="s">
        <v>589</v>
      </c>
      <c r="C242" s="3" t="s">
        <v>15</v>
      </c>
      <c r="D242" s="3" t="s">
        <v>16</v>
      </c>
      <c r="E242" s="3" t="str">
        <f>HYPERLINK("https://smcc.vn/link.aspx?i=1652690478359142_905467644956407", "https://smcc.vn/link.aspx?i=1652690478359142_905467644956407")</f>
        <v>https://smcc.vn/link.aspx?i=1652690478359142_905467644956407</v>
      </c>
      <c r="F242" s="3" t="s">
        <v>590</v>
      </c>
      <c r="G242" s="3" t="s">
        <v>26</v>
      </c>
      <c r="H242" s="3">
        <v>18</v>
      </c>
      <c r="I242" s="3">
        <v>4</v>
      </c>
      <c r="J242" s="3">
        <v>2</v>
      </c>
      <c r="K242" s="3" t="s">
        <v>19</v>
      </c>
      <c r="L242" s="3" t="str">
        <f t="shared" si="3"/>
        <v>https://smcc.vn/link.aspx?i=1652690478359142</v>
      </c>
      <c r="M242" s="3" t="s">
        <v>20</v>
      </c>
      <c r="Q242" s="3" t="s">
        <v>591</v>
      </c>
      <c r="R242" s="3" t="s">
        <v>22</v>
      </c>
    </row>
    <row r="243" spans="1:18">
      <c r="A243" s="3">
        <v>242</v>
      </c>
      <c r="B243" s="3" t="s">
        <v>589</v>
      </c>
      <c r="C243" s="3" t="s">
        <v>592</v>
      </c>
      <c r="D243" s="3" t="s">
        <v>16</v>
      </c>
      <c r="E243" s="3" t="str">
        <f>HYPERLINK("https://smcc.vn/link.aspx?i=1652690478359142_905374471632391", "https://smcc.vn/link.aspx?i=1652690478359142_905374471632391")</f>
        <v>https://smcc.vn/link.aspx?i=1652690478359142_905374471632391</v>
      </c>
      <c r="F243" s="3" t="s">
        <v>593</v>
      </c>
      <c r="G243" s="3" t="s">
        <v>18</v>
      </c>
      <c r="H243" s="3">
        <v>10</v>
      </c>
      <c r="I243" s="3">
        <v>5</v>
      </c>
      <c r="J243" s="3">
        <v>0</v>
      </c>
      <c r="K243" s="3" t="s">
        <v>19</v>
      </c>
      <c r="L243" s="3" t="str">
        <f t="shared" si="3"/>
        <v>https://smcc.vn/link.aspx?i=1652690478359142</v>
      </c>
      <c r="M243" s="3" t="s">
        <v>20</v>
      </c>
      <c r="Q243" s="3" t="s">
        <v>594</v>
      </c>
      <c r="R243" s="3" t="s">
        <v>22</v>
      </c>
    </row>
    <row r="244" spans="1:18">
      <c r="A244" s="3">
        <v>243</v>
      </c>
      <c r="B244" s="3" t="s">
        <v>589</v>
      </c>
      <c r="C244" s="3" t="s">
        <v>66</v>
      </c>
      <c r="D244" s="3" t="s">
        <v>16</v>
      </c>
      <c r="E244" s="3" t="str">
        <f>HYPERLINK("https://smcc.vn/link.aspx?i=1652690478359142_905264948310010", "https://smcc.vn/link.aspx?i=1652690478359142_905264948310010")</f>
        <v>https://smcc.vn/link.aspx?i=1652690478359142_905264948310010</v>
      </c>
      <c r="F244" s="3" t="s">
        <v>595</v>
      </c>
      <c r="G244" s="3" t="s">
        <v>18</v>
      </c>
      <c r="H244" s="3">
        <v>23</v>
      </c>
      <c r="I244" s="3">
        <v>0</v>
      </c>
      <c r="J244" s="3">
        <v>1</v>
      </c>
      <c r="K244" s="3" t="s">
        <v>19</v>
      </c>
      <c r="L244" s="3" t="str">
        <f t="shared" si="3"/>
        <v>https://smcc.vn/link.aspx?i=1652690478359142</v>
      </c>
      <c r="M244" s="3" t="s">
        <v>20</v>
      </c>
      <c r="Q244" s="3" t="s">
        <v>596</v>
      </c>
      <c r="R244" s="3" t="s">
        <v>22</v>
      </c>
    </row>
    <row r="245" spans="1:18">
      <c r="A245" s="3">
        <v>244</v>
      </c>
      <c r="B245" s="3" t="s">
        <v>589</v>
      </c>
      <c r="C245" s="3" t="s">
        <v>40</v>
      </c>
      <c r="D245" s="3" t="s">
        <v>16</v>
      </c>
      <c r="E245" s="3" t="str">
        <f>HYPERLINK("https://smcc.vn/link.aspx?i=1652690478359142_905178188318686", "https://smcc.vn/link.aspx?i=1652690478359142_905178188318686")</f>
        <v>https://smcc.vn/link.aspx?i=1652690478359142_905178188318686</v>
      </c>
      <c r="F245" s="3" t="s">
        <v>597</v>
      </c>
      <c r="G245" s="3" t="s">
        <v>18</v>
      </c>
      <c r="H245" s="3">
        <v>145</v>
      </c>
      <c r="I245" s="3">
        <v>5</v>
      </c>
      <c r="J245" s="3">
        <v>3</v>
      </c>
      <c r="K245" s="3" t="s">
        <v>19</v>
      </c>
      <c r="L245" s="3" t="str">
        <f t="shared" si="3"/>
        <v>https://smcc.vn/link.aspx?i=1652690478359142</v>
      </c>
      <c r="M245" s="3" t="s">
        <v>20</v>
      </c>
      <c r="Q245" s="3" t="s">
        <v>22</v>
      </c>
      <c r="R245" s="3" t="s">
        <v>22</v>
      </c>
    </row>
    <row r="246" spans="1:18">
      <c r="A246" s="3">
        <v>245</v>
      </c>
      <c r="B246" s="3" t="s">
        <v>589</v>
      </c>
      <c r="C246" s="3" t="s">
        <v>598</v>
      </c>
      <c r="D246" s="3" t="s">
        <v>16</v>
      </c>
      <c r="E246" s="3" t="str">
        <f>HYPERLINK("https://smcc.vn/link.aspx?i=1652690478359142_905118548324650", "https://smcc.vn/link.aspx?i=1652690478359142_905118548324650")</f>
        <v>https://smcc.vn/link.aspx?i=1652690478359142_905118548324650</v>
      </c>
      <c r="F246" s="3" t="s">
        <v>599</v>
      </c>
      <c r="G246" s="3" t="s">
        <v>18</v>
      </c>
      <c r="H246" s="3">
        <v>19</v>
      </c>
      <c r="I246" s="3">
        <v>0</v>
      </c>
      <c r="J246" s="3">
        <v>0</v>
      </c>
      <c r="K246" s="3" t="s">
        <v>19</v>
      </c>
      <c r="L246" s="3" t="str">
        <f t="shared" si="3"/>
        <v>https://smcc.vn/link.aspx?i=1652690478359142</v>
      </c>
      <c r="M246" s="3" t="s">
        <v>20</v>
      </c>
      <c r="Q246" s="3" t="s">
        <v>600</v>
      </c>
      <c r="R246" s="3" t="s">
        <v>22</v>
      </c>
    </row>
    <row r="247" spans="1:18">
      <c r="A247" s="3">
        <v>246</v>
      </c>
      <c r="B247" s="3" t="s">
        <v>601</v>
      </c>
      <c r="C247" s="3" t="s">
        <v>15</v>
      </c>
      <c r="D247" s="3" t="s">
        <v>16</v>
      </c>
      <c r="E247" s="3" t="str">
        <f>HYPERLINK("https://smcc.vn/link.aspx?i=1652690478359142_904740498362455", "https://smcc.vn/link.aspx?i=1652690478359142_904740498362455")</f>
        <v>https://smcc.vn/link.aspx?i=1652690478359142_904740498362455</v>
      </c>
      <c r="F247" s="3" t="s">
        <v>602</v>
      </c>
      <c r="G247" s="3" t="s">
        <v>18</v>
      </c>
      <c r="H247" s="3">
        <v>387</v>
      </c>
      <c r="I247" s="3">
        <v>4</v>
      </c>
      <c r="J247" s="3">
        <v>1</v>
      </c>
      <c r="K247" s="3" t="s">
        <v>19</v>
      </c>
      <c r="L247" s="3" t="str">
        <f t="shared" si="3"/>
        <v>https://smcc.vn/link.aspx?i=1652690478359142</v>
      </c>
      <c r="M247" s="3" t="s">
        <v>20</v>
      </c>
      <c r="Q247" s="3" t="s">
        <v>22</v>
      </c>
      <c r="R247" s="3" t="s">
        <v>22</v>
      </c>
    </row>
    <row r="248" spans="1:18">
      <c r="A248" s="3">
        <v>247</v>
      </c>
      <c r="B248" s="3" t="s">
        <v>601</v>
      </c>
      <c r="C248" s="3" t="s">
        <v>37</v>
      </c>
      <c r="D248" s="3" t="s">
        <v>16</v>
      </c>
      <c r="E248" s="3" t="str">
        <f>HYPERLINK("https://smcc.vn/link.aspx?i=1652690478359142_904642868372218", "https://smcc.vn/link.aspx?i=1652690478359142_904642868372218")</f>
        <v>https://smcc.vn/link.aspx?i=1652690478359142_904642868372218</v>
      </c>
      <c r="F248" s="3" t="s">
        <v>603</v>
      </c>
      <c r="G248" s="3" t="s">
        <v>18</v>
      </c>
      <c r="H248" s="3">
        <v>16</v>
      </c>
      <c r="I248" s="3">
        <v>0</v>
      </c>
      <c r="J248" s="3">
        <v>1</v>
      </c>
      <c r="K248" s="3" t="s">
        <v>19</v>
      </c>
      <c r="L248" s="3" t="str">
        <f t="shared" si="3"/>
        <v>https://smcc.vn/link.aspx?i=1652690478359142</v>
      </c>
      <c r="M248" s="3" t="s">
        <v>20</v>
      </c>
      <c r="Q248" s="3" t="s">
        <v>604</v>
      </c>
      <c r="R248" s="3" t="s">
        <v>22</v>
      </c>
    </row>
    <row r="249" spans="1:18">
      <c r="A249" s="3">
        <v>248</v>
      </c>
      <c r="B249" s="3" t="s">
        <v>601</v>
      </c>
      <c r="C249" s="3" t="s">
        <v>605</v>
      </c>
      <c r="D249" s="3" t="s">
        <v>16</v>
      </c>
      <c r="E249" s="3" t="str">
        <f>HYPERLINK("https://smcc.vn/link.aspx?i=1652690478359142_904499915053180_904499915053180_1324017785226206", "https://smcc.vn/link.aspx?i=1652690478359142_904499915053180_904499915053180_1324017785226206")</f>
        <v>https://smcc.vn/link.aspx?i=1652690478359142_904499915053180_904499915053180_1324017785226206</v>
      </c>
      <c r="F249" s="3" t="s">
        <v>606</v>
      </c>
      <c r="G249" s="3" t="s">
        <v>18</v>
      </c>
      <c r="H249" s="3">
        <v>0</v>
      </c>
      <c r="I249" s="3">
        <v>0</v>
      </c>
      <c r="J249" s="3">
        <v>0</v>
      </c>
      <c r="K249" s="3" t="s">
        <v>19</v>
      </c>
      <c r="L249" s="3" t="str">
        <f t="shared" si="3"/>
        <v>https://smcc.vn/link.aspx?i=1652690478359142</v>
      </c>
      <c r="M249" s="3" t="s">
        <v>8</v>
      </c>
      <c r="Q249" s="3" t="s">
        <v>607</v>
      </c>
      <c r="R249" s="3" t="s">
        <v>22</v>
      </c>
    </row>
    <row r="250" spans="1:18">
      <c r="A250" s="3">
        <v>249</v>
      </c>
      <c r="B250" s="3" t="s">
        <v>601</v>
      </c>
      <c r="C250" s="3" t="s">
        <v>608</v>
      </c>
      <c r="D250" s="3" t="s">
        <v>16</v>
      </c>
      <c r="E250" s="3" t="str">
        <f>HYPERLINK("https://smcc.vn/link.aspx?i=1652690478359142_904499915053180", "https://smcc.vn/link.aspx?i=1652690478359142_904499915053180")</f>
        <v>https://smcc.vn/link.aspx?i=1652690478359142_904499915053180</v>
      </c>
      <c r="F250" s="3" t="s">
        <v>609</v>
      </c>
      <c r="G250" s="3" t="s">
        <v>94</v>
      </c>
      <c r="H250" s="3">
        <v>21</v>
      </c>
      <c r="I250" s="3">
        <v>1</v>
      </c>
      <c r="J250" s="3">
        <v>7</v>
      </c>
      <c r="K250" s="3" t="s">
        <v>19</v>
      </c>
      <c r="L250" s="3" t="str">
        <f t="shared" si="3"/>
        <v>https://smcc.vn/link.aspx?i=1652690478359142</v>
      </c>
      <c r="M250" s="3" t="s">
        <v>20</v>
      </c>
      <c r="Q250" s="3" t="s">
        <v>610</v>
      </c>
      <c r="R250" s="3" t="s">
        <v>22</v>
      </c>
    </row>
    <row r="251" spans="1:18">
      <c r="A251" s="3">
        <v>250</v>
      </c>
      <c r="B251" s="3" t="s">
        <v>601</v>
      </c>
      <c r="C251" s="3" t="s">
        <v>611</v>
      </c>
      <c r="D251" s="3" t="s">
        <v>16</v>
      </c>
      <c r="E251" s="3" t="str">
        <f>HYPERLINK("https://smcc.vn/link.aspx?i=1652690478359142_904440398392465", "https://smcc.vn/link.aspx?i=1652690478359142_904440398392465")</f>
        <v>https://smcc.vn/link.aspx?i=1652690478359142_904440398392465</v>
      </c>
      <c r="F251" s="3" t="s">
        <v>612</v>
      </c>
      <c r="G251" s="3" t="s">
        <v>94</v>
      </c>
      <c r="H251" s="3">
        <v>11</v>
      </c>
      <c r="I251" s="3">
        <v>0</v>
      </c>
      <c r="J251" s="3">
        <v>1</v>
      </c>
      <c r="K251" s="3" t="s">
        <v>19</v>
      </c>
      <c r="L251" s="3" t="str">
        <f t="shared" si="3"/>
        <v>https://smcc.vn/link.aspx?i=1652690478359142</v>
      </c>
      <c r="M251" s="3" t="s">
        <v>20</v>
      </c>
      <c r="Q251" s="3" t="s">
        <v>613</v>
      </c>
      <c r="R251" s="3" t="s">
        <v>22</v>
      </c>
    </row>
    <row r="252" spans="1:18">
      <c r="A252" s="3">
        <v>251</v>
      </c>
      <c r="B252" s="3" t="s">
        <v>614</v>
      </c>
      <c r="C252" s="3" t="s">
        <v>15</v>
      </c>
      <c r="D252" s="3" t="s">
        <v>16</v>
      </c>
      <c r="E252" s="3" t="str">
        <f>HYPERLINK("https://smcc.vn/link.aspx?i=1652690478359142_904092855093886", "https://smcc.vn/link.aspx?i=1652690478359142_904092855093886")</f>
        <v>https://smcc.vn/link.aspx?i=1652690478359142_904092855093886</v>
      </c>
      <c r="F252" s="3" t="s">
        <v>615</v>
      </c>
      <c r="G252" s="3" t="s">
        <v>18</v>
      </c>
      <c r="H252" s="3">
        <v>58</v>
      </c>
      <c r="I252" s="3">
        <v>1</v>
      </c>
      <c r="J252" s="3">
        <v>0</v>
      </c>
      <c r="K252" s="3" t="s">
        <v>19</v>
      </c>
      <c r="L252" s="3" t="str">
        <f t="shared" si="3"/>
        <v>https://smcc.vn/link.aspx?i=1652690478359142</v>
      </c>
      <c r="M252" s="3" t="s">
        <v>20</v>
      </c>
      <c r="Q252" s="3" t="s">
        <v>616</v>
      </c>
      <c r="R252" s="3" t="s">
        <v>22</v>
      </c>
    </row>
    <row r="253" spans="1:18">
      <c r="A253" s="3">
        <v>252</v>
      </c>
      <c r="B253" s="3" t="s">
        <v>614</v>
      </c>
      <c r="C253" s="3" t="s">
        <v>37</v>
      </c>
      <c r="D253" s="3" t="s">
        <v>16</v>
      </c>
      <c r="E253" s="3" t="str">
        <f>HYPERLINK("https://smcc.vn/link.aspx?i=1652690478359142_903996118436893", "https://smcc.vn/link.aspx?i=1652690478359142_903996118436893")</f>
        <v>https://smcc.vn/link.aspx?i=1652690478359142_903996118436893</v>
      </c>
      <c r="F253" s="3" t="s">
        <v>617</v>
      </c>
      <c r="G253" s="3" t="s">
        <v>18</v>
      </c>
      <c r="H253" s="3">
        <v>15</v>
      </c>
      <c r="I253" s="3">
        <v>1</v>
      </c>
      <c r="J253" s="3">
        <v>1</v>
      </c>
      <c r="K253" s="3" t="s">
        <v>19</v>
      </c>
      <c r="L253" s="3" t="str">
        <f t="shared" si="3"/>
        <v>https://smcc.vn/link.aspx?i=1652690478359142</v>
      </c>
      <c r="M253" s="3" t="s">
        <v>20</v>
      </c>
      <c r="Q253" s="3" t="s">
        <v>618</v>
      </c>
      <c r="R253" s="3" t="s">
        <v>22</v>
      </c>
    </row>
    <row r="254" spans="1:18">
      <c r="A254" s="3">
        <v>253</v>
      </c>
      <c r="B254" s="3" t="s">
        <v>614</v>
      </c>
      <c r="C254" s="3" t="s">
        <v>66</v>
      </c>
      <c r="D254" s="3" t="s">
        <v>16</v>
      </c>
      <c r="E254" s="3" t="str">
        <f>HYPERLINK("https://smcc.vn/link.aspx?i=1652690478359142_903905321779306", "https://smcc.vn/link.aspx?i=1652690478359142_903905321779306")</f>
        <v>https://smcc.vn/link.aspx?i=1652690478359142_903905321779306</v>
      </c>
      <c r="F254" s="3" t="s">
        <v>619</v>
      </c>
      <c r="G254" s="3" t="s">
        <v>18</v>
      </c>
      <c r="H254" s="3">
        <v>55</v>
      </c>
      <c r="I254" s="3">
        <v>2</v>
      </c>
      <c r="J254" s="3">
        <v>0</v>
      </c>
      <c r="K254" s="3" t="s">
        <v>19</v>
      </c>
      <c r="L254" s="3" t="str">
        <f t="shared" si="3"/>
        <v>https://smcc.vn/link.aspx?i=1652690478359142</v>
      </c>
      <c r="M254" s="3" t="s">
        <v>20</v>
      </c>
      <c r="Q254" s="3" t="s">
        <v>620</v>
      </c>
      <c r="R254" s="3" t="s">
        <v>22</v>
      </c>
    </row>
    <row r="255" spans="1:18">
      <c r="A255" s="3">
        <v>254</v>
      </c>
      <c r="B255" s="3" t="s">
        <v>621</v>
      </c>
      <c r="C255" s="3" t="s">
        <v>15</v>
      </c>
      <c r="D255" s="3" t="s">
        <v>16</v>
      </c>
      <c r="E255" s="3" t="str">
        <f>HYPERLINK("https://smcc.vn/link.aspx?i=1652690478359142_903443365158835", "https://smcc.vn/link.aspx?i=1652690478359142_903443365158835")</f>
        <v>https://smcc.vn/link.aspx?i=1652690478359142_903443365158835</v>
      </c>
      <c r="F255" s="3" t="s">
        <v>622</v>
      </c>
      <c r="G255" s="3" t="s">
        <v>18</v>
      </c>
      <c r="H255" s="3">
        <v>21</v>
      </c>
      <c r="I255" s="3">
        <v>1</v>
      </c>
      <c r="J255" s="3">
        <v>1</v>
      </c>
      <c r="K255" s="3" t="s">
        <v>19</v>
      </c>
      <c r="L255" s="3" t="str">
        <f t="shared" si="3"/>
        <v>https://smcc.vn/link.aspx?i=1652690478359142</v>
      </c>
      <c r="M255" s="3" t="s">
        <v>20</v>
      </c>
      <c r="Q255" s="3" t="s">
        <v>623</v>
      </c>
      <c r="R255" s="3" t="s">
        <v>22</v>
      </c>
    </row>
    <row r="256" spans="1:18">
      <c r="A256" s="3">
        <v>255</v>
      </c>
      <c r="B256" s="3" t="s">
        <v>621</v>
      </c>
      <c r="C256" s="3" t="s">
        <v>37</v>
      </c>
      <c r="D256" s="3" t="s">
        <v>16</v>
      </c>
      <c r="E256" s="3" t="str">
        <f>HYPERLINK("https://smcc.vn/link.aspx?i=1652690478359142_903350248501480", "https://smcc.vn/link.aspx?i=1652690478359142_903350248501480")</f>
        <v>https://smcc.vn/link.aspx?i=1652690478359142_903350248501480</v>
      </c>
      <c r="F256" s="3" t="s">
        <v>624</v>
      </c>
      <c r="G256" s="3" t="s">
        <v>18</v>
      </c>
      <c r="H256" s="3">
        <v>40</v>
      </c>
      <c r="I256" s="3">
        <v>1</v>
      </c>
      <c r="J256" s="3">
        <v>0</v>
      </c>
      <c r="K256" s="3" t="s">
        <v>19</v>
      </c>
      <c r="L256" s="3" t="str">
        <f t="shared" si="3"/>
        <v>https://smcc.vn/link.aspx?i=1652690478359142</v>
      </c>
      <c r="M256" s="3" t="s">
        <v>20</v>
      </c>
      <c r="Q256" s="3" t="s">
        <v>625</v>
      </c>
      <c r="R256" s="3" t="s">
        <v>22</v>
      </c>
    </row>
    <row r="257" spans="1:18">
      <c r="A257" s="3">
        <v>256</v>
      </c>
      <c r="B257" s="3" t="s">
        <v>621</v>
      </c>
      <c r="C257" s="3" t="s">
        <v>66</v>
      </c>
      <c r="D257" s="3" t="s">
        <v>16</v>
      </c>
      <c r="E257" s="3" t="str">
        <f>HYPERLINK("https://smcc.vn/link.aspx?i=1652690478359142_903260921843746", "https://smcc.vn/link.aspx?i=1652690478359142_903260921843746")</f>
        <v>https://smcc.vn/link.aspx?i=1652690478359142_903260921843746</v>
      </c>
      <c r="F257" s="3" t="s">
        <v>626</v>
      </c>
      <c r="G257" s="3" t="s">
        <v>18</v>
      </c>
      <c r="H257" s="3">
        <v>47</v>
      </c>
      <c r="I257" s="3">
        <v>17</v>
      </c>
      <c r="J257" s="3">
        <v>2</v>
      </c>
      <c r="K257" s="3" t="s">
        <v>19</v>
      </c>
      <c r="L257" s="3" t="str">
        <f t="shared" si="3"/>
        <v>https://smcc.vn/link.aspx?i=1652690478359142</v>
      </c>
      <c r="M257" s="3" t="s">
        <v>20</v>
      </c>
      <c r="Q257" s="3" t="s">
        <v>627</v>
      </c>
      <c r="R257" s="3" t="s">
        <v>22</v>
      </c>
    </row>
    <row r="258" spans="1:18">
      <c r="A258" s="3">
        <v>257</v>
      </c>
      <c r="B258" s="3" t="s">
        <v>621</v>
      </c>
      <c r="C258" s="3" t="s">
        <v>40</v>
      </c>
      <c r="D258" s="3" t="s">
        <v>16</v>
      </c>
      <c r="E258" s="3" t="str">
        <f>HYPERLINK("https://smcc.vn/link.aspx?i=1652690478359142_903186135184558", "https://smcc.vn/link.aspx?i=1652690478359142_903186135184558")</f>
        <v>https://smcc.vn/link.aspx?i=1652690478359142_903186135184558</v>
      </c>
      <c r="F258" s="3" t="s">
        <v>628</v>
      </c>
      <c r="G258" s="3" t="s">
        <v>18</v>
      </c>
      <c r="H258" s="3">
        <v>57</v>
      </c>
      <c r="I258" s="3">
        <v>4</v>
      </c>
      <c r="J258" s="3">
        <v>4</v>
      </c>
      <c r="K258" s="3" t="s">
        <v>19</v>
      </c>
      <c r="L258" s="3" t="str">
        <f t="shared" ref="L258:L309" si="4">HYPERLINK("https://smcc.vn/link.aspx?i=1652690478359142", "https://smcc.vn/link.aspx?i=1652690478359142")</f>
        <v>https://smcc.vn/link.aspx?i=1652690478359142</v>
      </c>
      <c r="M258" s="3" t="s">
        <v>20</v>
      </c>
      <c r="Q258" s="3" t="s">
        <v>22</v>
      </c>
      <c r="R258" s="3" t="s">
        <v>22</v>
      </c>
    </row>
    <row r="259" spans="1:18">
      <c r="A259" s="3">
        <v>258</v>
      </c>
      <c r="B259" s="3" t="s">
        <v>629</v>
      </c>
      <c r="C259" s="3" t="s">
        <v>24</v>
      </c>
      <c r="D259" s="3" t="s">
        <v>16</v>
      </c>
      <c r="E259" s="3" t="str">
        <f>HYPERLINK("https://smcc.vn/link.aspx?i=1652690478359142_902774085225763", "https://smcc.vn/link.aspx?i=1652690478359142_902774085225763")</f>
        <v>https://smcc.vn/link.aspx?i=1652690478359142_902774085225763</v>
      </c>
      <c r="F259" s="3" t="s">
        <v>630</v>
      </c>
      <c r="G259" s="3" t="s">
        <v>18</v>
      </c>
      <c r="H259" s="3">
        <v>82</v>
      </c>
      <c r="I259" s="3">
        <v>2</v>
      </c>
      <c r="J259" s="3">
        <v>3</v>
      </c>
      <c r="K259" s="3" t="s">
        <v>19</v>
      </c>
      <c r="L259" s="3" t="str">
        <f t="shared" si="4"/>
        <v>https://smcc.vn/link.aspx?i=1652690478359142</v>
      </c>
      <c r="M259" s="3" t="s">
        <v>20</v>
      </c>
      <c r="Q259" s="3" t="s">
        <v>631</v>
      </c>
      <c r="R259" s="3" t="s">
        <v>22</v>
      </c>
    </row>
    <row r="260" spans="1:18">
      <c r="A260" s="3">
        <v>259</v>
      </c>
      <c r="B260" s="3" t="s">
        <v>629</v>
      </c>
      <c r="C260" s="3" t="s">
        <v>632</v>
      </c>
      <c r="D260" s="3" t="s">
        <v>16</v>
      </c>
      <c r="E260" s="3" t="str">
        <f>HYPERLINK("https://smcc.vn/link.aspx?i=1652690478359142_902673505235821_902673505235821_1615757995823814", "https://smcc.vn/link.aspx?i=1652690478359142_902673505235821_902673505235821_1615757995823814")</f>
        <v>https://smcc.vn/link.aspx?i=1652690478359142_902673505235821_902673505235821_1615757995823814</v>
      </c>
      <c r="F260" s="3" t="s">
        <v>633</v>
      </c>
      <c r="G260" s="3" t="s">
        <v>18</v>
      </c>
      <c r="H260" s="3">
        <v>0</v>
      </c>
      <c r="I260" s="3">
        <v>0</v>
      </c>
      <c r="J260" s="3">
        <v>0</v>
      </c>
      <c r="K260" s="3" t="s">
        <v>19</v>
      </c>
      <c r="L260" s="3" t="str">
        <f t="shared" si="4"/>
        <v>https://smcc.vn/link.aspx?i=1652690478359142</v>
      </c>
      <c r="M260" s="3" t="s">
        <v>8</v>
      </c>
      <c r="Q260" s="3" t="s">
        <v>634</v>
      </c>
      <c r="R260" s="3" t="s">
        <v>22</v>
      </c>
    </row>
    <row r="261" spans="1:18">
      <c r="A261" s="3">
        <v>260</v>
      </c>
      <c r="B261" s="3" t="s">
        <v>629</v>
      </c>
      <c r="C261" s="3" t="s">
        <v>54</v>
      </c>
      <c r="D261" s="3" t="s">
        <v>16</v>
      </c>
      <c r="E261" s="3" t="str">
        <f>HYPERLINK("https://smcc.vn/link.aspx?i=1652690478359142_902673505235821_902673505235821_439563099045308", "https://smcc.vn/link.aspx?i=1652690478359142_902673505235821_902673505235821_439563099045308")</f>
        <v>https://smcc.vn/link.aspx?i=1652690478359142_902673505235821_902673505235821_439563099045308</v>
      </c>
      <c r="F261" s="3" t="s">
        <v>635</v>
      </c>
      <c r="G261" s="3" t="s">
        <v>18</v>
      </c>
      <c r="H261" s="3">
        <v>0</v>
      </c>
      <c r="I261" s="3">
        <v>0</v>
      </c>
      <c r="J261" s="3">
        <v>0</v>
      </c>
      <c r="K261" s="3" t="s">
        <v>19</v>
      </c>
      <c r="L261" s="3" t="str">
        <f t="shared" si="4"/>
        <v>https://smcc.vn/link.aspx?i=1652690478359142</v>
      </c>
      <c r="M261" s="3" t="s">
        <v>8</v>
      </c>
      <c r="Q261" s="3" t="s">
        <v>636</v>
      </c>
      <c r="R261" s="3" t="s">
        <v>22</v>
      </c>
    </row>
    <row r="262" spans="1:18">
      <c r="A262" s="3">
        <v>261</v>
      </c>
      <c r="B262" s="3" t="s">
        <v>629</v>
      </c>
      <c r="C262" s="3" t="s">
        <v>37</v>
      </c>
      <c r="D262" s="3" t="s">
        <v>16</v>
      </c>
      <c r="E262" s="3" t="str">
        <f>HYPERLINK("https://smcc.vn/link.aspx?i=1652690478359142_902673505235821_902673505235821_505744118817078", "https://smcc.vn/link.aspx?i=1652690478359142_902673505235821_902673505235821_505744118817078")</f>
        <v>https://smcc.vn/link.aspx?i=1652690478359142_902673505235821_902673505235821_505744118817078</v>
      </c>
      <c r="F262" s="3" t="s">
        <v>637</v>
      </c>
      <c r="G262" s="3" t="s">
        <v>18</v>
      </c>
      <c r="H262" s="3">
        <v>0</v>
      </c>
      <c r="I262" s="3">
        <v>0</v>
      </c>
      <c r="J262" s="3">
        <v>0</v>
      </c>
      <c r="K262" s="3" t="s">
        <v>19</v>
      </c>
      <c r="L262" s="3" t="str">
        <f t="shared" si="4"/>
        <v>https://smcc.vn/link.aspx?i=1652690478359142</v>
      </c>
      <c r="M262" s="3" t="s">
        <v>8</v>
      </c>
      <c r="Q262" s="3" t="s">
        <v>638</v>
      </c>
      <c r="R262" s="3" t="s">
        <v>22</v>
      </c>
    </row>
    <row r="263" spans="1:18">
      <c r="A263" s="3">
        <v>262</v>
      </c>
      <c r="B263" s="3" t="s">
        <v>629</v>
      </c>
      <c r="C263" s="3" t="s">
        <v>37</v>
      </c>
      <c r="D263" s="3" t="s">
        <v>16</v>
      </c>
      <c r="E263" s="3" t="str">
        <f>HYPERLINK("https://smcc.vn/link.aspx?i=1652690478359142_902673505235821", "https://smcc.vn/link.aspx?i=1652690478359142_902673505235821")</f>
        <v>https://smcc.vn/link.aspx?i=1652690478359142_902673505235821</v>
      </c>
      <c r="F263" s="3" t="s">
        <v>639</v>
      </c>
      <c r="G263" s="3" t="s">
        <v>18</v>
      </c>
      <c r="H263" s="3">
        <v>98</v>
      </c>
      <c r="I263" s="3">
        <v>3</v>
      </c>
      <c r="J263" s="3">
        <v>29</v>
      </c>
      <c r="K263" s="3" t="s">
        <v>19</v>
      </c>
      <c r="L263" s="3" t="str">
        <f t="shared" si="4"/>
        <v>https://smcc.vn/link.aspx?i=1652690478359142</v>
      </c>
      <c r="M263" s="3" t="s">
        <v>20</v>
      </c>
      <c r="Q263" s="3" t="s">
        <v>640</v>
      </c>
      <c r="R263" s="3" t="s">
        <v>22</v>
      </c>
    </row>
    <row r="264" spans="1:18">
      <c r="A264" s="3">
        <v>263</v>
      </c>
      <c r="B264" s="3" t="s">
        <v>629</v>
      </c>
      <c r="C264" s="3" t="s">
        <v>40</v>
      </c>
      <c r="D264" s="3" t="s">
        <v>16</v>
      </c>
      <c r="E264" s="3" t="str">
        <f>HYPERLINK("https://smcc.vn/link.aspx?i=1652690478359142_902519575251214", "https://smcc.vn/link.aspx?i=1652690478359142_902519575251214")</f>
        <v>https://smcc.vn/link.aspx?i=1652690478359142_902519575251214</v>
      </c>
      <c r="F264" s="3" t="s">
        <v>641</v>
      </c>
      <c r="G264" s="3" t="s">
        <v>94</v>
      </c>
      <c r="H264" s="3">
        <v>23</v>
      </c>
      <c r="I264" s="3">
        <v>3</v>
      </c>
      <c r="J264" s="3">
        <v>0</v>
      </c>
      <c r="K264" s="3" t="s">
        <v>19</v>
      </c>
      <c r="L264" s="3" t="str">
        <f t="shared" si="4"/>
        <v>https://smcc.vn/link.aspx?i=1652690478359142</v>
      </c>
      <c r="M264" s="3" t="s">
        <v>20</v>
      </c>
      <c r="Q264" s="3" t="s">
        <v>642</v>
      </c>
      <c r="R264" s="3" t="s">
        <v>22</v>
      </c>
    </row>
    <row r="265" spans="1:18">
      <c r="A265" s="3">
        <v>264</v>
      </c>
      <c r="B265" s="3" t="s">
        <v>643</v>
      </c>
      <c r="C265" s="3" t="s">
        <v>54</v>
      </c>
      <c r="D265" s="3" t="s">
        <v>16</v>
      </c>
      <c r="E265" s="3" t="str">
        <f>HYPERLINK("https://smcc.vn/link.aspx?i=1652690478359142_902030878633417_902030878633417_512931144744958", "https://smcc.vn/link.aspx?i=1652690478359142_902030878633417_902030878633417_512931144744958")</f>
        <v>https://smcc.vn/link.aspx?i=1652690478359142_902030878633417_902030878633417_512931144744958</v>
      </c>
      <c r="F265" s="3" t="s">
        <v>644</v>
      </c>
      <c r="G265" s="3" t="s">
        <v>18</v>
      </c>
      <c r="H265" s="3">
        <v>0</v>
      </c>
      <c r="I265" s="3">
        <v>0</v>
      </c>
      <c r="J265" s="3">
        <v>0</v>
      </c>
      <c r="K265" s="3" t="s">
        <v>19</v>
      </c>
      <c r="L265" s="3" t="str">
        <f t="shared" si="4"/>
        <v>https://smcc.vn/link.aspx?i=1652690478359142</v>
      </c>
      <c r="M265" s="3" t="s">
        <v>8</v>
      </c>
      <c r="Q265" s="3" t="s">
        <v>645</v>
      </c>
      <c r="R265" s="3" t="s">
        <v>22</v>
      </c>
    </row>
    <row r="266" spans="1:18">
      <c r="A266" s="3">
        <v>265</v>
      </c>
      <c r="B266" s="3" t="s">
        <v>643</v>
      </c>
      <c r="C266" s="3" t="s">
        <v>37</v>
      </c>
      <c r="D266" s="3" t="s">
        <v>16</v>
      </c>
      <c r="E266" s="3" t="str">
        <f>HYPERLINK("https://smcc.vn/link.aspx?i=1652690478359142_902030878633417", "https://smcc.vn/link.aspx?i=1652690478359142_902030878633417")</f>
        <v>https://smcc.vn/link.aspx?i=1652690478359142_902030878633417</v>
      </c>
      <c r="F266" s="3" t="s">
        <v>646</v>
      </c>
      <c r="G266" s="3" t="s">
        <v>18</v>
      </c>
      <c r="H266" s="3">
        <v>54</v>
      </c>
      <c r="I266" s="3">
        <v>6</v>
      </c>
      <c r="J266" s="3">
        <v>4</v>
      </c>
      <c r="K266" s="3" t="s">
        <v>19</v>
      </c>
      <c r="L266" s="3" t="str">
        <f t="shared" si="4"/>
        <v>https://smcc.vn/link.aspx?i=1652690478359142</v>
      </c>
      <c r="M266" s="3" t="s">
        <v>20</v>
      </c>
      <c r="Q266" s="3" t="s">
        <v>647</v>
      </c>
      <c r="R266" s="3" t="s">
        <v>22</v>
      </c>
    </row>
    <row r="267" spans="1:18">
      <c r="A267" s="3">
        <v>266</v>
      </c>
      <c r="B267" s="3" t="s">
        <v>643</v>
      </c>
      <c r="C267" s="3" t="s">
        <v>66</v>
      </c>
      <c r="D267" s="3" t="s">
        <v>16</v>
      </c>
      <c r="E267" s="3" t="str">
        <f>HYPERLINK("https://smcc.vn/link.aspx?i=1652690478359142_901951108641394", "https://smcc.vn/link.aspx?i=1652690478359142_901951108641394")</f>
        <v>https://smcc.vn/link.aspx?i=1652690478359142_901951108641394</v>
      </c>
      <c r="F267" s="3" t="s">
        <v>648</v>
      </c>
      <c r="G267" s="3" t="s">
        <v>18</v>
      </c>
      <c r="H267" s="3">
        <v>20</v>
      </c>
      <c r="I267" s="3">
        <v>0</v>
      </c>
      <c r="J267" s="3">
        <v>0</v>
      </c>
      <c r="K267" s="3" t="s">
        <v>19</v>
      </c>
      <c r="L267" s="3" t="str">
        <f t="shared" si="4"/>
        <v>https://smcc.vn/link.aspx?i=1652690478359142</v>
      </c>
      <c r="M267" s="3" t="s">
        <v>20</v>
      </c>
      <c r="Q267" s="3" t="s">
        <v>22</v>
      </c>
      <c r="R267" s="3" t="s">
        <v>22</v>
      </c>
    </row>
    <row r="268" spans="1:18">
      <c r="A268" s="3">
        <v>267</v>
      </c>
      <c r="B268" s="3" t="s">
        <v>643</v>
      </c>
      <c r="C268" s="3" t="s">
        <v>40</v>
      </c>
      <c r="D268" s="3" t="s">
        <v>16</v>
      </c>
      <c r="E268" s="3" t="str">
        <f>HYPERLINK("https://smcc.vn/link.aspx?i=1652690478359142_901874948649010", "https://smcc.vn/link.aspx?i=1652690478359142_901874948649010")</f>
        <v>https://smcc.vn/link.aspx?i=1652690478359142_901874948649010</v>
      </c>
      <c r="F268" s="3" t="s">
        <v>649</v>
      </c>
      <c r="G268" s="3" t="s">
        <v>18</v>
      </c>
      <c r="H268" s="3">
        <v>26</v>
      </c>
      <c r="I268" s="3">
        <v>2</v>
      </c>
      <c r="J268" s="3">
        <v>0</v>
      </c>
      <c r="K268" s="3" t="s">
        <v>19</v>
      </c>
      <c r="L268" s="3" t="str">
        <f t="shared" si="4"/>
        <v>https://smcc.vn/link.aspx?i=1652690478359142</v>
      </c>
      <c r="M268" s="3" t="s">
        <v>20</v>
      </c>
      <c r="Q268" s="3" t="s">
        <v>22</v>
      </c>
      <c r="R268" s="3" t="s">
        <v>22</v>
      </c>
    </row>
    <row r="269" spans="1:18">
      <c r="A269" s="3">
        <v>268</v>
      </c>
      <c r="B269" s="3" t="s">
        <v>650</v>
      </c>
      <c r="C269" s="3" t="s">
        <v>651</v>
      </c>
      <c r="D269" s="3" t="s">
        <v>16</v>
      </c>
      <c r="E269" s="3" t="str">
        <f>HYPERLINK("https://smcc.vn/link.aspx?i=1652690478359142_901397088696796", "https://smcc.vn/link.aspx?i=1652690478359142_901397088696796")</f>
        <v>https://smcc.vn/link.aspx?i=1652690478359142_901397088696796</v>
      </c>
      <c r="F269" s="3" t="s">
        <v>652</v>
      </c>
      <c r="G269" s="3" t="s">
        <v>18</v>
      </c>
      <c r="H269" s="3">
        <v>28</v>
      </c>
      <c r="I269" s="3">
        <v>0</v>
      </c>
      <c r="J269" s="3">
        <v>0</v>
      </c>
      <c r="K269" s="3" t="s">
        <v>19</v>
      </c>
      <c r="L269" s="3" t="str">
        <f t="shared" si="4"/>
        <v>https://smcc.vn/link.aspx?i=1652690478359142</v>
      </c>
      <c r="M269" s="3" t="s">
        <v>20</v>
      </c>
      <c r="Q269" s="3" t="s">
        <v>653</v>
      </c>
      <c r="R269" s="3" t="s">
        <v>22</v>
      </c>
    </row>
    <row r="270" spans="1:18">
      <c r="A270" s="3">
        <v>269</v>
      </c>
      <c r="B270" s="3" t="s">
        <v>650</v>
      </c>
      <c r="C270" s="3" t="s">
        <v>413</v>
      </c>
      <c r="D270" s="3" t="s">
        <v>16</v>
      </c>
      <c r="E270" s="3" t="str">
        <f>HYPERLINK("https://smcc.vn/link.aspx?i=1652690478359142_901314118705093", "https://smcc.vn/link.aspx?i=1652690478359142_901314118705093")</f>
        <v>https://smcc.vn/link.aspx?i=1652690478359142_901314118705093</v>
      </c>
      <c r="F270" s="3" t="s">
        <v>654</v>
      </c>
      <c r="G270" s="3" t="s">
        <v>18</v>
      </c>
      <c r="H270" s="3">
        <v>403</v>
      </c>
      <c r="I270" s="3">
        <v>5</v>
      </c>
      <c r="J270" s="3">
        <v>334</v>
      </c>
      <c r="K270" s="3" t="s">
        <v>19</v>
      </c>
      <c r="L270" s="3" t="str">
        <f t="shared" si="4"/>
        <v>https://smcc.vn/link.aspx?i=1652690478359142</v>
      </c>
      <c r="M270" s="3" t="s">
        <v>20</v>
      </c>
      <c r="Q270" s="3" t="s">
        <v>655</v>
      </c>
      <c r="R270" s="3" t="s">
        <v>22</v>
      </c>
    </row>
    <row r="271" spans="1:18">
      <c r="A271" s="3">
        <v>270</v>
      </c>
      <c r="B271" s="3" t="s">
        <v>650</v>
      </c>
      <c r="C271" s="3" t="s">
        <v>40</v>
      </c>
      <c r="D271" s="3" t="s">
        <v>16</v>
      </c>
      <c r="E271" s="3" t="str">
        <f>HYPERLINK("https://smcc.vn/link.aspx?i=1652690478359142_901220492047789", "https://smcc.vn/link.aspx?i=1652690478359142_901220492047789")</f>
        <v>https://smcc.vn/link.aspx?i=1652690478359142_901220492047789</v>
      </c>
      <c r="F271" s="3" t="s">
        <v>656</v>
      </c>
      <c r="G271" s="3" t="s">
        <v>94</v>
      </c>
      <c r="H271" s="3">
        <v>42</v>
      </c>
      <c r="I271" s="3">
        <v>2</v>
      </c>
      <c r="J271" s="3">
        <v>3</v>
      </c>
      <c r="K271" s="3" t="s">
        <v>19</v>
      </c>
      <c r="L271" s="3" t="str">
        <f t="shared" si="4"/>
        <v>https://smcc.vn/link.aspx?i=1652690478359142</v>
      </c>
      <c r="M271" s="3" t="s">
        <v>20</v>
      </c>
      <c r="Q271" s="3" t="s">
        <v>22</v>
      </c>
      <c r="R271" s="3" t="s">
        <v>22</v>
      </c>
    </row>
    <row r="272" spans="1:18">
      <c r="A272" s="3">
        <v>271</v>
      </c>
      <c r="B272" s="3" t="s">
        <v>657</v>
      </c>
      <c r="C272" s="3" t="s">
        <v>658</v>
      </c>
      <c r="D272" s="3" t="s">
        <v>16</v>
      </c>
      <c r="E272" s="3" t="str">
        <f>HYPERLINK("https://smcc.vn/link.aspx?i=1652690478359142_900814828755022", "https://smcc.vn/link.aspx?i=1652690478359142_900814828755022")</f>
        <v>https://smcc.vn/link.aspx?i=1652690478359142_900814828755022</v>
      </c>
      <c r="F272" s="3" t="s">
        <v>659</v>
      </c>
      <c r="G272" s="3" t="s">
        <v>18</v>
      </c>
      <c r="H272" s="3">
        <v>52</v>
      </c>
      <c r="I272" s="3">
        <v>0</v>
      </c>
      <c r="J272" s="3">
        <v>1</v>
      </c>
      <c r="K272" s="3" t="s">
        <v>19</v>
      </c>
      <c r="L272" s="3" t="str">
        <f t="shared" si="4"/>
        <v>https://smcc.vn/link.aspx?i=1652690478359142</v>
      </c>
      <c r="M272" s="3" t="s">
        <v>20</v>
      </c>
      <c r="Q272" s="3" t="s">
        <v>660</v>
      </c>
      <c r="R272" s="3" t="s">
        <v>22</v>
      </c>
    </row>
    <row r="273" spans="1:18">
      <c r="A273" s="3">
        <v>272</v>
      </c>
      <c r="B273" s="3" t="s">
        <v>657</v>
      </c>
      <c r="C273" s="3" t="s">
        <v>281</v>
      </c>
      <c r="D273" s="3" t="s">
        <v>16</v>
      </c>
      <c r="E273" s="3" t="str">
        <f>HYPERLINK("https://smcc.vn/link.aspx?i=1652690478359142_900645255438646_900645255438646_525323049836455", "https://smcc.vn/link.aspx?i=1652690478359142_900645255438646_900645255438646_525323049836455")</f>
        <v>https://smcc.vn/link.aspx?i=1652690478359142_900645255438646_900645255438646_525323049836455</v>
      </c>
      <c r="F273" s="3" t="s">
        <v>661</v>
      </c>
      <c r="G273" s="3" t="s">
        <v>18</v>
      </c>
      <c r="H273" s="3">
        <v>0</v>
      </c>
      <c r="I273" s="3">
        <v>0</v>
      </c>
      <c r="J273" s="3">
        <v>0</v>
      </c>
      <c r="K273" s="3" t="s">
        <v>19</v>
      </c>
      <c r="L273" s="3" t="str">
        <f t="shared" si="4"/>
        <v>https://smcc.vn/link.aspx?i=1652690478359142</v>
      </c>
      <c r="M273" s="3" t="s">
        <v>8</v>
      </c>
      <c r="Q273" s="3" t="s">
        <v>351</v>
      </c>
      <c r="R273" s="3" t="s">
        <v>22</v>
      </c>
    </row>
    <row r="274" spans="1:18">
      <c r="A274" s="3">
        <v>273</v>
      </c>
      <c r="B274" s="3" t="s">
        <v>657</v>
      </c>
      <c r="C274" s="3" t="s">
        <v>281</v>
      </c>
      <c r="D274" s="3" t="s">
        <v>16</v>
      </c>
      <c r="E274" s="3" t="str">
        <f>HYPERLINK("https://smcc.vn/link.aspx?i=1652690478359142_900645255438646_900645255438646_3825568971022546", "https://smcc.vn/link.aspx?i=1652690478359142_900645255438646_900645255438646_3825568971022546")</f>
        <v>https://smcc.vn/link.aspx?i=1652690478359142_900645255438646_900645255438646_3825568971022546</v>
      </c>
      <c r="F274" s="3" t="s">
        <v>662</v>
      </c>
      <c r="G274" s="3" t="s">
        <v>18</v>
      </c>
      <c r="H274" s="3">
        <v>0</v>
      </c>
      <c r="I274" s="3">
        <v>0</v>
      </c>
      <c r="J274" s="3">
        <v>0</v>
      </c>
      <c r="K274" s="3" t="s">
        <v>19</v>
      </c>
      <c r="L274" s="3" t="str">
        <f t="shared" si="4"/>
        <v>https://smcc.vn/link.aspx?i=1652690478359142</v>
      </c>
      <c r="M274" s="3" t="s">
        <v>8</v>
      </c>
      <c r="Q274" s="3" t="s">
        <v>22</v>
      </c>
      <c r="R274" s="3" t="s">
        <v>22</v>
      </c>
    </row>
    <row r="275" spans="1:18">
      <c r="A275" s="3">
        <v>274</v>
      </c>
      <c r="B275" s="3" t="s">
        <v>657</v>
      </c>
      <c r="C275" s="3" t="s">
        <v>108</v>
      </c>
      <c r="D275" s="3" t="s">
        <v>16</v>
      </c>
      <c r="E275" s="3" t="str">
        <f>HYPERLINK("https://smcc.vn/link.aspx?i=1652690478359142_900645255438646", "https://smcc.vn/link.aspx?i=1652690478359142_900645255438646")</f>
        <v>https://smcc.vn/link.aspx?i=1652690478359142_900645255438646</v>
      </c>
      <c r="F275" s="3" t="s">
        <v>663</v>
      </c>
      <c r="G275" s="3" t="s">
        <v>26</v>
      </c>
      <c r="H275" s="3">
        <v>152</v>
      </c>
      <c r="I275" s="3">
        <v>13</v>
      </c>
      <c r="J275" s="3">
        <v>3</v>
      </c>
      <c r="K275" s="3" t="s">
        <v>19</v>
      </c>
      <c r="L275" s="3" t="str">
        <f t="shared" si="4"/>
        <v>https://smcc.vn/link.aspx?i=1652690478359142</v>
      </c>
      <c r="M275" s="3" t="s">
        <v>20</v>
      </c>
      <c r="Q275" s="3" t="s">
        <v>501</v>
      </c>
      <c r="R275" s="3" t="s">
        <v>22</v>
      </c>
    </row>
    <row r="276" spans="1:18">
      <c r="A276" s="3">
        <v>275</v>
      </c>
      <c r="B276" s="3" t="s">
        <v>664</v>
      </c>
      <c r="C276" s="3" t="s">
        <v>286</v>
      </c>
      <c r="D276" s="3" t="s">
        <v>16</v>
      </c>
      <c r="E276" s="3" t="str">
        <f>HYPERLINK("https://smcc.vn/link.aspx?i=1652690478359142_900189205484251", "https://smcc.vn/link.aspx?i=1652690478359142_900189205484251")</f>
        <v>https://smcc.vn/link.aspx?i=1652690478359142_900189205484251</v>
      </c>
      <c r="F276" s="3" t="s">
        <v>665</v>
      </c>
      <c r="G276" s="3" t="s">
        <v>18</v>
      </c>
      <c r="H276" s="3">
        <v>66</v>
      </c>
      <c r="I276" s="3">
        <v>0</v>
      </c>
      <c r="J276" s="3">
        <v>84</v>
      </c>
      <c r="K276" s="3" t="s">
        <v>19</v>
      </c>
      <c r="L276" s="3" t="str">
        <f t="shared" si="4"/>
        <v>https://smcc.vn/link.aspx?i=1652690478359142</v>
      </c>
      <c r="M276" s="3" t="s">
        <v>20</v>
      </c>
      <c r="Q276" s="3" t="s">
        <v>666</v>
      </c>
      <c r="R276" s="3" t="s">
        <v>22</v>
      </c>
    </row>
    <row r="277" spans="1:18">
      <c r="A277" s="3">
        <v>276</v>
      </c>
      <c r="B277" s="3" t="s">
        <v>664</v>
      </c>
      <c r="C277" s="3" t="s">
        <v>667</v>
      </c>
      <c r="D277" s="3" t="s">
        <v>16</v>
      </c>
      <c r="E277" s="3" t="str">
        <f>HYPERLINK("https://smcc.vn/link.aspx?i=1652690478359142_900023322167506", "https://smcc.vn/link.aspx?i=1652690478359142_900023322167506")</f>
        <v>https://smcc.vn/link.aspx?i=1652690478359142_900023322167506</v>
      </c>
      <c r="F277" s="3" t="s">
        <v>668</v>
      </c>
      <c r="G277" s="3" t="s">
        <v>18</v>
      </c>
      <c r="H277" s="3">
        <v>27</v>
      </c>
      <c r="I277" s="3">
        <v>3</v>
      </c>
      <c r="J277" s="3">
        <v>2</v>
      </c>
      <c r="K277" s="3" t="s">
        <v>19</v>
      </c>
      <c r="L277" s="3" t="str">
        <f t="shared" si="4"/>
        <v>https://smcc.vn/link.aspx?i=1652690478359142</v>
      </c>
      <c r="M277" s="3" t="s">
        <v>20</v>
      </c>
      <c r="Q277" s="3" t="s">
        <v>669</v>
      </c>
      <c r="R277" s="3" t="s">
        <v>22</v>
      </c>
    </row>
    <row r="278" spans="1:18">
      <c r="A278" s="3">
        <v>277</v>
      </c>
      <c r="B278" s="3" t="s">
        <v>670</v>
      </c>
      <c r="C278" s="3" t="s">
        <v>671</v>
      </c>
      <c r="D278" s="3" t="s">
        <v>16</v>
      </c>
      <c r="E278" s="3" t="str">
        <f>HYPERLINK("https://smcc.vn/link.aspx?i=1652690478359142_899245072245331", "https://smcc.vn/link.aspx?i=1652690478359142_899245072245331")</f>
        <v>https://smcc.vn/link.aspx?i=1652690478359142_899245072245331</v>
      </c>
      <c r="F278" s="3" t="s">
        <v>672</v>
      </c>
      <c r="G278" s="3" t="s">
        <v>18</v>
      </c>
      <c r="H278" s="3">
        <v>19</v>
      </c>
      <c r="I278" s="3">
        <v>0</v>
      </c>
      <c r="J278" s="3">
        <v>2</v>
      </c>
      <c r="K278" s="3" t="s">
        <v>19</v>
      </c>
      <c r="L278" s="3" t="str">
        <f t="shared" si="4"/>
        <v>https://smcc.vn/link.aspx?i=1652690478359142</v>
      </c>
      <c r="M278" s="3" t="s">
        <v>20</v>
      </c>
      <c r="Q278" s="3" t="s">
        <v>673</v>
      </c>
      <c r="R278" s="3" t="s">
        <v>22</v>
      </c>
    </row>
    <row r="279" spans="1:18">
      <c r="A279" s="3">
        <v>278</v>
      </c>
      <c r="B279" s="3" t="s">
        <v>674</v>
      </c>
      <c r="C279" s="3" t="s">
        <v>48</v>
      </c>
      <c r="D279" s="3" t="s">
        <v>16</v>
      </c>
      <c r="E279" s="3" t="str">
        <f>HYPERLINK("https://smcc.vn/link.aspx?i=1652690478359142_895397385963433", "https://smcc.vn/link.aspx?i=1652690478359142_895397385963433")</f>
        <v>https://smcc.vn/link.aspx?i=1652690478359142_895397385963433</v>
      </c>
      <c r="F279" s="3" t="s">
        <v>675</v>
      </c>
      <c r="G279" s="3" t="s">
        <v>18</v>
      </c>
      <c r="H279" s="3">
        <v>145</v>
      </c>
      <c r="I279" s="3">
        <v>7</v>
      </c>
      <c r="J279" s="3">
        <v>1</v>
      </c>
      <c r="K279" s="3" t="s">
        <v>19</v>
      </c>
      <c r="L279" s="3" t="str">
        <f t="shared" si="4"/>
        <v>https://smcc.vn/link.aspx?i=1652690478359142</v>
      </c>
      <c r="M279" s="3" t="s">
        <v>20</v>
      </c>
      <c r="Q279" s="3" t="s">
        <v>22</v>
      </c>
      <c r="R279" s="3" t="s">
        <v>22</v>
      </c>
    </row>
    <row r="280" spans="1:18">
      <c r="A280" s="3">
        <v>279</v>
      </c>
      <c r="B280" s="3" t="s">
        <v>676</v>
      </c>
      <c r="C280" s="3" t="s">
        <v>677</v>
      </c>
      <c r="D280" s="3" t="s">
        <v>16</v>
      </c>
      <c r="E280" s="3" t="str">
        <f>HYPERLINK("https://smcc.vn/link.aspx?i=1652690478359142_892946009541904", "https://smcc.vn/link.aspx?i=1652690478359142_892946009541904")</f>
        <v>https://smcc.vn/link.aspx?i=1652690478359142_892946009541904</v>
      </c>
      <c r="F280" s="3" t="s">
        <v>678</v>
      </c>
      <c r="G280" s="3" t="s">
        <v>18</v>
      </c>
      <c r="H280" s="3">
        <v>39</v>
      </c>
      <c r="I280" s="3">
        <v>0</v>
      </c>
      <c r="J280" s="3">
        <v>2</v>
      </c>
      <c r="K280" s="3" t="s">
        <v>19</v>
      </c>
      <c r="L280" s="3" t="str">
        <f t="shared" si="4"/>
        <v>https://smcc.vn/link.aspx?i=1652690478359142</v>
      </c>
      <c r="M280" s="3" t="s">
        <v>20</v>
      </c>
      <c r="Q280" s="3" t="s">
        <v>679</v>
      </c>
      <c r="R280" s="3" t="s">
        <v>22</v>
      </c>
    </row>
    <row r="281" spans="1:18">
      <c r="A281" s="3">
        <v>280</v>
      </c>
      <c r="B281" s="3" t="s">
        <v>680</v>
      </c>
      <c r="C281" s="3" t="s">
        <v>681</v>
      </c>
      <c r="D281" s="3" t="s">
        <v>16</v>
      </c>
      <c r="E281" s="3" t="str">
        <f>HYPERLINK("https://smcc.vn/link.aspx?i=1652690478359142_890842899752215", "https://smcc.vn/link.aspx?i=1652690478359142_890842899752215")</f>
        <v>https://smcc.vn/link.aspx?i=1652690478359142_890842899752215</v>
      </c>
      <c r="F281" s="3" t="s">
        <v>682</v>
      </c>
      <c r="G281" s="3" t="s">
        <v>18</v>
      </c>
      <c r="H281" s="3">
        <v>29</v>
      </c>
      <c r="I281" s="3">
        <v>1</v>
      </c>
      <c r="J281" s="3">
        <v>0</v>
      </c>
      <c r="K281" s="3" t="s">
        <v>19</v>
      </c>
      <c r="L281" s="3" t="str">
        <f t="shared" si="4"/>
        <v>https://smcc.vn/link.aspx?i=1652690478359142</v>
      </c>
      <c r="M281" s="3" t="s">
        <v>20</v>
      </c>
      <c r="Q281" s="3" t="s">
        <v>683</v>
      </c>
      <c r="R281" s="3" t="s">
        <v>22</v>
      </c>
    </row>
    <row r="282" spans="1:18">
      <c r="A282" s="3">
        <v>281</v>
      </c>
      <c r="B282" s="3" t="s">
        <v>684</v>
      </c>
      <c r="C282" s="3" t="s">
        <v>685</v>
      </c>
      <c r="D282" s="3" t="s">
        <v>16</v>
      </c>
      <c r="E282" s="3" t="str">
        <f>HYPERLINK("https://smcc.vn/link.aspx?i=1652690478359142_890414419795063", "https://smcc.vn/link.aspx?i=1652690478359142_890414419795063")</f>
        <v>https://smcc.vn/link.aspx?i=1652690478359142_890414419795063</v>
      </c>
      <c r="F282" s="3" t="s">
        <v>686</v>
      </c>
      <c r="G282" s="3" t="s">
        <v>18</v>
      </c>
      <c r="H282" s="3">
        <v>28</v>
      </c>
      <c r="I282" s="3">
        <v>1</v>
      </c>
      <c r="J282" s="3">
        <v>2</v>
      </c>
      <c r="K282" s="3" t="s">
        <v>19</v>
      </c>
      <c r="L282" s="3" t="str">
        <f t="shared" si="4"/>
        <v>https://smcc.vn/link.aspx?i=1652690478359142</v>
      </c>
      <c r="M282" s="3" t="s">
        <v>20</v>
      </c>
      <c r="Q282" s="3" t="s">
        <v>687</v>
      </c>
      <c r="R282" s="3" t="s">
        <v>22</v>
      </c>
    </row>
    <row r="283" spans="1:18">
      <c r="A283" s="3">
        <v>282</v>
      </c>
      <c r="B283" s="3" t="s">
        <v>688</v>
      </c>
      <c r="C283" s="3" t="s">
        <v>689</v>
      </c>
      <c r="D283" s="3" t="s">
        <v>16</v>
      </c>
      <c r="E283" s="3" t="str">
        <f>HYPERLINK("https://smcc.vn/link.aspx?i=1652690478359142_889700073199831", "https://smcc.vn/link.aspx?i=1652690478359142_889700073199831")</f>
        <v>https://smcc.vn/link.aspx?i=1652690478359142_889700073199831</v>
      </c>
      <c r="F283" s="3" t="s">
        <v>690</v>
      </c>
      <c r="G283" s="3" t="s">
        <v>18</v>
      </c>
      <c r="H283" s="3">
        <v>33</v>
      </c>
      <c r="I283" s="3">
        <v>1</v>
      </c>
      <c r="J283" s="3">
        <v>4</v>
      </c>
      <c r="K283" s="3" t="s">
        <v>19</v>
      </c>
      <c r="L283" s="3" t="str">
        <f t="shared" si="4"/>
        <v>https://smcc.vn/link.aspx?i=1652690478359142</v>
      </c>
      <c r="M283" s="3" t="s">
        <v>20</v>
      </c>
      <c r="Q283" s="3" t="s">
        <v>22</v>
      </c>
      <c r="R283" s="3" t="s">
        <v>22</v>
      </c>
    </row>
    <row r="284" spans="1:18">
      <c r="A284" s="3">
        <v>283</v>
      </c>
      <c r="B284" s="3" t="s">
        <v>691</v>
      </c>
      <c r="C284" s="3" t="s">
        <v>40</v>
      </c>
      <c r="D284" s="3" t="s">
        <v>16</v>
      </c>
      <c r="E284" s="3" t="str">
        <f>HYPERLINK("https://smcc.vn/link.aspx?i=1652690478359142_887192103450628", "https://smcc.vn/link.aspx?i=1652690478359142_887192103450628")</f>
        <v>https://smcc.vn/link.aspx?i=1652690478359142_887192103450628</v>
      </c>
      <c r="F284" s="3" t="s">
        <v>692</v>
      </c>
      <c r="G284" s="3" t="s">
        <v>18</v>
      </c>
      <c r="H284" s="3">
        <v>28</v>
      </c>
      <c r="I284" s="3">
        <v>6</v>
      </c>
      <c r="J284" s="3">
        <v>0</v>
      </c>
      <c r="K284" s="3" t="s">
        <v>19</v>
      </c>
      <c r="L284" s="3" t="str">
        <f t="shared" si="4"/>
        <v>https://smcc.vn/link.aspx?i=1652690478359142</v>
      </c>
      <c r="M284" s="3" t="s">
        <v>20</v>
      </c>
      <c r="Q284" s="3" t="s">
        <v>22</v>
      </c>
      <c r="R284" s="3" t="s">
        <v>22</v>
      </c>
    </row>
    <row r="285" spans="1:18">
      <c r="A285" s="3">
        <v>284</v>
      </c>
      <c r="B285" s="3" t="s">
        <v>693</v>
      </c>
      <c r="C285" s="3" t="s">
        <v>47</v>
      </c>
      <c r="D285" s="3" t="s">
        <v>16</v>
      </c>
      <c r="E285" s="3" t="str">
        <f>HYPERLINK("https://smcc.vn/link.aspx?i=1652690478359142_886611483508690", "https://smcc.vn/link.aspx?i=1652690478359142_886611483508690")</f>
        <v>https://smcc.vn/link.aspx?i=1652690478359142_886611483508690</v>
      </c>
      <c r="F285" s="3" t="s">
        <v>694</v>
      </c>
      <c r="G285" s="3" t="s">
        <v>18</v>
      </c>
      <c r="H285" s="3">
        <v>58</v>
      </c>
      <c r="I285" s="3">
        <v>4</v>
      </c>
      <c r="J285" s="3">
        <v>10</v>
      </c>
      <c r="K285" s="3" t="s">
        <v>19</v>
      </c>
      <c r="L285" s="3" t="str">
        <f t="shared" si="4"/>
        <v>https://smcc.vn/link.aspx?i=1652690478359142</v>
      </c>
      <c r="M285" s="3" t="s">
        <v>20</v>
      </c>
      <c r="Q285" s="3" t="s">
        <v>695</v>
      </c>
      <c r="R285" s="3" t="s">
        <v>22</v>
      </c>
    </row>
    <row r="286" spans="1:18">
      <c r="A286" s="3">
        <v>285</v>
      </c>
      <c r="B286" s="3" t="s">
        <v>696</v>
      </c>
      <c r="C286" s="3" t="s">
        <v>331</v>
      </c>
      <c r="D286" s="3" t="s">
        <v>16</v>
      </c>
      <c r="E286" s="3" t="str">
        <f>HYPERLINK("https://smcc.vn/link.aspx?i=1652690478359142_886152216887950", "https://smcc.vn/link.aspx?i=1652690478359142_886152216887950")</f>
        <v>https://smcc.vn/link.aspx?i=1652690478359142_886152216887950</v>
      </c>
      <c r="F286" s="3" t="s">
        <v>697</v>
      </c>
      <c r="G286" s="3" t="s">
        <v>18</v>
      </c>
      <c r="H286" s="3">
        <v>21</v>
      </c>
      <c r="I286" s="3">
        <v>4</v>
      </c>
      <c r="J286" s="3">
        <v>0</v>
      </c>
      <c r="K286" s="3" t="s">
        <v>19</v>
      </c>
      <c r="L286" s="3" t="str">
        <f t="shared" si="4"/>
        <v>https://smcc.vn/link.aspx?i=1652690478359142</v>
      </c>
      <c r="M286" s="3" t="s">
        <v>20</v>
      </c>
      <c r="Q286" s="3" t="s">
        <v>698</v>
      </c>
      <c r="R286" s="3" t="s">
        <v>22</v>
      </c>
    </row>
    <row r="287" spans="1:18">
      <c r="A287" s="3">
        <v>286</v>
      </c>
      <c r="B287" s="3" t="s">
        <v>699</v>
      </c>
      <c r="C287" s="3" t="s">
        <v>700</v>
      </c>
      <c r="D287" s="3" t="s">
        <v>16</v>
      </c>
      <c r="E287" s="3" t="str">
        <f>HYPERLINK("https://smcc.vn/link.aspx?i=1652690478359142_884639213705917", "https://smcc.vn/link.aspx?i=1652690478359142_884639213705917")</f>
        <v>https://smcc.vn/link.aspx?i=1652690478359142_884639213705917</v>
      </c>
      <c r="F287" s="3" t="s">
        <v>701</v>
      </c>
      <c r="G287" s="3" t="s">
        <v>18</v>
      </c>
      <c r="H287" s="3">
        <v>25</v>
      </c>
      <c r="I287" s="3">
        <v>0</v>
      </c>
      <c r="J287" s="3">
        <v>0</v>
      </c>
      <c r="K287" s="3" t="s">
        <v>19</v>
      </c>
      <c r="L287" s="3" t="str">
        <f t="shared" si="4"/>
        <v>https://smcc.vn/link.aspx?i=1652690478359142</v>
      </c>
      <c r="M287" s="3" t="s">
        <v>20</v>
      </c>
      <c r="Q287" s="3" t="s">
        <v>501</v>
      </c>
      <c r="R287" s="3" t="s">
        <v>22</v>
      </c>
    </row>
    <row r="288" spans="1:18">
      <c r="A288" s="3">
        <v>287</v>
      </c>
      <c r="B288" s="3" t="s">
        <v>702</v>
      </c>
      <c r="C288" s="3" t="s">
        <v>178</v>
      </c>
      <c r="D288" s="3" t="s">
        <v>16</v>
      </c>
      <c r="E288" s="3" t="str">
        <f>HYPERLINK("https://smcc.vn/link.aspx?i=1652690478359142_882951053874733", "https://smcc.vn/link.aspx?i=1652690478359142_882951053874733")</f>
        <v>https://smcc.vn/link.aspx?i=1652690478359142_882951053874733</v>
      </c>
      <c r="F288" s="3" t="s">
        <v>703</v>
      </c>
      <c r="G288" s="3" t="s">
        <v>26</v>
      </c>
      <c r="H288" s="3">
        <v>42</v>
      </c>
      <c r="I288" s="3">
        <v>1</v>
      </c>
      <c r="J288" s="3">
        <v>6</v>
      </c>
      <c r="K288" s="3" t="s">
        <v>19</v>
      </c>
      <c r="L288" s="3" t="str">
        <f t="shared" si="4"/>
        <v>https://smcc.vn/link.aspx?i=1652690478359142</v>
      </c>
      <c r="M288" s="3" t="s">
        <v>20</v>
      </c>
      <c r="Q288" s="3" t="s">
        <v>704</v>
      </c>
      <c r="R288" s="3" t="s">
        <v>22</v>
      </c>
    </row>
    <row r="289" spans="1:18">
      <c r="A289" s="3">
        <v>288</v>
      </c>
      <c r="B289" s="3" t="s">
        <v>705</v>
      </c>
      <c r="C289" s="3" t="s">
        <v>40</v>
      </c>
      <c r="D289" s="3" t="s">
        <v>16</v>
      </c>
      <c r="E289" s="3" t="str">
        <f>HYPERLINK("https://smcc.vn/link.aspx?i=1652690478359142_880262870810218", "https://smcc.vn/link.aspx?i=1652690478359142_880262870810218")</f>
        <v>https://smcc.vn/link.aspx?i=1652690478359142_880262870810218</v>
      </c>
      <c r="F289" s="3" t="s">
        <v>706</v>
      </c>
      <c r="G289" s="3" t="s">
        <v>18</v>
      </c>
      <c r="H289" s="3">
        <v>24</v>
      </c>
      <c r="I289" s="3">
        <v>2</v>
      </c>
      <c r="J289" s="3">
        <v>0</v>
      </c>
      <c r="K289" s="3" t="s">
        <v>19</v>
      </c>
      <c r="L289" s="3" t="str">
        <f t="shared" si="4"/>
        <v>https://smcc.vn/link.aspx?i=1652690478359142</v>
      </c>
      <c r="M289" s="3" t="s">
        <v>20</v>
      </c>
      <c r="Q289" s="3" t="s">
        <v>707</v>
      </c>
      <c r="R289" s="3" t="s">
        <v>22</v>
      </c>
    </row>
    <row r="290" spans="1:18">
      <c r="A290" s="3">
        <v>289</v>
      </c>
      <c r="B290" s="3" t="s">
        <v>708</v>
      </c>
      <c r="C290" s="3" t="s">
        <v>40</v>
      </c>
      <c r="D290" s="3" t="s">
        <v>16</v>
      </c>
      <c r="E290" s="3" t="str">
        <f>HYPERLINK("https://smcc.vn/link.aspx?i=1652690478359142_879649227538249", "https://smcc.vn/link.aspx?i=1652690478359142_879649227538249")</f>
        <v>https://smcc.vn/link.aspx?i=1652690478359142_879649227538249</v>
      </c>
      <c r="F290" s="3" t="s">
        <v>709</v>
      </c>
      <c r="G290" s="3" t="s">
        <v>94</v>
      </c>
      <c r="H290" s="3">
        <v>90</v>
      </c>
      <c r="I290" s="3">
        <v>3</v>
      </c>
      <c r="J290" s="3">
        <v>6</v>
      </c>
      <c r="K290" s="3" t="s">
        <v>19</v>
      </c>
      <c r="L290" s="3" t="str">
        <f t="shared" si="4"/>
        <v>https://smcc.vn/link.aspx?i=1652690478359142</v>
      </c>
      <c r="M290" s="3" t="s">
        <v>20</v>
      </c>
      <c r="Q290" s="3" t="s">
        <v>710</v>
      </c>
      <c r="R290" s="3" t="s">
        <v>22</v>
      </c>
    </row>
    <row r="291" spans="1:18">
      <c r="A291" s="3">
        <v>290</v>
      </c>
      <c r="B291" s="3" t="s">
        <v>711</v>
      </c>
      <c r="C291" s="3" t="s">
        <v>24</v>
      </c>
      <c r="D291" s="3" t="s">
        <v>16</v>
      </c>
      <c r="E291" s="3" t="str">
        <f>HYPERLINK("https://smcc.vn/link.aspx?i=1652690478359142_879255097577662", "https://smcc.vn/link.aspx?i=1652690478359142_879255097577662")</f>
        <v>https://smcc.vn/link.aspx?i=1652690478359142_879255097577662</v>
      </c>
      <c r="F291" s="3" t="s">
        <v>712</v>
      </c>
      <c r="G291" s="3" t="s">
        <v>18</v>
      </c>
      <c r="H291" s="3">
        <v>40</v>
      </c>
      <c r="I291" s="3">
        <v>1</v>
      </c>
      <c r="J291" s="3">
        <v>5</v>
      </c>
      <c r="K291" s="3" t="s">
        <v>19</v>
      </c>
      <c r="L291" s="3" t="str">
        <f t="shared" si="4"/>
        <v>https://smcc.vn/link.aspx?i=1652690478359142</v>
      </c>
      <c r="M291" s="3" t="s">
        <v>20</v>
      </c>
      <c r="Q291" s="3" t="s">
        <v>713</v>
      </c>
      <c r="R291" s="3" t="s">
        <v>22</v>
      </c>
    </row>
    <row r="292" spans="1:18">
      <c r="A292" s="3">
        <v>291</v>
      </c>
      <c r="B292" s="3" t="s">
        <v>714</v>
      </c>
      <c r="C292" s="3" t="s">
        <v>62</v>
      </c>
      <c r="D292" s="3" t="s">
        <v>16</v>
      </c>
      <c r="E292" s="3" t="str">
        <f>HYPERLINK("https://smcc.vn/link.aspx?i=1652690478359142_878507277652444", "https://smcc.vn/link.aspx?i=1652690478359142_878507277652444")</f>
        <v>https://smcc.vn/link.aspx?i=1652690478359142_878507277652444</v>
      </c>
      <c r="F292" s="3" t="s">
        <v>715</v>
      </c>
      <c r="G292" s="3" t="s">
        <v>18</v>
      </c>
      <c r="H292" s="3">
        <v>66</v>
      </c>
      <c r="I292" s="3">
        <v>1</v>
      </c>
      <c r="J292" s="3">
        <v>7</v>
      </c>
      <c r="K292" s="3" t="s">
        <v>19</v>
      </c>
      <c r="L292" s="3" t="str">
        <f t="shared" si="4"/>
        <v>https://smcc.vn/link.aspx?i=1652690478359142</v>
      </c>
      <c r="M292" s="3" t="s">
        <v>20</v>
      </c>
      <c r="Q292" s="3" t="s">
        <v>716</v>
      </c>
      <c r="R292" s="3" t="s">
        <v>22</v>
      </c>
    </row>
    <row r="293" spans="1:18">
      <c r="A293" s="3">
        <v>292</v>
      </c>
      <c r="B293" s="3" t="s">
        <v>717</v>
      </c>
      <c r="C293" s="3" t="s">
        <v>40</v>
      </c>
      <c r="D293" s="3" t="s">
        <v>16</v>
      </c>
      <c r="E293" s="3" t="str">
        <f>HYPERLINK("https://smcc.vn/link.aspx?i=1652690478359142_877670981069407", "https://smcc.vn/link.aspx?i=1652690478359142_877670981069407")</f>
        <v>https://smcc.vn/link.aspx?i=1652690478359142_877670981069407</v>
      </c>
      <c r="F293" s="3" t="s">
        <v>718</v>
      </c>
      <c r="G293" s="3" t="s">
        <v>18</v>
      </c>
      <c r="H293" s="3">
        <v>48</v>
      </c>
      <c r="I293" s="3">
        <v>2</v>
      </c>
      <c r="J293" s="3">
        <v>2</v>
      </c>
      <c r="K293" s="3" t="s">
        <v>19</v>
      </c>
      <c r="L293" s="3" t="str">
        <f t="shared" si="4"/>
        <v>https://smcc.vn/link.aspx?i=1652690478359142</v>
      </c>
      <c r="M293" s="3" t="s">
        <v>20</v>
      </c>
      <c r="Q293" s="3" t="s">
        <v>719</v>
      </c>
      <c r="R293" s="3" t="s">
        <v>22</v>
      </c>
    </row>
    <row r="294" spans="1:18">
      <c r="A294" s="3">
        <v>293</v>
      </c>
      <c r="B294" s="3" t="s">
        <v>720</v>
      </c>
      <c r="C294" s="3" t="s">
        <v>721</v>
      </c>
      <c r="D294" s="3" t="s">
        <v>16</v>
      </c>
      <c r="E294" s="3" t="str">
        <f>HYPERLINK("https://smcc.vn/link.aspx?i=1652690478359142_877021727800999", "https://smcc.vn/link.aspx?i=1652690478359142_877021727800999")</f>
        <v>https://smcc.vn/link.aspx?i=1652690478359142_877021727800999</v>
      </c>
      <c r="F294" s="3" t="s">
        <v>722</v>
      </c>
      <c r="G294" s="3" t="s">
        <v>18</v>
      </c>
      <c r="H294" s="3">
        <v>51</v>
      </c>
      <c r="I294" s="3">
        <v>2</v>
      </c>
      <c r="J294" s="3">
        <v>4</v>
      </c>
      <c r="K294" s="3" t="s">
        <v>19</v>
      </c>
      <c r="L294" s="3" t="str">
        <f t="shared" si="4"/>
        <v>https://smcc.vn/link.aspx?i=1652690478359142</v>
      </c>
      <c r="M294" s="3" t="s">
        <v>20</v>
      </c>
      <c r="Q294" s="3" t="s">
        <v>213</v>
      </c>
      <c r="R294" s="3" t="s">
        <v>22</v>
      </c>
    </row>
    <row r="295" spans="1:18">
      <c r="A295" s="3">
        <v>294</v>
      </c>
      <c r="B295" s="3" t="s">
        <v>723</v>
      </c>
      <c r="C295" s="3" t="s">
        <v>724</v>
      </c>
      <c r="D295" s="3" t="s">
        <v>16</v>
      </c>
      <c r="E295" s="3" t="str">
        <f>HYPERLINK("https://smcc.vn/link.aspx?i=1652690478359142_875275817975590", "https://smcc.vn/link.aspx?i=1652690478359142_875275817975590")</f>
        <v>https://smcc.vn/link.aspx?i=1652690478359142_875275817975590</v>
      </c>
      <c r="F295" s="3" t="s">
        <v>725</v>
      </c>
      <c r="G295" s="3" t="s">
        <v>18</v>
      </c>
      <c r="H295" s="3">
        <v>51</v>
      </c>
      <c r="I295" s="3">
        <v>3</v>
      </c>
      <c r="J295" s="3">
        <v>2</v>
      </c>
      <c r="K295" s="3" t="s">
        <v>19</v>
      </c>
      <c r="L295" s="3" t="str">
        <f t="shared" si="4"/>
        <v>https://smcc.vn/link.aspx?i=1652690478359142</v>
      </c>
      <c r="M295" s="3" t="s">
        <v>20</v>
      </c>
      <c r="Q295" s="3" t="s">
        <v>726</v>
      </c>
      <c r="R295" s="3" t="s">
        <v>22</v>
      </c>
    </row>
    <row r="296" spans="1:18">
      <c r="A296" s="3">
        <v>295</v>
      </c>
      <c r="B296" s="3" t="s">
        <v>727</v>
      </c>
      <c r="C296" s="3" t="s">
        <v>243</v>
      </c>
      <c r="D296" s="3" t="s">
        <v>16</v>
      </c>
      <c r="E296" s="3" t="str">
        <f>HYPERLINK("https://smcc.vn/link.aspx?i=1652690478359142_874633794706459_874633794706459_3611275229125444", "https://smcc.vn/link.aspx?i=1652690478359142_874633794706459_874633794706459_3611275229125444")</f>
        <v>https://smcc.vn/link.aspx?i=1652690478359142_874633794706459_874633794706459_3611275229125444</v>
      </c>
      <c r="F296" s="3" t="s">
        <v>728</v>
      </c>
      <c r="G296" s="3" t="s">
        <v>18</v>
      </c>
      <c r="H296" s="3">
        <v>0</v>
      </c>
      <c r="I296" s="3">
        <v>0</v>
      </c>
      <c r="J296" s="3">
        <v>0</v>
      </c>
      <c r="K296" s="3" t="s">
        <v>19</v>
      </c>
      <c r="L296" s="3" t="str">
        <f t="shared" si="4"/>
        <v>https://smcc.vn/link.aspx?i=1652690478359142</v>
      </c>
      <c r="M296" s="3" t="s">
        <v>8</v>
      </c>
      <c r="Q296" s="3" t="s">
        <v>729</v>
      </c>
      <c r="R296" s="3" t="s">
        <v>22</v>
      </c>
    </row>
    <row r="297" spans="1:18">
      <c r="A297" s="3">
        <v>296</v>
      </c>
      <c r="B297" s="3" t="s">
        <v>727</v>
      </c>
      <c r="C297" s="3" t="s">
        <v>730</v>
      </c>
      <c r="D297" s="3" t="s">
        <v>16</v>
      </c>
      <c r="E297" s="3" t="str">
        <f>HYPERLINK("https://smcc.vn/link.aspx?i=1652690478359142_874633794706459", "https://smcc.vn/link.aspx?i=1652690478359142_874633794706459")</f>
        <v>https://smcc.vn/link.aspx?i=1652690478359142_874633794706459</v>
      </c>
      <c r="F297" s="3" t="s">
        <v>731</v>
      </c>
      <c r="G297" s="3" t="s">
        <v>18</v>
      </c>
      <c r="H297" s="3">
        <v>39</v>
      </c>
      <c r="I297" s="3">
        <v>5</v>
      </c>
      <c r="J297" s="3">
        <v>2</v>
      </c>
      <c r="K297" s="3" t="s">
        <v>19</v>
      </c>
      <c r="L297" s="3" t="str">
        <f t="shared" si="4"/>
        <v>https://smcc.vn/link.aspx?i=1652690478359142</v>
      </c>
      <c r="M297" s="3" t="s">
        <v>20</v>
      </c>
      <c r="Q297" s="3" t="s">
        <v>732</v>
      </c>
      <c r="R297" s="3" t="s">
        <v>22</v>
      </c>
    </row>
    <row r="298" spans="1:18">
      <c r="A298" s="3">
        <v>297</v>
      </c>
      <c r="B298" s="3" t="s">
        <v>733</v>
      </c>
      <c r="C298" s="3" t="s">
        <v>734</v>
      </c>
      <c r="D298" s="3" t="s">
        <v>16</v>
      </c>
      <c r="E298" s="3" t="str">
        <f>HYPERLINK("https://smcc.vn/link.aspx?i=1652690478359142_873896654780173_873896654780173_491121409939262", "https://smcc.vn/link.aspx?i=1652690478359142_873896654780173_873896654780173_491121409939262")</f>
        <v>https://smcc.vn/link.aspx?i=1652690478359142_873896654780173_873896654780173_491121409939262</v>
      </c>
      <c r="F298" s="3" t="s">
        <v>735</v>
      </c>
      <c r="G298" s="3" t="s">
        <v>94</v>
      </c>
      <c r="H298" s="3">
        <v>0</v>
      </c>
      <c r="I298" s="3">
        <v>0</v>
      </c>
      <c r="J298" s="3">
        <v>0</v>
      </c>
      <c r="K298" s="3" t="s">
        <v>19</v>
      </c>
      <c r="L298" s="3" t="str">
        <f t="shared" si="4"/>
        <v>https://smcc.vn/link.aspx?i=1652690478359142</v>
      </c>
      <c r="M298" s="3" t="s">
        <v>8</v>
      </c>
      <c r="Q298" s="3" t="s">
        <v>736</v>
      </c>
      <c r="R298" s="3" t="s">
        <v>22</v>
      </c>
    </row>
    <row r="299" spans="1:18">
      <c r="A299" s="3">
        <v>298</v>
      </c>
      <c r="B299" s="3" t="s">
        <v>733</v>
      </c>
      <c r="C299" s="3" t="s">
        <v>458</v>
      </c>
      <c r="D299" s="3" t="s">
        <v>16</v>
      </c>
      <c r="E299" s="3" t="str">
        <f>HYPERLINK("https://smcc.vn/link.aspx?i=1652690478359142_873896654780173", "https://smcc.vn/link.aspx?i=1652690478359142_873896654780173")</f>
        <v>https://smcc.vn/link.aspx?i=1652690478359142_873896654780173</v>
      </c>
      <c r="F299" s="3" t="s">
        <v>737</v>
      </c>
      <c r="G299" s="3" t="s">
        <v>18</v>
      </c>
      <c r="H299" s="3">
        <v>143</v>
      </c>
      <c r="I299" s="3">
        <v>17</v>
      </c>
      <c r="J299" s="3">
        <v>6</v>
      </c>
      <c r="K299" s="3" t="s">
        <v>19</v>
      </c>
      <c r="L299" s="3" t="str">
        <f t="shared" si="4"/>
        <v>https://smcc.vn/link.aspx?i=1652690478359142</v>
      </c>
      <c r="M299" s="3" t="s">
        <v>20</v>
      </c>
      <c r="Q299" s="3" t="s">
        <v>22</v>
      </c>
      <c r="R299" s="3" t="s">
        <v>22</v>
      </c>
    </row>
    <row r="300" spans="1:18">
      <c r="A300" s="3">
        <v>299</v>
      </c>
      <c r="B300" s="3" t="s">
        <v>738</v>
      </c>
      <c r="C300" s="3" t="s">
        <v>323</v>
      </c>
      <c r="D300" s="3" t="s">
        <v>16</v>
      </c>
      <c r="E300" s="3" t="str">
        <f>HYPERLINK("https://smcc.vn/link.aspx?i=1652690478359142_872468788256293", "https://smcc.vn/link.aspx?i=1652690478359142_872468788256293")</f>
        <v>https://smcc.vn/link.aspx?i=1652690478359142_872468788256293</v>
      </c>
      <c r="F300" s="3" t="s">
        <v>739</v>
      </c>
      <c r="G300" s="3" t="s">
        <v>18</v>
      </c>
      <c r="H300" s="3">
        <v>53</v>
      </c>
      <c r="I300" s="3">
        <v>1</v>
      </c>
      <c r="J300" s="3">
        <v>4</v>
      </c>
      <c r="K300" s="3" t="s">
        <v>19</v>
      </c>
      <c r="L300" s="3" t="str">
        <f t="shared" si="4"/>
        <v>https://smcc.vn/link.aspx?i=1652690478359142</v>
      </c>
      <c r="M300" s="3" t="s">
        <v>20</v>
      </c>
      <c r="Q300" s="3" t="s">
        <v>740</v>
      </c>
      <c r="R300" s="3" t="s">
        <v>22</v>
      </c>
    </row>
    <row r="301" spans="1:18">
      <c r="A301" s="3">
        <v>300</v>
      </c>
      <c r="B301" s="3" t="s">
        <v>738</v>
      </c>
      <c r="C301" s="3" t="s">
        <v>40</v>
      </c>
      <c r="D301" s="3" t="s">
        <v>16</v>
      </c>
      <c r="E301" s="3" t="str">
        <f>HYPERLINK("https://smcc.vn/link.aspx?i=1652690478359142_872392321597273", "https://smcc.vn/link.aspx?i=1652690478359142_872392321597273")</f>
        <v>https://smcc.vn/link.aspx?i=1652690478359142_872392321597273</v>
      </c>
      <c r="F301" s="3" t="s">
        <v>741</v>
      </c>
      <c r="G301" s="3" t="s">
        <v>18</v>
      </c>
      <c r="H301" s="3">
        <v>32</v>
      </c>
      <c r="I301" s="3">
        <v>0</v>
      </c>
      <c r="J301" s="3">
        <v>0</v>
      </c>
      <c r="K301" s="3" t="s">
        <v>19</v>
      </c>
      <c r="L301" s="3" t="str">
        <f t="shared" si="4"/>
        <v>https://smcc.vn/link.aspx?i=1652690478359142</v>
      </c>
      <c r="M301" s="3" t="s">
        <v>20</v>
      </c>
      <c r="Q301" s="3" t="s">
        <v>742</v>
      </c>
      <c r="R301" s="3" t="s">
        <v>22</v>
      </c>
    </row>
    <row r="302" spans="1:18">
      <c r="A302" s="3">
        <v>301</v>
      </c>
      <c r="B302" s="3" t="s">
        <v>743</v>
      </c>
      <c r="C302" s="3" t="s">
        <v>538</v>
      </c>
      <c r="D302" s="3" t="s">
        <v>16</v>
      </c>
      <c r="E302" s="3" t="str">
        <f>HYPERLINK("https://smcc.vn/link.aspx?i=1652690478359142_871035808399591", "https://smcc.vn/link.aspx?i=1652690478359142_871035808399591")</f>
        <v>https://smcc.vn/link.aspx?i=1652690478359142_871035808399591</v>
      </c>
      <c r="F302" s="3" t="s">
        <v>744</v>
      </c>
      <c r="G302" s="3" t="s">
        <v>18</v>
      </c>
      <c r="H302" s="3">
        <v>29</v>
      </c>
      <c r="I302" s="3">
        <v>0</v>
      </c>
      <c r="J302" s="3">
        <v>0</v>
      </c>
      <c r="K302" s="3" t="s">
        <v>19</v>
      </c>
      <c r="L302" s="3" t="str">
        <f t="shared" si="4"/>
        <v>https://smcc.vn/link.aspx?i=1652690478359142</v>
      </c>
      <c r="M302" s="3" t="s">
        <v>20</v>
      </c>
      <c r="Q302" s="3" t="s">
        <v>745</v>
      </c>
      <c r="R302" s="3" t="s">
        <v>22</v>
      </c>
    </row>
    <row r="303" spans="1:18">
      <c r="A303" s="3">
        <v>302</v>
      </c>
      <c r="B303" s="3" t="s">
        <v>746</v>
      </c>
      <c r="C303" s="3" t="s">
        <v>747</v>
      </c>
      <c r="D303" s="3" t="s">
        <v>16</v>
      </c>
      <c r="E303" s="3" t="str">
        <f>HYPERLINK("https://smcc.vn/link.aspx?i=1652690478359142_869668065203032", "https://smcc.vn/link.aspx?i=1652690478359142_869668065203032")</f>
        <v>https://smcc.vn/link.aspx?i=1652690478359142_869668065203032</v>
      </c>
      <c r="F303" s="3" t="s">
        <v>748</v>
      </c>
      <c r="G303" s="3" t="s">
        <v>18</v>
      </c>
      <c r="H303" s="3">
        <v>169</v>
      </c>
      <c r="I303" s="3">
        <v>5</v>
      </c>
      <c r="J303" s="3">
        <v>4</v>
      </c>
      <c r="K303" s="3" t="s">
        <v>19</v>
      </c>
      <c r="L303" s="3" t="str">
        <f t="shared" si="4"/>
        <v>https://smcc.vn/link.aspx?i=1652690478359142</v>
      </c>
      <c r="M303" s="3" t="s">
        <v>20</v>
      </c>
      <c r="Q303" s="3" t="s">
        <v>749</v>
      </c>
      <c r="R303" s="3" t="s">
        <v>22</v>
      </c>
    </row>
    <row r="304" spans="1:18">
      <c r="A304" s="3">
        <v>303</v>
      </c>
      <c r="B304" s="3" t="s">
        <v>750</v>
      </c>
      <c r="C304" s="3" t="s">
        <v>751</v>
      </c>
      <c r="D304" s="3" t="s">
        <v>16</v>
      </c>
      <c r="E304" s="3" t="str">
        <f>HYPERLINK("https://smcc.vn/link.aspx?i=1652690478359142_867571622079343_867571622079343_1380427085984204", "https://smcc.vn/link.aspx?i=1652690478359142_867571622079343_867571622079343_1380427085984204")</f>
        <v>https://smcc.vn/link.aspx?i=1652690478359142_867571622079343_867571622079343_1380427085984204</v>
      </c>
      <c r="F304" s="3" t="s">
        <v>752</v>
      </c>
      <c r="G304" s="3" t="s">
        <v>26</v>
      </c>
      <c r="H304" s="3">
        <v>0</v>
      </c>
      <c r="I304" s="3">
        <v>0</v>
      </c>
      <c r="J304" s="3">
        <v>0</v>
      </c>
      <c r="K304" s="3" t="s">
        <v>19</v>
      </c>
      <c r="L304" s="3" t="str">
        <f t="shared" si="4"/>
        <v>https://smcc.vn/link.aspx?i=1652690478359142</v>
      </c>
      <c r="M304" s="3" t="s">
        <v>8</v>
      </c>
      <c r="Q304" s="3" t="s">
        <v>753</v>
      </c>
      <c r="R304" s="3" t="s">
        <v>22</v>
      </c>
    </row>
    <row r="305" spans="1:18">
      <c r="A305" s="3">
        <v>304</v>
      </c>
      <c r="B305" s="3" t="s">
        <v>750</v>
      </c>
      <c r="C305" s="3" t="s">
        <v>66</v>
      </c>
      <c r="D305" s="3" t="s">
        <v>16</v>
      </c>
      <c r="E305" s="3" t="str">
        <f>HYPERLINK("https://smcc.vn/link.aspx?i=1652690478359142_867571622079343", "https://smcc.vn/link.aspx?i=1652690478359142_867571622079343")</f>
        <v>https://smcc.vn/link.aspx?i=1652690478359142_867571622079343</v>
      </c>
      <c r="F305" s="3" t="s">
        <v>754</v>
      </c>
      <c r="G305" s="3" t="s">
        <v>18</v>
      </c>
      <c r="H305" s="3">
        <v>46</v>
      </c>
      <c r="I305" s="3">
        <v>5</v>
      </c>
      <c r="J305" s="3">
        <v>1</v>
      </c>
      <c r="K305" s="3" t="s">
        <v>19</v>
      </c>
      <c r="L305" s="3" t="str">
        <f t="shared" si="4"/>
        <v>https://smcc.vn/link.aspx?i=1652690478359142</v>
      </c>
      <c r="M305" s="3" t="s">
        <v>20</v>
      </c>
      <c r="Q305" s="3" t="s">
        <v>755</v>
      </c>
      <c r="R305" s="3" t="s">
        <v>22</v>
      </c>
    </row>
    <row r="306" spans="1:18">
      <c r="A306" s="3">
        <v>305</v>
      </c>
      <c r="B306" s="3" t="s">
        <v>756</v>
      </c>
      <c r="C306" s="3" t="s">
        <v>757</v>
      </c>
      <c r="D306" s="3" t="s">
        <v>16</v>
      </c>
      <c r="E306" s="3" t="str">
        <f>HYPERLINK("https://smcc.vn/link.aspx?i=1652690478359142_866338278869344_866338278869344_2164245747265075", "https://smcc.vn/link.aspx?i=1652690478359142_866338278869344_866338278869344_2164245747265075")</f>
        <v>https://smcc.vn/link.aspx?i=1652690478359142_866338278869344_866338278869344_2164245747265075</v>
      </c>
      <c r="F306" s="3" t="s">
        <v>758</v>
      </c>
      <c r="G306" s="3" t="s">
        <v>18</v>
      </c>
      <c r="H306" s="3">
        <v>0</v>
      </c>
      <c r="I306" s="3">
        <v>0</v>
      </c>
      <c r="J306" s="3">
        <v>0</v>
      </c>
      <c r="K306" s="3" t="s">
        <v>19</v>
      </c>
      <c r="L306" s="3" t="str">
        <f t="shared" si="4"/>
        <v>https://smcc.vn/link.aspx?i=1652690478359142</v>
      </c>
      <c r="M306" s="3" t="s">
        <v>8</v>
      </c>
      <c r="Q306" s="3" t="s">
        <v>759</v>
      </c>
      <c r="R306" s="3" t="s">
        <v>22</v>
      </c>
    </row>
    <row r="307" spans="1:18">
      <c r="A307" s="3">
        <v>306</v>
      </c>
      <c r="B307" s="3" t="s">
        <v>756</v>
      </c>
      <c r="C307" s="3" t="s">
        <v>37</v>
      </c>
      <c r="D307" s="3" t="s">
        <v>16</v>
      </c>
      <c r="E307" s="3" t="str">
        <f>HYPERLINK("https://smcc.vn/link.aspx?i=1652690478359142_866338278869344", "https://smcc.vn/link.aspx?i=1652690478359142_866338278869344")</f>
        <v>https://smcc.vn/link.aspx?i=1652690478359142_866338278869344</v>
      </c>
      <c r="F307" s="3" t="s">
        <v>760</v>
      </c>
      <c r="G307" s="3" t="s">
        <v>18</v>
      </c>
      <c r="H307" s="3">
        <v>94</v>
      </c>
      <c r="I307" s="3">
        <v>11</v>
      </c>
      <c r="J307" s="3">
        <v>3</v>
      </c>
      <c r="K307" s="3" t="s">
        <v>19</v>
      </c>
      <c r="L307" s="3" t="str">
        <f t="shared" si="4"/>
        <v>https://smcc.vn/link.aspx?i=1652690478359142</v>
      </c>
      <c r="M307" s="3" t="s">
        <v>20</v>
      </c>
      <c r="Q307" s="3" t="s">
        <v>761</v>
      </c>
      <c r="R307" s="3" t="s">
        <v>22</v>
      </c>
    </row>
    <row r="308" spans="1:18">
      <c r="A308" s="3">
        <v>307</v>
      </c>
      <c r="B308" s="3" t="s">
        <v>762</v>
      </c>
      <c r="C308" s="3" t="s">
        <v>47</v>
      </c>
      <c r="D308" s="3" t="s">
        <v>16</v>
      </c>
      <c r="E308" s="3" t="str">
        <f>HYPERLINK("https://smcc.vn/link.aspx?i=1652690478359142_853453473491158", "https://smcc.vn/link.aspx?i=1652690478359142_853453473491158")</f>
        <v>https://smcc.vn/link.aspx?i=1652690478359142_853453473491158</v>
      </c>
      <c r="F308" s="3" t="s">
        <v>763</v>
      </c>
      <c r="G308" s="3" t="s">
        <v>94</v>
      </c>
      <c r="H308" s="3">
        <v>17</v>
      </c>
      <c r="I308" s="3">
        <v>1</v>
      </c>
      <c r="J308" s="3">
        <v>0</v>
      </c>
      <c r="K308" s="3" t="s">
        <v>19</v>
      </c>
      <c r="L308" s="3" t="str">
        <f t="shared" si="4"/>
        <v>https://smcc.vn/link.aspx?i=1652690478359142</v>
      </c>
      <c r="M308" s="3" t="s">
        <v>20</v>
      </c>
      <c r="Q308" s="3" t="s">
        <v>764</v>
      </c>
      <c r="R308" s="3" t="s">
        <v>22</v>
      </c>
    </row>
    <row r="309" spans="1:18">
      <c r="A309" s="3">
        <v>308</v>
      </c>
      <c r="B309" s="3" t="s">
        <v>765</v>
      </c>
      <c r="C309" s="3" t="s">
        <v>766</v>
      </c>
      <c r="D309" s="3" t="s">
        <v>16</v>
      </c>
      <c r="E309" s="3" t="str">
        <f>HYPERLINK("https://smcc.vn/link.aspx?i=1652690478359142_826819302821242", "https://smcc.vn/link.aspx?i=1652690478359142_826819302821242")</f>
        <v>https://smcc.vn/link.aspx?i=1652690478359142_826819302821242</v>
      </c>
      <c r="F309" s="3" t="s">
        <v>767</v>
      </c>
      <c r="G309" s="3" t="s">
        <v>18</v>
      </c>
      <c r="H309" s="3">
        <v>24</v>
      </c>
      <c r="I309" s="3">
        <v>1</v>
      </c>
      <c r="J309" s="3">
        <v>0</v>
      </c>
      <c r="K309" s="3" t="s">
        <v>19</v>
      </c>
      <c r="L309" s="3" t="str">
        <f t="shared" si="4"/>
        <v>https://smcc.vn/link.aspx?i=1652690478359142</v>
      </c>
      <c r="M309" s="3" t="s">
        <v>20</v>
      </c>
      <c r="Q309" s="3" t="s">
        <v>768</v>
      </c>
      <c r="R309" s="3" t="s">
        <v>22</v>
      </c>
    </row>
    <row r="310" spans="1:18">
      <c r="A310" s="4">
        <v>309</v>
      </c>
      <c r="B310" s="4" t="s">
        <v>769</v>
      </c>
      <c r="C310" s="4" t="s">
        <v>770</v>
      </c>
      <c r="D310" s="4" t="s">
        <v>16</v>
      </c>
      <c r="E310" s="4" t="s">
        <v>22</v>
      </c>
      <c r="F310" s="4" t="s">
        <v>771</v>
      </c>
      <c r="G310" s="4" t="s">
        <v>26</v>
      </c>
      <c r="H310" s="4">
        <v>0</v>
      </c>
      <c r="I310" s="4">
        <v>0</v>
      </c>
      <c r="J310" s="4">
        <v>0</v>
      </c>
      <c r="K310" s="4" t="s">
        <v>19</v>
      </c>
      <c r="L310" s="4" t="s">
        <v>22</v>
      </c>
      <c r="M310" s="4" t="s">
        <v>8</v>
      </c>
    </row>
    <row r="311" spans="1:18">
      <c r="A311" s="4">
        <v>400</v>
      </c>
      <c r="B311" s="4" t="s">
        <v>769</v>
      </c>
      <c r="C311" s="4" t="s">
        <v>24</v>
      </c>
      <c r="D311" s="4" t="s">
        <v>16</v>
      </c>
      <c r="E311" s="4" t="s">
        <v>22</v>
      </c>
      <c r="F311" s="4" t="s">
        <v>772</v>
      </c>
      <c r="G311" s="4" t="s">
        <v>18</v>
      </c>
      <c r="H311" s="4">
        <v>30</v>
      </c>
      <c r="I311" s="4">
        <v>2</v>
      </c>
      <c r="J311" s="4">
        <v>2</v>
      </c>
      <c r="K311" s="4" t="s">
        <v>19</v>
      </c>
      <c r="L311" s="4" t="s">
        <v>22</v>
      </c>
      <c r="M311" s="4" t="s">
        <v>20</v>
      </c>
    </row>
    <row r="312" spans="1:18">
      <c r="A312" s="4">
        <v>401</v>
      </c>
      <c r="B312" s="4" t="s">
        <v>773</v>
      </c>
      <c r="C312" s="4" t="s">
        <v>40</v>
      </c>
      <c r="D312" s="4" t="s">
        <v>16</v>
      </c>
      <c r="E312" s="4" t="s">
        <v>22</v>
      </c>
      <c r="F312" s="4" t="s">
        <v>774</v>
      </c>
      <c r="G312" s="4" t="s">
        <v>18</v>
      </c>
      <c r="H312" s="4">
        <v>48</v>
      </c>
      <c r="I312" s="4">
        <v>4</v>
      </c>
      <c r="J312" s="4">
        <v>1</v>
      </c>
      <c r="K312" s="4" t="s">
        <v>19</v>
      </c>
      <c r="L312" s="4" t="s">
        <v>22</v>
      </c>
      <c r="M312" s="4" t="s">
        <v>20</v>
      </c>
    </row>
    <row r="313" spans="1:18">
      <c r="A313" s="4">
        <v>402</v>
      </c>
      <c r="B313" s="4" t="s">
        <v>775</v>
      </c>
      <c r="C313" s="4" t="s">
        <v>15</v>
      </c>
      <c r="D313" s="4" t="s">
        <v>16</v>
      </c>
      <c r="E313" s="4" t="s">
        <v>22</v>
      </c>
      <c r="F313" s="4" t="s">
        <v>776</v>
      </c>
      <c r="G313" s="4" t="s">
        <v>18</v>
      </c>
      <c r="H313" s="4">
        <v>29</v>
      </c>
      <c r="I313" s="4">
        <v>0</v>
      </c>
      <c r="J313" s="4">
        <v>3</v>
      </c>
      <c r="K313" s="4" t="s">
        <v>19</v>
      </c>
      <c r="L313" s="4" t="s">
        <v>22</v>
      </c>
      <c r="M313" s="4" t="s">
        <v>20</v>
      </c>
    </row>
    <row r="314" spans="1:18">
      <c r="A314" s="4">
        <v>403</v>
      </c>
      <c r="B314" s="4" t="s">
        <v>777</v>
      </c>
      <c r="C314" s="4" t="s">
        <v>778</v>
      </c>
      <c r="D314" s="4" t="s">
        <v>16</v>
      </c>
      <c r="E314" s="4" t="s">
        <v>22</v>
      </c>
      <c r="F314" s="4" t="s">
        <v>779</v>
      </c>
      <c r="G314" s="4" t="s">
        <v>18</v>
      </c>
      <c r="H314" s="4">
        <v>12</v>
      </c>
      <c r="I314" s="4">
        <v>0</v>
      </c>
      <c r="J314" s="4">
        <v>0</v>
      </c>
      <c r="K314" s="4" t="s">
        <v>19</v>
      </c>
      <c r="L314" s="4" t="s">
        <v>22</v>
      </c>
      <c r="M314" s="4" t="s">
        <v>20</v>
      </c>
    </row>
    <row r="315" spans="1:18">
      <c r="A315" s="4">
        <v>404</v>
      </c>
      <c r="B315" s="4" t="s">
        <v>780</v>
      </c>
      <c r="C315" s="4" t="s">
        <v>48</v>
      </c>
      <c r="D315" s="4" t="s">
        <v>16</v>
      </c>
      <c r="E315" s="4" t="s">
        <v>22</v>
      </c>
      <c r="F315" s="4" t="s">
        <v>781</v>
      </c>
      <c r="G315" s="4" t="s">
        <v>18</v>
      </c>
      <c r="H315" s="4">
        <v>15244</v>
      </c>
      <c r="I315" s="4">
        <v>66</v>
      </c>
      <c r="J315" s="4">
        <v>31</v>
      </c>
      <c r="K315" s="4" t="s">
        <v>19</v>
      </c>
      <c r="L315" s="4" t="s">
        <v>22</v>
      </c>
      <c r="M315" s="4"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Thống kê đề cập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Doan Ngoc Cuong 20210141</cp:lastModifiedBy>
  <dcterms:modified xsi:type="dcterms:W3CDTF">2024-10-08T05:14:13Z</dcterms:modified>
</cp:coreProperties>
</file>