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6" windowWidth="7488" windowHeight="4140" tabRatio="858" firstSheet="1" activeTab="4"/>
  </bookViews>
  <sheets>
    <sheet name="KQSXKD-损益表" sheetId="17" r:id="rId1"/>
    <sheet name="CDKT-资产负债表" sheetId="16" r:id="rId2"/>
    <sheet name="SDKCTGS" sheetId="13" r:id="rId3"/>
    <sheet name="CTGS" sheetId="14" r:id="rId4"/>
    <sheet name="CDSPS" sheetId="3" r:id="rId5"/>
    <sheet name="SoCai" sheetId="1" r:id="rId6"/>
    <sheet name="NoPhaiThu" sheetId="18" r:id="rId7"/>
    <sheet name="NoPhaiTra" sheetId="19" r:id="rId8"/>
    <sheet name="SoQuy" sheetId="6" r:id="rId9"/>
    <sheet name="S35" sheetId="5" r:id="rId10"/>
    <sheet name="ToKhai" sheetId="8" r:id="rId11"/>
    <sheet name="TonKho" sheetId="4" r:id="rId12"/>
    <sheet name="TheKho" sheetId="11" r:id="rId13"/>
    <sheet name="KQSXKD" sheetId="2" r:id="rId14"/>
    <sheet name="BCLCTT" sheetId="9" r:id="rId15"/>
    <sheet name="VTCT" sheetId="7" r:id="rId16"/>
    <sheet name="SoLieuCanDoi" sheetId="15" r:id="rId17"/>
  </sheets>
  <definedNames>
    <definedName name="_xlnm._FilterDatabase" localSheetId="1" hidden="1">'CDKT-资产负债表'!$A$4:$H$115</definedName>
    <definedName name="_xlnm._FilterDatabase" localSheetId="4" hidden="1">CDSPS!$A$6:$H$74</definedName>
    <definedName name="_xlnm._FilterDatabase" localSheetId="0" hidden="1">'KQSXKD-损益表'!$A$6:$H$25</definedName>
    <definedName name="_xlnm._FilterDatabase" localSheetId="6" hidden="1">NoPhaiThu!$A$4:$I$5</definedName>
    <definedName name="_xlnm._FilterDatabase" localSheetId="7" hidden="1">NoPhaiTra!$A$4:$I$5</definedName>
    <definedName name="_xlnm._FilterDatabase" localSheetId="5" hidden="1">SoCai!$A$6:$J$9</definedName>
    <definedName name="_xlnm._FilterDatabase" localSheetId="8" hidden="1">SoQuy!$A$8:$F$11</definedName>
    <definedName name="_xlnm._FilterDatabase" localSheetId="11" hidden="1">TonKho!$A$6:$N$9</definedName>
    <definedName name="_xlnm.Print_Titles" localSheetId="14">BCLCTT!$5:$5</definedName>
    <definedName name="_xlnm.Print_Titles" localSheetId="1">'CDKT-资产负债表'!$4:$4</definedName>
    <definedName name="_xlnm.Print_Titles" localSheetId="4">CDSPS!$6:$6</definedName>
    <definedName name="_xlnm.Print_Titles" localSheetId="3">CTGS!$7:$7</definedName>
    <definedName name="_xlnm.Print_Titles" localSheetId="13">KQSXKD!$5:$5</definedName>
    <definedName name="_xlnm.Print_Titles" localSheetId="0">'KQSXKD-损益表'!$5:$6</definedName>
    <definedName name="_xlnm.Print_Titles" localSheetId="6">NoPhaiThu!$4:$4</definedName>
    <definedName name="_xlnm.Print_Titles" localSheetId="7">NoPhaiTra!$4:$4</definedName>
    <definedName name="_xlnm.Print_Titles" localSheetId="9">'S35'!$4:$4</definedName>
    <definedName name="_xlnm.Print_Titles" localSheetId="2">SDKCTGS!$5:$5</definedName>
    <definedName name="_xlnm.Print_Titles" localSheetId="5">SoCai!$6:$6</definedName>
    <definedName name="_xlnm.Print_Titles" localSheetId="8">SoQuy!$8:$8</definedName>
    <definedName name="_xlnm.Print_Titles" localSheetId="12">TheKho!$7:$7</definedName>
    <definedName name="_xlnm.Print_Titles" localSheetId="10">ToKhai!$4:$4</definedName>
    <definedName name="_xlnm.Print_Titles" localSheetId="11">TonKho!$6:$6</definedName>
    <definedName name="_xlnm.Print_Titles" localSheetId="15">VTCT!$6:$6</definedName>
  </definedNames>
  <calcPr calcId="124519"/>
</workbook>
</file>

<file path=xl/calcChain.xml><?xml version="1.0" encoding="utf-8"?>
<calcChain xmlns="http://schemas.openxmlformats.org/spreadsheetml/2006/main">
  <c r="G10" i="18"/>
  <c r="G10" i="19" s="1"/>
  <c r="I8"/>
  <c r="H8"/>
  <c r="I8" i="18"/>
  <c r="H8"/>
  <c r="A2" i="17"/>
  <c r="A2" i="16" s="1"/>
  <c r="A1" i="17"/>
  <c r="A1" i="16" s="1"/>
  <c r="I25" i="17"/>
  <c r="I23"/>
  <c r="I22"/>
  <c r="I19"/>
  <c r="I18"/>
  <c r="I16"/>
  <c r="I15"/>
  <c r="I14"/>
  <c r="I13"/>
  <c r="I12"/>
  <c r="I10"/>
  <c r="I8"/>
  <c r="I7"/>
  <c r="H25"/>
  <c r="G25"/>
  <c r="H23"/>
  <c r="G23"/>
  <c r="H22"/>
  <c r="G22"/>
  <c r="H19"/>
  <c r="G19"/>
  <c r="H18"/>
  <c r="G18"/>
  <c r="H16"/>
  <c r="G16"/>
  <c r="H15"/>
  <c r="G15"/>
  <c r="H14"/>
  <c r="G14"/>
  <c r="H13"/>
  <c r="G13"/>
  <c r="H12"/>
  <c r="G12"/>
  <c r="H10"/>
  <c r="G10"/>
  <c r="H8"/>
  <c r="G8"/>
  <c r="H7"/>
  <c r="G7"/>
  <c r="B28"/>
  <c r="B27"/>
  <c r="D2" i="16"/>
  <c r="D2" i="17" s="1"/>
  <c r="H20" l="1"/>
  <c r="G20"/>
  <c r="G9"/>
  <c r="G11" s="1"/>
  <c r="G17" s="1"/>
  <c r="H9"/>
  <c r="H11" s="1"/>
  <c r="H17" s="1"/>
  <c r="H114" i="16"/>
  <c r="H113"/>
  <c r="H111"/>
  <c r="H110"/>
  <c r="H109"/>
  <c r="H108"/>
  <c r="H107"/>
  <c r="H106"/>
  <c r="H105"/>
  <c r="H104"/>
  <c r="H103"/>
  <c r="H102"/>
  <c r="H101"/>
  <c r="H100"/>
  <c r="H97"/>
  <c r="H96"/>
  <c r="H95"/>
  <c r="H94"/>
  <c r="H93"/>
  <c r="H92"/>
  <c r="H91"/>
  <c r="H90"/>
  <c r="H89"/>
  <c r="H88"/>
  <c r="H87"/>
  <c r="H86"/>
  <c r="H85"/>
  <c r="H83"/>
  <c r="H82"/>
  <c r="H81"/>
  <c r="H80"/>
  <c r="H79"/>
  <c r="H78"/>
  <c r="H77"/>
  <c r="H76"/>
  <c r="H75"/>
  <c r="H74"/>
  <c r="H73"/>
  <c r="H72"/>
  <c r="H71"/>
  <c r="H70"/>
  <c r="H66"/>
  <c r="H65"/>
  <c r="H64"/>
  <c r="H63"/>
  <c r="H61"/>
  <c r="H60"/>
  <c r="H59"/>
  <c r="H58"/>
  <c r="H57"/>
  <c r="H55"/>
  <c r="H54"/>
  <c r="H52"/>
  <c r="H51"/>
  <c r="H49"/>
  <c r="H48"/>
  <c r="H47"/>
  <c r="H46"/>
  <c r="H45"/>
  <c r="H44"/>
  <c r="H43"/>
  <c r="H42"/>
  <c r="H41"/>
  <c r="H39"/>
  <c r="H38"/>
  <c r="H37"/>
  <c r="H36"/>
  <c r="H35"/>
  <c r="H34"/>
  <c r="H33"/>
  <c r="H30"/>
  <c r="H29"/>
  <c r="H28"/>
  <c r="H27"/>
  <c r="H26"/>
  <c r="H24"/>
  <c r="H23"/>
  <c r="H21"/>
  <c r="H20"/>
  <c r="H19"/>
  <c r="H18"/>
  <c r="H17"/>
  <c r="H16"/>
  <c r="H15"/>
  <c r="H14"/>
  <c r="H12"/>
  <c r="H11"/>
  <c r="H10"/>
  <c r="H8"/>
  <c r="H7"/>
  <c r="G21" i="17" l="1"/>
  <c r="G24" s="1"/>
  <c r="H21"/>
  <c r="H24" s="1"/>
  <c r="G114" i="16"/>
  <c r="F114"/>
  <c r="G113"/>
  <c r="F113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6"/>
  <c r="F66"/>
  <c r="G65"/>
  <c r="F65"/>
  <c r="G64"/>
  <c r="F64"/>
  <c r="G63"/>
  <c r="F63"/>
  <c r="G61"/>
  <c r="F61"/>
  <c r="G60"/>
  <c r="F60"/>
  <c r="G59"/>
  <c r="F59"/>
  <c r="G58"/>
  <c r="F58"/>
  <c r="G57"/>
  <c r="F57"/>
  <c r="G55"/>
  <c r="F55"/>
  <c r="G54"/>
  <c r="F54"/>
  <c r="G52"/>
  <c r="F52"/>
  <c r="G51"/>
  <c r="F51"/>
  <c r="G49"/>
  <c r="F49"/>
  <c r="G48"/>
  <c r="F48"/>
  <c r="G46"/>
  <c r="F46"/>
  <c r="G45"/>
  <c r="F45"/>
  <c r="G43"/>
  <c r="F43"/>
  <c r="G42"/>
  <c r="F42"/>
  <c r="G39"/>
  <c r="F39"/>
  <c r="G38"/>
  <c r="F38"/>
  <c r="G37"/>
  <c r="F37"/>
  <c r="G36"/>
  <c r="F36"/>
  <c r="G35"/>
  <c r="F35"/>
  <c r="G34"/>
  <c r="F34"/>
  <c r="G33"/>
  <c r="F33"/>
  <c r="G30"/>
  <c r="F30"/>
  <c r="G29"/>
  <c r="F29"/>
  <c r="G28"/>
  <c r="F28"/>
  <c r="G27"/>
  <c r="F27"/>
  <c r="G26"/>
  <c r="F26"/>
  <c r="G24"/>
  <c r="F24"/>
  <c r="G23"/>
  <c r="F23"/>
  <c r="G21"/>
  <c r="F21"/>
  <c r="G20"/>
  <c r="F20"/>
  <c r="G19"/>
  <c r="F19"/>
  <c r="G18"/>
  <c r="F18"/>
  <c r="G17"/>
  <c r="F17"/>
  <c r="G16"/>
  <c r="F16"/>
  <c r="G15"/>
  <c r="F15"/>
  <c r="G14"/>
  <c r="F14"/>
  <c r="G12"/>
  <c r="F12"/>
  <c r="G11"/>
  <c r="F11"/>
  <c r="G10"/>
  <c r="F10"/>
  <c r="G8"/>
  <c r="F8"/>
  <c r="G7"/>
  <c r="F7"/>
  <c r="G41" l="1"/>
  <c r="G44"/>
  <c r="G47"/>
  <c r="F41"/>
  <c r="F44"/>
  <c r="F47"/>
  <c r="G56"/>
  <c r="G112"/>
  <c r="G6"/>
  <c r="G32"/>
  <c r="G50"/>
  <c r="F56"/>
  <c r="G9"/>
  <c r="F22"/>
  <c r="F25"/>
  <c r="G53"/>
  <c r="F62"/>
  <c r="F84"/>
  <c r="G84"/>
  <c r="G99"/>
  <c r="G13"/>
  <c r="G25"/>
  <c r="F99"/>
  <c r="F112"/>
  <c r="F13"/>
  <c r="F6"/>
  <c r="F50"/>
  <c r="G62"/>
  <c r="F9"/>
  <c r="G22"/>
  <c r="F32"/>
  <c r="F53"/>
  <c r="F69"/>
  <c r="G69"/>
  <c r="I10" i="1"/>
  <c r="H10"/>
  <c r="G40" i="16" l="1"/>
  <c r="G31" s="1"/>
  <c r="F40"/>
  <c r="F31" s="1"/>
  <c r="G68"/>
  <c r="F68"/>
  <c r="J10" i="1"/>
  <c r="F98" i="16"/>
  <c r="G5"/>
  <c r="F5"/>
  <c r="G98"/>
  <c r="K10" i="7"/>
  <c r="I10"/>
  <c r="G10"/>
  <c r="A10"/>
  <c r="F12" i="6"/>
  <c r="E12"/>
  <c r="D12"/>
  <c r="K8" i="5"/>
  <c r="J8"/>
  <c r="G115" i="16" l="1"/>
  <c r="F115"/>
  <c r="G67"/>
  <c r="F67"/>
  <c r="N10" i="4"/>
  <c r="M10"/>
  <c r="L10"/>
  <c r="K10"/>
  <c r="J10"/>
  <c r="I10"/>
  <c r="H10"/>
  <c r="G10"/>
  <c r="H75" i="3"/>
  <c r="G75"/>
  <c r="F75"/>
  <c r="E75"/>
  <c r="D75"/>
  <c r="C75"/>
  <c r="G117" i="16" l="1"/>
  <c r="F117"/>
</calcChain>
</file>

<file path=xl/sharedStrings.xml><?xml version="1.0" encoding="utf-8"?>
<sst xmlns="http://schemas.openxmlformats.org/spreadsheetml/2006/main" count="1013" uniqueCount="753">
  <si>
    <t>Néi dung</t>
  </si>
  <si>
    <t>Tõ:</t>
  </si>
  <si>
    <t>M· TK</t>
  </si>
  <si>
    <t>Sè tiÒn</t>
  </si>
  <si>
    <t>Nî</t>
  </si>
  <si>
    <t>Cã</t>
  </si>
  <si>
    <t>Ngµy</t>
  </si>
  <si>
    <t>Sè</t>
  </si>
  <si>
    <t>§¬n VÞ:</t>
  </si>
  <si>
    <t>LËp biÓu</t>
  </si>
  <si>
    <t>Ngµy …. Th¸ng …. N¨m ……</t>
  </si>
  <si>
    <t xml:space="preserve">MST: </t>
  </si>
  <si>
    <t>§¬n vÞ:</t>
  </si>
  <si>
    <t>M· DN</t>
  </si>
  <si>
    <t>ChØ tiªu</t>
  </si>
  <si>
    <t>M· sè</t>
  </si>
  <si>
    <t>T.M</t>
  </si>
  <si>
    <t>Sè n¨m nay</t>
  </si>
  <si>
    <t>Sè n¨m tr­íc</t>
  </si>
  <si>
    <t>A</t>
  </si>
  <si>
    <t>B</t>
  </si>
  <si>
    <t>C</t>
  </si>
  <si>
    <t>(1)</t>
  </si>
  <si>
    <t>(2)</t>
  </si>
  <si>
    <t xml:space="preserve">Ngµy th¸ng nam </t>
  </si>
  <si>
    <r>
      <rPr>
        <b/>
        <sz val="16"/>
        <color rgb="FF0000CC"/>
        <rFont val=".VnTime"/>
        <family val="2"/>
      </rPr>
      <t xml:space="preserve">C©n ®èi ph¸t sinh - </t>
    </r>
    <r>
      <rPr>
        <b/>
        <sz val="16"/>
        <color rgb="FFFF0000"/>
        <rFont val=".VnTime"/>
        <family val="2"/>
      </rPr>
      <t>Tµi kho¶n</t>
    </r>
  </si>
  <si>
    <t>Tªn tµi kho¶n</t>
  </si>
  <si>
    <t>§Çu kú</t>
  </si>
  <si>
    <t>Ph¸t sinh trong kú</t>
  </si>
  <si>
    <t>Cuèi kú</t>
  </si>
  <si>
    <t>Céng</t>
  </si>
  <si>
    <t>KÕ to¸n tr­ëng</t>
  </si>
  <si>
    <t>Ngµy th¸ng n¨m</t>
  </si>
  <si>
    <t>LB</t>
  </si>
  <si>
    <t>KTT</t>
  </si>
  <si>
    <t>LD</t>
  </si>
  <si>
    <r>
      <rPr>
        <b/>
        <sz val="16"/>
        <color rgb="FF0000CC"/>
        <rFont val=".VnTime"/>
        <family val="2"/>
      </rPr>
      <t xml:space="preserve">B¸o c¸o Kho - </t>
    </r>
    <r>
      <rPr>
        <b/>
        <sz val="16"/>
        <color rgb="FFFF0000"/>
        <rFont val=".VnTime"/>
        <family val="2"/>
      </rPr>
      <t>NhËp, XuÊt, Tån</t>
    </r>
    <r>
      <rPr>
        <sz val="16"/>
        <rFont val=".VnTime"/>
        <family val="2"/>
      </rPr>
      <t/>
    </r>
  </si>
  <si>
    <t>Kho</t>
  </si>
  <si>
    <t>M· HH</t>
  </si>
  <si>
    <t>Tªn hµng ho¸</t>
  </si>
  <si>
    <t>§VT</t>
  </si>
  <si>
    <t>PP</t>
  </si>
  <si>
    <t>GÝa</t>
  </si>
  <si>
    <t>Tån: §Çu kú</t>
  </si>
  <si>
    <t>NhËp</t>
  </si>
  <si>
    <t>XuÊt</t>
  </si>
  <si>
    <t>Tån: Cuèi kú</t>
  </si>
  <si>
    <t>L­îng</t>
  </si>
  <si>
    <t>TiÒn</t>
  </si>
  <si>
    <t>D</t>
  </si>
  <si>
    <t>E</t>
  </si>
  <si>
    <t>F</t>
  </si>
  <si>
    <t>Sè hiÖu</t>
  </si>
  <si>
    <t>Sè H§</t>
  </si>
  <si>
    <t>Tªn HH</t>
  </si>
  <si>
    <t>TK Nî</t>
  </si>
  <si>
    <t>TK Cã</t>
  </si>
  <si>
    <t xml:space="preserve">Gi¸ </t>
  </si>
  <si>
    <t>ThuÕ GTGT</t>
  </si>
  <si>
    <t>Tªn tµi kho¶n: TM, N.Hµng</t>
  </si>
  <si>
    <t>§Çu kú:</t>
  </si>
  <si>
    <t>Sè CT</t>
  </si>
  <si>
    <t>Thu</t>
  </si>
  <si>
    <t>Chi</t>
  </si>
  <si>
    <t>Tån quü</t>
  </si>
  <si>
    <r>
      <t xml:space="preserve">Theo dâi -  </t>
    </r>
    <r>
      <rPr>
        <b/>
        <sz val="16"/>
        <color rgb="FFFF0000"/>
        <rFont val=".VnTime"/>
        <family val="2"/>
      </rPr>
      <t>VËt t­ c«ng tr×nh</t>
    </r>
  </si>
  <si>
    <t>M· CT</t>
  </si>
  <si>
    <t>Tªn CT/HM
C«ng tr×nh</t>
  </si>
  <si>
    <t>Tªn vËt t­</t>
  </si>
  <si>
    <t>Dù to¸n</t>
  </si>
  <si>
    <t>§· cã hãa ®¬n</t>
  </si>
  <si>
    <t>LÖch</t>
  </si>
  <si>
    <t>Gi¸</t>
  </si>
  <si>
    <t>1</t>
  </si>
  <si>
    <t>4</t>
  </si>
  <si>
    <t>6=1-4</t>
  </si>
  <si>
    <t>7=3-5</t>
  </si>
  <si>
    <t>NV</t>
  </si>
  <si>
    <t>Ngµy CT</t>
  </si>
  <si>
    <t>Ngµy H§</t>
  </si>
  <si>
    <t>KÝ hiÖu</t>
  </si>
  <si>
    <t>Tªn kh¸ch hµng</t>
  </si>
  <si>
    <t>M· sè thuÕ</t>
  </si>
  <si>
    <t>MÆt hµng</t>
  </si>
  <si>
    <t>Tr­íc thuÕ</t>
  </si>
  <si>
    <t>%</t>
  </si>
  <si>
    <t>Tæng tiÒn</t>
  </si>
  <si>
    <t>Th/chiÕu</t>
  </si>
  <si>
    <r>
      <t xml:space="preserve">B¸o c¸o - </t>
    </r>
    <r>
      <rPr>
        <b/>
        <sz val="16"/>
        <color rgb="FFFF0000"/>
        <rFont val=".VnTime"/>
        <family val="2"/>
      </rPr>
      <t>KÕt Qña Kinh Doanh</t>
    </r>
  </si>
  <si>
    <r>
      <t xml:space="preserve">B¸o c¸o - </t>
    </r>
    <r>
      <rPr>
        <b/>
        <sz val="16"/>
        <color rgb="FFFF0000"/>
        <rFont val=".VnTime"/>
        <family val="2"/>
      </rPr>
      <t>L­u chuyÓn TiÒn tÖ</t>
    </r>
  </si>
  <si>
    <t>§VT: VN§</t>
  </si>
  <si>
    <t>CTKT</t>
  </si>
  <si>
    <t>SH</t>
  </si>
  <si>
    <t>DiÔn gi¶i</t>
  </si>
  <si>
    <t>§¬n gi¸</t>
  </si>
  <si>
    <t>Tån</t>
  </si>
  <si>
    <r>
      <rPr>
        <b/>
        <sz val="18"/>
        <color rgb="FF0000CC"/>
        <rFont val=".VnTime"/>
        <family val="2"/>
      </rPr>
      <t>ThÎ kho</t>
    </r>
    <r>
      <rPr>
        <sz val="16"/>
        <rFont val=".VnTime"/>
        <family val="2"/>
      </rPr>
      <t/>
    </r>
  </si>
  <si>
    <t>DV</t>
  </si>
  <si>
    <t>MST</t>
  </si>
  <si>
    <t>GD</t>
  </si>
  <si>
    <r>
      <rPr>
        <b/>
        <sz val="16"/>
        <color rgb="FF0000CC"/>
        <rFont val=".VnTime"/>
        <family val="2"/>
      </rPr>
      <t>Sæ chi tiÕt b¸n hµng</t>
    </r>
    <r>
      <rPr>
        <b/>
        <sz val="16"/>
        <rFont val=".VnTime"/>
        <family val="2"/>
      </rPr>
      <t xml:space="preserve"> - </t>
    </r>
    <r>
      <rPr>
        <b/>
        <sz val="16"/>
        <color rgb="FFFF0000"/>
        <rFont val=".VnTime"/>
        <family val="2"/>
      </rPr>
      <t>S35-DN</t>
    </r>
  </si>
  <si>
    <t xml:space="preserve">Sæ quü - </t>
  </si>
  <si>
    <t>Lo¹i</t>
  </si>
  <si>
    <r>
      <t xml:space="preserve">Sæ ®¨ng ký- </t>
    </r>
    <r>
      <rPr>
        <b/>
        <sz val="16"/>
        <color rgb="FFFF0000"/>
        <rFont val=".VnTime"/>
        <family val="2"/>
      </rPr>
      <t>Chøng tõ ghi sæ</t>
    </r>
  </si>
  <si>
    <t>Sè hiÖu tµi kho¶n</t>
  </si>
  <si>
    <t>T.K</t>
  </si>
  <si>
    <t>T.Kª</t>
  </si>
  <si>
    <t>G</t>
  </si>
  <si>
    <t>H</t>
  </si>
  <si>
    <t>I</t>
  </si>
  <si>
    <t>J</t>
  </si>
  <si>
    <r>
      <t xml:space="preserve">Chøng tõ - </t>
    </r>
    <r>
      <rPr>
        <b/>
        <sz val="16"/>
        <color rgb="FFFF0000"/>
        <rFont val=".VnTime"/>
        <family val="2"/>
      </rPr>
      <t>Ghi sæ</t>
    </r>
  </si>
  <si>
    <t>31/12/2015</t>
  </si>
  <si>
    <r>
      <t xml:space="preserve">B¶ng kª tra cøu </t>
    </r>
    <r>
      <rPr>
        <b/>
        <sz val="16"/>
        <color rgb="FFFF0000"/>
        <rFont val=".VnTime"/>
        <family val="2"/>
      </rPr>
      <t>Ho¸ §¬n GTGT</t>
    </r>
  </si>
  <si>
    <t>2</t>
  </si>
  <si>
    <t>Acc Code</t>
  </si>
  <si>
    <t>Acc
Detail</t>
  </si>
  <si>
    <t>Information</t>
  </si>
  <si>
    <t>Account 2</t>
  </si>
  <si>
    <t>Money</t>
  </si>
  <si>
    <t>Acc Code Name</t>
  </si>
  <si>
    <t>Date</t>
  </si>
  <si>
    <t>No.</t>
  </si>
  <si>
    <t>Description</t>
  </si>
  <si>
    <t>Acc Code 2</t>
  </si>
  <si>
    <t>Acc
Detail 2</t>
  </si>
  <si>
    <t>Debit</t>
  </si>
  <si>
    <t>Credit</t>
  </si>
  <si>
    <t>3</t>
  </si>
  <si>
    <t>Prepaper</t>
  </si>
  <si>
    <r>
      <t xml:space="preserve">Accounting - </t>
    </r>
    <r>
      <rPr>
        <b/>
        <sz val="16"/>
        <color rgb="FFFF0000"/>
        <rFont val=".VnTime"/>
        <family val="2"/>
      </rPr>
      <t>Detail</t>
    </r>
  </si>
  <si>
    <t>Tªn chØ tiªu</t>
  </si>
  <si>
    <t>TM</t>
  </si>
  <si>
    <t>Refe</t>
  </si>
  <si>
    <t>A - TAI SAN NGAN HAN</t>
  </si>
  <si>
    <t>100</t>
  </si>
  <si>
    <t/>
  </si>
  <si>
    <t>110</t>
  </si>
  <si>
    <t>111</t>
  </si>
  <si>
    <t>112</t>
  </si>
  <si>
    <t>120</t>
  </si>
  <si>
    <t>121</t>
  </si>
  <si>
    <t>122</t>
  </si>
  <si>
    <t>123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</si>
  <si>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</si>
  <si>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</si>
  <si>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</si>
  <si>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</si>
  <si>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</si>
  <si>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</si>
  <si>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</si>
  <si>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</si>
  <si>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</si>
  <si>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</si>
  <si>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</si>
  <si>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149</t>
  </si>
  <si>
    <t>150</t>
  </si>
  <si>
    <t>151</t>
  </si>
  <si>
    <t>152</t>
  </si>
  <si>
    <t>153</t>
  </si>
  <si>
    <t>154</t>
  </si>
  <si>
    <t>155</t>
  </si>
  <si>
    <t>B - TAI SAN DAI HAN</t>
  </si>
  <si>
    <t>200</t>
  </si>
  <si>
    <t>210</t>
  </si>
  <si>
    <t>211</t>
  </si>
  <si>
    <t>212</t>
  </si>
  <si>
    <t>213</t>
  </si>
  <si>
    <t>214</t>
  </si>
  <si>
    <t>215</t>
  </si>
  <si>
    <t>216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</si>
  <si>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</si>
  <si>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</si>
  <si>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</si>
  <si>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</si>
  <si>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</si>
  <si>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</si>
  <si>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</si>
  <si>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</si>
  <si>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</si>
  <si>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</si>
  <si>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</si>
  <si>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</si>
  <si>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</si>
  <si>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</si>
  <si>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240</t>
  </si>
  <si>
    <t>241</t>
  </si>
  <si>
    <t>242</t>
  </si>
  <si>
    <t>250</t>
  </si>
  <si>
    <t>251</t>
  </si>
  <si>
    <t>252</t>
  </si>
  <si>
    <t>253</t>
  </si>
  <si>
    <t>254</t>
  </si>
  <si>
    <t>255</t>
  </si>
  <si>
    <t>260</t>
  </si>
  <si>
    <t>261</t>
  </si>
  <si>
    <t>262</t>
  </si>
  <si>
    <t>263</t>
  </si>
  <si>
    <t>268</t>
  </si>
  <si>
    <t>270</t>
  </si>
  <si>
    <t>C - NO PHAI TRA</t>
  </si>
  <si>
    <t>300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</si>
  <si>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</si>
  <si>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</si>
  <si>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</si>
  <si>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</si>
  <si>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</si>
  <si>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</si>
  <si>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</si>
  <si>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</si>
  <si>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</si>
  <si>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</si>
  <si>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</si>
  <si>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</si>
  <si>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</si>
  <si>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</si>
  <si>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</si>
  <si>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</si>
  <si>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</si>
  <si>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</si>
  <si>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</si>
  <si>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</si>
  <si>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</si>
  <si>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</si>
  <si>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</si>
  <si>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</si>
  <si>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</si>
  <si>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</si>
  <si>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</si>
  <si>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</si>
  <si>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</si>
  <si>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D - VON CHU SO HUU</t>
  </si>
  <si>
    <t>400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</si>
  <si>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</si>
  <si>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</si>
  <si>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</si>
  <si>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</si>
  <si>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</si>
  <si>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</si>
  <si>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</si>
  <si>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</si>
  <si>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</si>
  <si>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</si>
  <si>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</si>
  <si>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</si>
  <si>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</si>
  <si>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430</t>
  </si>
  <si>
    <t>431</t>
  </si>
  <si>
    <t>432</t>
  </si>
  <si>
    <t>440</t>
  </si>
  <si>
    <t>BALANCE SHEET/CÂN ĐỐI KẾ TOÁN</t>
  </si>
  <si>
    <t>Group</t>
  </si>
  <si>
    <t>Item项目</t>
  </si>
  <si>
    <t>Items Name</t>
  </si>
  <si>
    <t>Tên chỉ tiêu</t>
  </si>
  <si>
    <t>Code
代码</t>
  </si>
  <si>
    <t>Begining</t>
  </si>
  <si>
    <t>Closing</t>
  </si>
  <si>
    <r>
      <t xml:space="preserve">流动资产 </t>
    </r>
    <r>
      <rPr>
        <b/>
        <sz val="9"/>
        <color rgb="FF0000FF"/>
        <rFont val="Times New Roman"/>
        <family val="1"/>
      </rPr>
      <t>100=110+120+130+140+150)</t>
    </r>
  </si>
  <si>
    <t>A. CURRENT ASSETS</t>
  </si>
  <si>
    <t>现金和物品等价现金</t>
  </si>
  <si>
    <t>I. Cash and cash equivalents</t>
  </si>
  <si>
    <t>I. Tiền và các khoản tương đương tiền</t>
  </si>
  <si>
    <t>现金</t>
  </si>
  <si>
    <t>Cash</t>
  </si>
  <si>
    <t>1. Tiền</t>
  </si>
  <si>
    <t>物品等价现金</t>
  </si>
  <si>
    <t>Cash equivalents</t>
  </si>
  <si>
    <t>2. Các khoản tương đương tiền</t>
  </si>
  <si>
    <t>短期的金融投资</t>
  </si>
  <si>
    <t>II. Short-term investments</t>
  </si>
  <si>
    <t>II. Đầu tư tài chính ngắn hạn</t>
  </si>
  <si>
    <t>短期投资</t>
  </si>
  <si>
    <t>Sercurities held-for-trading</t>
  </si>
  <si>
    <t>1. Chứng khoán kinh doanh</t>
  </si>
  <si>
    <t>Provision for sercurities</t>
  </si>
  <si>
    <t>2. Dự phòng giảm giá chứng khoán KD (*)</t>
  </si>
  <si>
    <t>Held-to-maturity investments</t>
  </si>
  <si>
    <t>3. Đầu tư nắm giữ đến ngày đáo hạn</t>
  </si>
  <si>
    <t>应收账款</t>
  </si>
  <si>
    <t>III. Current receivables</t>
  </si>
  <si>
    <t>III. Các khoản phải thu ngắn hạn</t>
  </si>
  <si>
    <t>Trade receivables</t>
  </si>
  <si>
    <t>1. Phải thu ngắn hạn của khách hàng</t>
  </si>
  <si>
    <t>预付账款</t>
  </si>
  <si>
    <t>Advances to suppliers</t>
  </si>
  <si>
    <t>2. Trả trước cho người bán ngắn hạn</t>
  </si>
  <si>
    <t>公司之间应收</t>
  </si>
  <si>
    <t>Receivables from related parties</t>
  </si>
  <si>
    <t>3. Phải thu nội bộ ngắn hạn</t>
  </si>
  <si>
    <t>应收构建合同计划</t>
  </si>
  <si>
    <t>Receivables from contruction contract</t>
  </si>
  <si>
    <t>4. Phải thu theo tiến độ KH HĐXD</t>
  </si>
  <si>
    <t>Receivables from short-term loans</t>
  </si>
  <si>
    <t>5. Phải thu về cho vay ngắn hạn</t>
  </si>
  <si>
    <t>其他应收款</t>
  </si>
  <si>
    <t>Other receivables</t>
  </si>
  <si>
    <t>6. Phải thu ngắn hạn khác</t>
  </si>
  <si>
    <t>可疑债务条款</t>
  </si>
  <si>
    <t>Provision for bad debts</t>
  </si>
  <si>
    <t>7. Dự phòng phải thu ngắn hạn khó đòi (*)</t>
  </si>
  <si>
    <t>Shortage of assets awaiting resolution</t>
  </si>
  <si>
    <t>8. Tài sản thiếu chờ xử lý</t>
  </si>
  <si>
    <t>库存</t>
  </si>
  <si>
    <t>IV. Inventories</t>
  </si>
  <si>
    <t>IV. Hàng tồn kho</t>
  </si>
  <si>
    <t>Inventories</t>
  </si>
  <si>
    <t>1. Hàng tồn kho</t>
  </si>
  <si>
    <t>库存减少</t>
  </si>
  <si>
    <t>Provision for obsolete inventories</t>
  </si>
  <si>
    <t>2. Dự phòng giảm giá hàng tồn kho (*)</t>
  </si>
  <si>
    <t>其他流动资产</t>
  </si>
  <si>
    <t>V. Other current assets</t>
  </si>
  <si>
    <t>V. Tài sản ngắn hạn khác</t>
  </si>
  <si>
    <t>短期待摊费用</t>
  </si>
  <si>
    <t>Short-term prepaid expenses</t>
  </si>
  <si>
    <t>1. Chi phí trả trước ngắn hạn</t>
  </si>
  <si>
    <t>应收的增值税</t>
  </si>
  <si>
    <t>Value added tax deductibles</t>
  </si>
  <si>
    <t>2. Thuế GTGT được khấu trừ</t>
  </si>
  <si>
    <t>税收和其他税务预算</t>
  </si>
  <si>
    <t>Taxes and other receivabel from State Budget</t>
  </si>
  <si>
    <t>3. Thuế và các khoản khác phải thu Nhà nước</t>
  </si>
  <si>
    <t>Trading Government bonds</t>
  </si>
  <si>
    <t>4. Giao dịch mua bán lại trái phiếu Chính phủ</t>
  </si>
  <si>
    <t>Other current assets</t>
  </si>
  <si>
    <t>5. Tài sản ngắn hạn khác</t>
  </si>
  <si>
    <t>长期资产</t>
  </si>
  <si>
    <t>B. NON-CURRENT ASSETS</t>
  </si>
  <si>
    <t>长期应收账款</t>
  </si>
  <si>
    <t>I. Non - Current receivables</t>
  </si>
  <si>
    <t>I. Các khoản phải thu dài hạn</t>
  </si>
  <si>
    <t>长期应收账款——贸易</t>
  </si>
  <si>
    <t>Longterm trade receivables</t>
  </si>
  <si>
    <t>1. Phải thu dài hạn của khách hàng</t>
  </si>
  <si>
    <t>Long-term advance to suppliers</t>
  </si>
  <si>
    <t>2. Trả trước cho người bán dài hạn</t>
  </si>
  <si>
    <t>资本的直属单位</t>
  </si>
  <si>
    <t>Working capital from sub-units</t>
  </si>
  <si>
    <t>3. Vốn kinh doanh ở đơn vị trực thuộc</t>
  </si>
  <si>
    <t>长期应收公司之间</t>
  </si>
  <si>
    <t>LT receivables from related parties</t>
  </si>
  <si>
    <t>4. Phải thu nội bộ dài hạn</t>
  </si>
  <si>
    <t>Long term loan receivables</t>
  </si>
  <si>
    <t>5. Phải thu về cho vay dài hạn</t>
  </si>
  <si>
    <t>Long term other receivables</t>
  </si>
  <si>
    <t>6. Phải thu dài hạn khác</t>
  </si>
  <si>
    <t>长期的准备</t>
  </si>
  <si>
    <t>7. Dự phòng phải thu dài hạn khó đòi (*)</t>
  </si>
  <si>
    <t>固定资产</t>
  </si>
  <si>
    <t>II. Fixed assets</t>
  </si>
  <si>
    <t>II. Tài sản cố định</t>
  </si>
  <si>
    <t>有形固定资产</t>
  </si>
  <si>
    <t>Tangible fixed assets</t>
  </si>
  <si>
    <t>1. Tài sản cố định hữu hình</t>
  </si>
  <si>
    <t>——成本</t>
  </si>
  <si>
    <t xml:space="preserve"> - Cost</t>
  </si>
  <si>
    <t xml:space="preserve">      - Nguyên giá</t>
  </si>
  <si>
    <t>- - - - - -累计折旧</t>
  </si>
  <si>
    <t xml:space="preserve"> - Accumulated depreciation</t>
  </si>
  <si>
    <t xml:space="preserve">      - Giá trị hao mòn luỹ kế (*)</t>
  </si>
  <si>
    <t>融资租赁资产</t>
  </si>
  <si>
    <t>Fixed assets of finance leasing</t>
  </si>
  <si>
    <t>2. Tài sản cố định thuê tài chính</t>
  </si>
  <si>
    <t>无形固定资产</t>
  </si>
  <si>
    <t>Intangible fixed assets</t>
  </si>
  <si>
    <t>3. Tài sản cố định vô hình</t>
  </si>
  <si>
    <t>- - - - - -累计摊销</t>
  </si>
  <si>
    <t>投资固定</t>
  </si>
  <si>
    <t>III. Investment properties</t>
  </si>
  <si>
    <t>III. Bất động sản đầu tư</t>
  </si>
  <si>
    <t>在建工程</t>
  </si>
  <si>
    <t>IV. Long term assets in progress</t>
  </si>
  <si>
    <t>IV. Tài sản dở dang dài hạn</t>
  </si>
  <si>
    <t>Long term work in progress</t>
  </si>
  <si>
    <t>1. Chi phí sản xuất, kinh doanh dở dang dài hạn</t>
  </si>
  <si>
    <t>Long term construction in progress</t>
  </si>
  <si>
    <t>2. Chi phí xây dựng cơ bản dở dang</t>
  </si>
  <si>
    <t>长期金融投资</t>
  </si>
  <si>
    <t>V. Long-term investments</t>
  </si>
  <si>
    <t>V. Đầu tư tài chính dài hạn</t>
  </si>
  <si>
    <t>投资的子公司</t>
  </si>
  <si>
    <t>Investments in subsidiary</t>
  </si>
  <si>
    <t>1. Đầu tư vào công ty con</t>
  </si>
  <si>
    <t>投资合资</t>
  </si>
  <si>
    <t>Investments in  joint-venture, associates</t>
  </si>
  <si>
    <t>2. Đầu tư vào công ty liên doanh, liên kết</t>
  </si>
  <si>
    <t>Other long-term investments</t>
  </si>
  <si>
    <t>3. Đầu tư góp vốn vào đơn vị khác</t>
  </si>
  <si>
    <t>Provision for long-term investments</t>
  </si>
  <si>
    <t>4. Dự phòng đầu tư tài chính dài hạn (*)</t>
  </si>
  <si>
    <t>5. Đầu tư nắm giữ đến ngày đáo hạn</t>
  </si>
  <si>
    <t>其他长期资产</t>
  </si>
  <si>
    <t>V. Other long-term assets</t>
  </si>
  <si>
    <t>VI. Tài sản dài hạn khác</t>
  </si>
  <si>
    <t>长期偿还费用</t>
  </si>
  <si>
    <t>Long-term prepaid expenses</t>
  </si>
  <si>
    <t>1. Chi phí trả trước dài hạn</t>
  </si>
  <si>
    <t>推迟所得税资产</t>
  </si>
  <si>
    <t>Deferred tax assets</t>
  </si>
  <si>
    <t>2. Tài sản thuế thu nhập hoãn lại</t>
  </si>
  <si>
    <t>LT equiment, materials and spare parts</t>
  </si>
  <si>
    <t>3. Thiết bị, vật tư, phụ tùng thay thế dài hạn</t>
  </si>
  <si>
    <t>Other long-term assets</t>
  </si>
  <si>
    <t>4. Tài sản dài hạn khác</t>
  </si>
  <si>
    <t>总资产 (270 = 100 + 200)</t>
  </si>
  <si>
    <t>TOTAL ASSETS</t>
  </si>
  <si>
    <t>TONG TAI SAN (270 = 100 + 200)</t>
  </si>
  <si>
    <t>债务(300 = 310 + 300)</t>
  </si>
  <si>
    <t>C. LIABILITIES</t>
  </si>
  <si>
    <t>短期债务</t>
  </si>
  <si>
    <t>I. Current liabilities</t>
  </si>
  <si>
    <t>I. Nợ ngắn hạn</t>
  </si>
  <si>
    <t>应付账款</t>
  </si>
  <si>
    <t>Trade payables</t>
  </si>
  <si>
    <t>1. Phải trả người bán ngắn hạn</t>
  </si>
  <si>
    <t>预收客户</t>
  </si>
  <si>
    <t>Advances from customers</t>
  </si>
  <si>
    <t>2. Người mua trả tiền trước ngắn hạn</t>
  </si>
  <si>
    <t>国家预算税收和应付款项</t>
  </si>
  <si>
    <t>Statutory obligations</t>
  </si>
  <si>
    <t>3. Thuế và các khoản phải nộp Nhà nước</t>
  </si>
  <si>
    <t>应付账款员工</t>
  </si>
  <si>
    <t>Payables to employees</t>
  </si>
  <si>
    <t>4. Phải trả người lao động</t>
  </si>
  <si>
    <t>应计未付费用</t>
  </si>
  <si>
    <t>Accrued expenses</t>
  </si>
  <si>
    <t>5. Chi phí phải trả ngắn hạn</t>
  </si>
  <si>
    <t>公司之间应付款</t>
  </si>
  <si>
    <t>Payables to related parties</t>
  </si>
  <si>
    <t>6. Phải trả nội bộ ngắn hạn</t>
  </si>
  <si>
    <t>Payables from contruction contract</t>
  </si>
  <si>
    <t>7. Phải trả theo tiến độ KH HĐXD</t>
  </si>
  <si>
    <t>Short-term deferred revenue</t>
  </si>
  <si>
    <t>8. Doanh thu chưa thực hiện ngắn hạn</t>
  </si>
  <si>
    <t>其他应付款项</t>
  </si>
  <si>
    <t>Other ST payables</t>
  </si>
  <si>
    <t>9. Phải trả ngắn hạn khác</t>
  </si>
  <si>
    <t>短期借款和贷款</t>
  </si>
  <si>
    <t>Short-term loan and payable for finance leasing</t>
  </si>
  <si>
    <t>10. Vay và nợ thuê tài chính ngắn hạn</t>
  </si>
  <si>
    <t>提供短期支付</t>
  </si>
  <si>
    <t>Provision for ST payable</t>
  </si>
  <si>
    <t>11. Dự phòng phải trả ngắn hạn</t>
  </si>
  <si>
    <t>Reward and welfare funds</t>
  </si>
  <si>
    <t>12. Quỹ khen thưởng, phúc lợi</t>
  </si>
  <si>
    <t>Stabilization fund</t>
  </si>
  <si>
    <t>13. Quỹ bình ổn giá</t>
  </si>
  <si>
    <t>14. Giao dịch mua bán lại trái phiếu Chính phủ</t>
  </si>
  <si>
    <t>长期债务</t>
  </si>
  <si>
    <t>II. Non-current liabilities</t>
  </si>
  <si>
    <t>II. Nợ dài hạn</t>
  </si>
  <si>
    <t>长期账户应付</t>
  </si>
  <si>
    <t>Longterm trade payables</t>
  </si>
  <si>
    <t>1. Phải trả người bán dài hạn</t>
  </si>
  <si>
    <t>Longterm advance to customers</t>
  </si>
  <si>
    <t>2. Người mua trả tiền trước dài hạn</t>
  </si>
  <si>
    <t>Longterm accruals</t>
  </si>
  <si>
    <t>3. Chi phí phải trả dài hạn</t>
  </si>
  <si>
    <t>4. Phải trả nội bộ về vốn kinh doanh</t>
  </si>
  <si>
    <t>公司之间的长期应付款项</t>
  </si>
  <si>
    <t>Longterm payables to related parties</t>
  </si>
  <si>
    <t>5. Phải trả nội bộ dài hạn</t>
  </si>
  <si>
    <t>Long term deferred revenue</t>
  </si>
  <si>
    <t>6. Doanh thu chưa thực hiện dài hạn</t>
  </si>
  <si>
    <t>长期其他应付</t>
  </si>
  <si>
    <t>Other long-term liabilities</t>
  </si>
  <si>
    <t>7. Phải trả dài hạn khác</t>
  </si>
  <si>
    <t>长期借款和贷款</t>
  </si>
  <si>
    <t>Long-term loans and debts</t>
  </si>
  <si>
    <t>8. Vay và nợ thuê tài chính dài hạn</t>
  </si>
  <si>
    <t>Convertible bond</t>
  </si>
  <si>
    <t>9. Trái phiếu chuyển đổi</t>
  </si>
  <si>
    <t>Preference shares</t>
  </si>
  <si>
    <t>10. Cổ phiếu ưu đãi</t>
  </si>
  <si>
    <t>推迟应付所得税</t>
  </si>
  <si>
    <t>Deferred tax liabilities</t>
  </si>
  <si>
    <t>11. Thuế thu nhập hoãn lại phải trả</t>
  </si>
  <si>
    <t>提供长期应付</t>
  </si>
  <si>
    <t>12. Dự phòng phải trả dài hạn</t>
  </si>
  <si>
    <t>The development of science and technology fund</t>
  </si>
  <si>
    <t>13. Quỹ phát triển khoa học và công nghệ</t>
  </si>
  <si>
    <t>所有者权益 (400 = 410 + 400)</t>
  </si>
  <si>
    <t>D. OWNERS’ EQUITY</t>
  </si>
  <si>
    <t>所有者权益</t>
  </si>
  <si>
    <t>I. Owner s Equity</t>
  </si>
  <si>
    <t>I. Vốn chủ sở hữu</t>
  </si>
  <si>
    <t>所有者的投资资本</t>
  </si>
  <si>
    <t>Contributed chartered capital</t>
  </si>
  <si>
    <t>1. Vốn góp của chủ sở hữu</t>
  </si>
  <si>
    <t>股本盈余</t>
  </si>
  <si>
    <t>Equity surplus</t>
  </si>
  <si>
    <t>2. Thặng dư vốn cổ phần</t>
  </si>
  <si>
    <t>Share premium</t>
  </si>
  <si>
    <t>3. Quyền chọn chuyển đổi trái phiếu</t>
  </si>
  <si>
    <t>其他资本的所有者</t>
  </si>
  <si>
    <t>Other capital of owner</t>
  </si>
  <si>
    <t>4. Vốn khác của chủ sở hữu</t>
  </si>
  <si>
    <t>Treasury shares</t>
  </si>
  <si>
    <t>5. Cổ phiếu quỹ (*)</t>
  </si>
  <si>
    <t>差异在资产重估</t>
  </si>
  <si>
    <t>Differences upon asset revaluation</t>
  </si>
  <si>
    <t>6. Chênh lệch đánh giá lại tài sản</t>
  </si>
  <si>
    <t>外汇差异</t>
  </si>
  <si>
    <t>Foreign exchange differences</t>
  </si>
  <si>
    <t>7. Chênh lệch tỷ giá hối đoái</t>
  </si>
  <si>
    <t>企业发展基金</t>
  </si>
  <si>
    <t>Supplementary capital reserve fund</t>
  </si>
  <si>
    <t>8. Quỹ đầu tư phát triển</t>
  </si>
  <si>
    <t>Financial reserve fund</t>
  </si>
  <si>
    <t>9. Quỹ hỗ trợ sắp xếp doanh nghiệp</t>
  </si>
  <si>
    <t>其他预算的所有者权益</t>
  </si>
  <si>
    <t>Other fund of owners' equity</t>
  </si>
  <si>
    <t>10. Quỹ khác thuộc vốn chủ sở hữu</t>
  </si>
  <si>
    <t>保留未分配利润</t>
  </si>
  <si>
    <t>Undistributed earnings</t>
  </si>
  <si>
    <t>11. Lợi nhuận sau thuế chưa phân phối</t>
  </si>
  <si>
    <t>资本结构</t>
  </si>
  <si>
    <t>Construction investment fund</t>
  </si>
  <si>
    <t>12. Nguồn vốn đầu tư XDCB</t>
  </si>
  <si>
    <t>II. Other fund</t>
  </si>
  <si>
    <t>II. Nguồn kinh phí và quỹ khác</t>
  </si>
  <si>
    <t>Other fund</t>
  </si>
  <si>
    <t xml:space="preserve">  1. Nguồn kinh phí</t>
  </si>
  <si>
    <t>Fixed assets arising from other fund</t>
  </si>
  <si>
    <t xml:space="preserve">  2. Nguồn kinh phí đã hình thành TSCĐ</t>
  </si>
  <si>
    <t>总资源(440 = 300 + 400)</t>
  </si>
  <si>
    <t>TOTAL LIABILITIES &amp; OWNERS’ EQUITY</t>
  </si>
  <si>
    <t>TONG NGUON VON (440 = 300 + 400)</t>
  </si>
  <si>
    <t>Check:</t>
  </si>
  <si>
    <t>At: 2016/12/01</t>
  </si>
  <si>
    <t>STATEMENTS OF OPERATION</t>
  </si>
  <si>
    <t>(Unit: VND)</t>
  </si>
  <si>
    <t>No</t>
  </si>
  <si>
    <t>销售营业额和提供的服务</t>
  </si>
  <si>
    <t>01</t>
  </si>
  <si>
    <t>The deducted turnover items</t>
  </si>
  <si>
    <t>营业额中扣除项目</t>
  </si>
  <si>
    <t>02</t>
  </si>
  <si>
    <t>Net revenue about selling and supplying services (10= 01 - 02)</t>
  </si>
  <si>
    <t>净营收关于销售和提供服务(10 = 01 - 02)</t>
  </si>
  <si>
    <t>Cost of good sold</t>
  </si>
  <si>
    <t>销售成本</t>
  </si>
  <si>
    <t xml:space="preserve"> Gross profit about selling and
 supplying services (20 = 10 - 11)</t>
  </si>
  <si>
    <t>Income from financial operation</t>
  </si>
  <si>
    <t>收入从金融操作</t>
  </si>
  <si>
    <t>Expenses from financial</t>
  </si>
  <si>
    <t>费用从金融</t>
  </si>
  <si>
    <t>-</t>
  </si>
  <si>
    <t>In which: interest</t>
  </si>
  <si>
    <t>利息</t>
  </si>
  <si>
    <t>Selling expenses</t>
  </si>
  <si>
    <t>销售费用</t>
  </si>
  <si>
    <t>General and administration expenses</t>
  </si>
  <si>
    <t>一般管理费用</t>
  </si>
  <si>
    <t xml:space="preserve">Other Income </t>
  </si>
  <si>
    <t>其他收入</t>
  </si>
  <si>
    <t>Other expenses</t>
  </si>
  <si>
    <t>其他费用</t>
  </si>
  <si>
    <t>Current corporate income tax expense</t>
  </si>
  <si>
    <t>当前企业所得税费用</t>
  </si>
  <si>
    <t>Postponed corporate income tax expense</t>
  </si>
  <si>
    <t>推迟了企业所得税费用</t>
  </si>
  <si>
    <t>Basic interest on Stock</t>
  </si>
  <si>
    <t>基本的股票利息</t>
  </si>
  <si>
    <t>Revenue from sale of goods and rendering of services</t>
  </si>
  <si>
    <t>VI.25</t>
  </si>
  <si>
    <t>10</t>
  </si>
  <si>
    <t>11</t>
  </si>
  <si>
    <t>VI.27</t>
  </si>
  <si>
    <t>20</t>
  </si>
  <si>
    <t>21</t>
  </si>
  <si>
    <t>VI.26</t>
  </si>
  <si>
    <t>22</t>
  </si>
  <si>
    <t>VI.28</t>
  </si>
  <si>
    <t>23</t>
  </si>
  <si>
    <t>24</t>
  </si>
  <si>
    <t>25</t>
  </si>
  <si>
    <t>30</t>
  </si>
  <si>
    <t>31</t>
  </si>
  <si>
    <t>32</t>
  </si>
  <si>
    <t>40</t>
  </si>
  <si>
    <t>50</t>
  </si>
  <si>
    <t>51</t>
  </si>
  <si>
    <t>VI.30</t>
  </si>
  <si>
    <t>52</t>
  </si>
  <si>
    <t>60</t>
  </si>
  <si>
    <t>70</t>
  </si>
  <si>
    <t>Doanh thu bán hàng và cung cấp dịch vụ</t>
  </si>
  <si>
    <t>Các khoản giảm trừ doanh thu</t>
  </si>
  <si>
    <t>Doanh thu thuần về bán hàng và cung cấp dịch vụ  (10 = 01 - 02)</t>
  </si>
  <si>
    <t>Giá vốn hàng bán</t>
  </si>
  <si>
    <t>Lợi nhuận gộp về bán hàng và cung cấp dịch vụ (20 = 10 - 11)</t>
  </si>
  <si>
    <t>Doanh thu hoạt động tài chính</t>
  </si>
  <si>
    <t>Chi phí tài chính</t>
  </si>
  <si>
    <t>- Trong đó: Chi phí lãi vay</t>
  </si>
  <si>
    <t>Chi phí bán hàng</t>
  </si>
  <si>
    <t>Chi phí quản lý doanh nghiệp</t>
  </si>
  <si>
    <t>Thu nhập khác</t>
  </si>
  <si>
    <t>Chi phí khác</t>
  </si>
  <si>
    <t>Lợi nhuận khác (40 = 31 - 32)</t>
  </si>
  <si>
    <t>Tổng lợi nhuận kế toán trước thuế (50 = 30 + 40)</t>
  </si>
  <si>
    <t>Chi phí thuế thu nhập doanh nghiệp hiện hành</t>
  </si>
  <si>
    <t>Chi phí thuế thu nhập doanh nghiệp hoãn lại</t>
  </si>
  <si>
    <t>Lãi cơ bản trên cổ phiếu</t>
  </si>
  <si>
    <t>Chỉ tiêu</t>
  </si>
  <si>
    <t>Code 
代码</t>
  </si>
  <si>
    <t>Note
备注</t>
  </si>
  <si>
    <t>Net profit from business operations
30 = 20 + (21 – 22) – (24 + 25)</t>
  </si>
  <si>
    <t>净利润从业务操作
30 = 20 +(21 - 22)-(24 + 25)</t>
  </si>
  <si>
    <t>Lợi nhuận thuần từ hoạt động kinh doanh 
30 = 20 + (21 - 22) - (24 + 25)</t>
  </si>
  <si>
    <t>销售和毛利提供服务
(20 = 10 - 11)</t>
  </si>
  <si>
    <t>其他获得 (40 = 31 - 32)</t>
  </si>
  <si>
    <t>Other gain  (40 = 31 – 32)</t>
  </si>
  <si>
    <t>企业所得税前净利润
50 = 30 + 40</t>
  </si>
  <si>
    <t>Net profit before corporate income tax 
  50 = 30 + 40</t>
  </si>
  <si>
    <t>企业所得税后利润
60 = 50 - 51 - 52</t>
  </si>
  <si>
    <t xml:space="preserve"> Profit after Corporate Income Tax 
 60 = 50–  51- 52 </t>
  </si>
  <si>
    <t>Lợi nhuận sau thuế TNDN (60 = 50 - 51 - 52)</t>
  </si>
  <si>
    <t>LE VAN DUNG</t>
  </si>
  <si>
    <t>(3)</t>
  </si>
  <si>
    <t>Nhãm</t>
  </si>
  <si>
    <t>Ph¶i Thu</t>
  </si>
  <si>
    <t>§· Thu</t>
  </si>
  <si>
    <t>M· KH</t>
  </si>
  <si>
    <t>TK</t>
  </si>
  <si>
    <t>Tæng céng nî ph¶i thu - Cuèi kú</t>
  </si>
  <si>
    <t>HT/1234</t>
  </si>
  <si>
    <t>31/12/2018</t>
  </si>
  <si>
    <t>12345</t>
  </si>
  <si>
    <t>So Du No</t>
  </si>
  <si>
    <t>So Du Co</t>
  </si>
  <si>
    <t>Tæng céng nî ph¶i tr¶ - Cuèi kú</t>
  </si>
  <si>
    <t>Ph¶i Tr¶</t>
  </si>
  <si>
    <t>§· tr¶</t>
  </si>
  <si>
    <t>§¬n vÞ: C«ng ty TNHH VËt LiÖu X©y Dùng H¶i S¬n</t>
  </si>
  <si>
    <t>M· DN: 1300420381</t>
  </si>
  <si>
    <t>Tõ: 15/02/2019 - 31/12/2019</t>
  </si>
  <si>
    <t>TiÒn ViÖt Nam</t>
  </si>
  <si>
    <t>1121/01</t>
  </si>
  <si>
    <t>Ng©n hµng ®Çu t­ ph¸t triÓn - CN §ång Khëi 72910000000490</t>
  </si>
  <si>
    <t>1121/02</t>
  </si>
  <si>
    <t>Ng©n hµng AGRIBANK- CN §ång Khëi 7109211030021</t>
  </si>
  <si>
    <t>1121/03</t>
  </si>
  <si>
    <t>Ng©n hµng TMCP C«ng Th­¬ng VN - CN BÕn Tre 118 000 130 336 (10201.00020.66374)</t>
  </si>
  <si>
    <t>Tr¸i phiÕu</t>
  </si>
  <si>
    <t>131/01</t>
  </si>
  <si>
    <t>Ph¶i thu kh¸ch hµng ng¾n h¹n &lt;= 12T</t>
  </si>
  <si>
    <t>131/03</t>
  </si>
  <si>
    <t>Ng­êi mua tr¶ tr­íc ng¾n h¹n &lt;= 12T</t>
  </si>
  <si>
    <t>ThuÕ GTGT ®Çu vµo ®­îc khÊu trõ hµng hãa, dÞch vô</t>
  </si>
  <si>
    <t>1361/01</t>
  </si>
  <si>
    <t>Ph¶i thu néi bé - CN VÜnh Long</t>
  </si>
  <si>
    <t>1361/02</t>
  </si>
  <si>
    <t>Ph¶i thu néi bé - CN 2</t>
  </si>
  <si>
    <t>Tµi s¶n thiÕu chê xö lý</t>
  </si>
  <si>
    <t>1388/01</t>
  </si>
  <si>
    <t>Ph¶i thu kh¸c &lt;=12 th¸ng</t>
  </si>
  <si>
    <t>Nguyªn liÖu, vËt liÖu</t>
  </si>
  <si>
    <t>1561/01</t>
  </si>
  <si>
    <t>Kho hµng ho¸</t>
  </si>
  <si>
    <t>1561/03</t>
  </si>
  <si>
    <t>Kho kh¸c</t>
  </si>
  <si>
    <t>Nhµ cöa, vËt kiÕn tróc</t>
  </si>
  <si>
    <t>Ph­¬ng tiÖn vËn t¶i, truyÒn dÉn</t>
  </si>
  <si>
    <t>ThiÕt bÞ, dông cô qu¶n lý</t>
  </si>
  <si>
    <t>Tµi s¶n cè ®Þnh kh¸c</t>
  </si>
  <si>
    <t>Hao mßn TSC§ h÷u h×nh</t>
  </si>
  <si>
    <t>X©y dùng c¬ b¶n</t>
  </si>
  <si>
    <t>Söa ch÷a lín TSC§</t>
  </si>
  <si>
    <t>242/01</t>
  </si>
  <si>
    <t>Chi phÝ tr¶ tr­íc &lt;= 12T</t>
  </si>
  <si>
    <t>242/02</t>
  </si>
  <si>
    <t>Chi phÝ tr¶ tr­íc &gt; 12T</t>
  </si>
  <si>
    <t>331/01</t>
  </si>
  <si>
    <t>Ph¶i tr¶ ng­êi b¸n ng¾n h¹n &lt;= 12T</t>
  </si>
  <si>
    <t>331/03</t>
  </si>
  <si>
    <t>Tr¶ tr­íc ng­êi b¸n ng¾n h¹n &lt;= 12T</t>
  </si>
  <si>
    <t>3331/01</t>
  </si>
  <si>
    <t>ThuÕ GTGT ®Çu ra</t>
  </si>
  <si>
    <t>ThuÕ thu nhËp doanh nghiÖp</t>
  </si>
  <si>
    <t>Ph¶i tr¶ c«ng nh©n viªn</t>
  </si>
  <si>
    <t>335/01</t>
  </si>
  <si>
    <t>Chi phÝ ph¶i tr¶ &lt;= 12T</t>
  </si>
  <si>
    <t>3383/01</t>
  </si>
  <si>
    <t>Ph¶i tr¶ ng¾n h¹n (&lt;=1 n¨m)</t>
  </si>
  <si>
    <t>3388/01</t>
  </si>
  <si>
    <t>3411/01</t>
  </si>
  <si>
    <t>Vay nî ng¾n h¹n &lt;= 12T</t>
  </si>
  <si>
    <t>Vèn gãp cña chñ së h÷u</t>
  </si>
  <si>
    <t>Lîi nhuËn sau thuÕ ch­a ph©n phèi n¨m tr­íc</t>
  </si>
  <si>
    <t>Lîi nhuËn sau thuÕ ch­a ph©n phèi n¨m nay</t>
  </si>
  <si>
    <t>5111/01</t>
  </si>
  <si>
    <t>Doanh thu - C«ng ty MÑ</t>
  </si>
  <si>
    <t>5111/02</t>
  </si>
  <si>
    <t>Doanh thu - CN VÜnh Long</t>
  </si>
  <si>
    <t>5111/04</t>
  </si>
  <si>
    <t>Doanh thu - CN TiÒn Giang</t>
  </si>
  <si>
    <t>515/01</t>
  </si>
  <si>
    <t>Doanh thu ho¹t ®éng tµi chÝnh</t>
  </si>
  <si>
    <t>515/02</t>
  </si>
  <si>
    <t>Doanh thu ho¹t ®éng tµi chÝnh - CN VÜnh Long</t>
  </si>
  <si>
    <t>632/01</t>
  </si>
  <si>
    <t>Gi¸ vèn hµng b¸n</t>
  </si>
  <si>
    <t>632/02</t>
  </si>
  <si>
    <t>Gi¸ vèn - CN 1 - VÜnh Long</t>
  </si>
  <si>
    <t>632/04</t>
  </si>
  <si>
    <t>Gi¸ vèn - CN TiÒn Giang</t>
  </si>
  <si>
    <t>635/01</t>
  </si>
  <si>
    <t>Chi phÝ l·i vay</t>
  </si>
  <si>
    <t>6411/01</t>
  </si>
  <si>
    <t>Chi phÝ nh©n viªn</t>
  </si>
  <si>
    <t>6411/02</t>
  </si>
  <si>
    <t>Chi phÝ nh©n viªn - CN VÜnh Long</t>
  </si>
  <si>
    <t>6412/01</t>
  </si>
  <si>
    <t>Chi phÝ nguyªn, vËt liÖu, bao b×</t>
  </si>
  <si>
    <t>6412/02</t>
  </si>
  <si>
    <t>Chi phÝ nguyªn, vËt liÖu, bao b× - CN VÜnh Long</t>
  </si>
  <si>
    <t>6417/01</t>
  </si>
  <si>
    <t>Chi phÝ dÞch vô mua ngoµi</t>
  </si>
  <si>
    <t>6418/01</t>
  </si>
  <si>
    <t>Chi phÝ b»ng tiÒn kh¸c</t>
  </si>
  <si>
    <t>6418/02</t>
  </si>
  <si>
    <t>Chi phÝ b»ng tiÒn kh¸c - CN VÜnh Long</t>
  </si>
  <si>
    <t>6421/01</t>
  </si>
  <si>
    <t>Chi phÝ nh©n viªn qu¶n lý</t>
  </si>
  <si>
    <t>6421/02</t>
  </si>
  <si>
    <t>Chi phÝ nh©n viªn qu¶n lý - CN VÜnh Long</t>
  </si>
  <si>
    <t>6423/01</t>
  </si>
  <si>
    <t>Chi phÝ ®å dïng v¨n phßng</t>
  </si>
  <si>
    <t>6424/01</t>
  </si>
  <si>
    <t>Chi phÝ khÊu hao TSC§</t>
  </si>
  <si>
    <t>6425/01</t>
  </si>
  <si>
    <t>ThuÕ, phÝ vµ lÖ phÝ</t>
  </si>
  <si>
    <t>6425/02</t>
  </si>
  <si>
    <t>ThuÕ, phÝ vµ lÖ phÝ - CN VÜnh Long</t>
  </si>
  <si>
    <t>6427/01</t>
  </si>
  <si>
    <t>6427/02</t>
  </si>
  <si>
    <t>Chi phÝ dÞch vô mua ngoµi - CN VÜnh Long</t>
  </si>
  <si>
    <t>6428/01</t>
  </si>
  <si>
    <t>Chi b»ng tiÒn kh¸c</t>
  </si>
  <si>
    <t>6428/03</t>
  </si>
  <si>
    <t>TiÕp kh¸ch, héi nghÞ, kh¸nh tiÕt, qu¶ng c¸o tiÕp thÞ</t>
  </si>
  <si>
    <t>6428/30</t>
  </si>
  <si>
    <t>CN 1 - VÜnh Long</t>
  </si>
  <si>
    <t>Thu nhËp kh¸c</t>
  </si>
  <si>
    <t>811/01</t>
  </si>
  <si>
    <t>Chi phÝ kh¸c</t>
  </si>
  <si>
    <t>Chi phÝ thuÕ TNDN hiÖn hµnh</t>
  </si>
  <si>
    <t>X¸c ®Þnh kÕt qu¶ kinh doanh</t>
  </si>
  <si>
    <t>Ngµy 20 th¸ng 12 th¸ng 2020</t>
  </si>
  <si>
    <t>Phan T.Ch©u Thanh</t>
  </si>
  <si>
    <t>Huúnh T.TuyÕt H¹nh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</si>
</sst>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</numFmts>
  <fonts count="5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.VnTime"/>
      <family val="2"/>
    </font>
    <font>
      <b/>
      <sz val="12"/>
      <color indexed="10"/>
      <name val=".VnTimeH"/>
      <family val="2"/>
    </font>
    <font>
      <b/>
      <sz val="12"/>
      <color indexed="10"/>
      <name val=".VnTime"/>
      <family val="2"/>
    </font>
    <font>
      <sz val="16"/>
      <name val=".VnTime"/>
      <family val="2"/>
    </font>
    <font>
      <b/>
      <sz val="16"/>
      <color rgb="FF0000CC"/>
      <name val=".VnTime"/>
      <family val="2"/>
    </font>
    <font>
      <u/>
      <sz val="12"/>
      <name val=".VnTime"/>
      <family val="2"/>
    </font>
    <font>
      <b/>
      <sz val="16"/>
      <name val=".VnTime"/>
      <family val="2"/>
    </font>
    <font>
      <b/>
      <sz val="16"/>
      <color rgb="FFFF0000"/>
      <name val=".VnTime"/>
      <family val="2"/>
    </font>
    <font>
      <b/>
      <sz val="12"/>
      <color rgb="FFFF0000"/>
      <name val=".VnTime"/>
      <family val="2"/>
    </font>
    <font>
      <sz val="11"/>
      <name val=".VnTime"/>
      <family val="2"/>
    </font>
    <font>
      <b/>
      <sz val="11"/>
      <color rgb="FF0000FF"/>
      <name val=".VnTime"/>
      <family val="2"/>
    </font>
    <font>
      <sz val="11"/>
      <name val="Arial"/>
      <family val="2"/>
    </font>
    <font>
      <b/>
      <sz val="18"/>
      <color rgb="FF0000CC"/>
      <name val=".VnTime"/>
      <family val="2"/>
    </font>
    <font>
      <b/>
      <sz val="18"/>
      <name val=".VnTime"/>
      <family val="2"/>
    </font>
    <font>
      <sz val="12"/>
      <color rgb="FF0000CC"/>
      <name val=".VnTime"/>
      <family val="2"/>
    </font>
    <font>
      <sz val="10"/>
      <name val="Arial"/>
      <family val="2"/>
    </font>
    <font>
      <sz val="18"/>
      <name val=".VnTime"/>
      <family val="2"/>
    </font>
    <font>
      <sz val="12"/>
      <color rgb="FFFF0000"/>
      <name val=".VnTime"/>
      <family val="2"/>
    </font>
    <font>
      <b/>
      <sz val="11"/>
      <color rgb="FFFF0000"/>
      <name val=".VnTime"/>
      <family val="2"/>
    </font>
    <font>
      <sz val="10"/>
      <name val=".VnTime"/>
      <family val="2"/>
    </font>
    <font>
      <b/>
      <sz val="16"/>
      <color rgb="FF0000FF"/>
      <name val=".VnTime"/>
      <family val="2"/>
    </font>
    <font>
      <b/>
      <sz val="16"/>
      <color rgb="FFFF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0"/>
      <color rgb="FF0000FF"/>
      <name val="Times New Roman"/>
      <family val="1"/>
    </font>
    <font>
      <b/>
      <sz val="9"/>
      <color rgb="FF0000FF"/>
      <name val="Times New Roman"/>
      <family val="1"/>
    </font>
    <font>
      <b/>
      <sz val="11"/>
      <color rgb="FF0000FF"/>
      <name val="Times New Roman"/>
      <family val="1"/>
    </font>
    <font>
      <sz val="11"/>
      <color rgb="FF0000FF"/>
      <name val="Times New Roman"/>
      <family val="1"/>
    </font>
    <font>
      <sz val="11"/>
      <name val="Times New Roman"/>
      <family val="1"/>
    </font>
    <font>
      <b/>
      <sz val="10"/>
      <color rgb="FFC00000"/>
      <name val="Times New Roman"/>
      <family val="1"/>
    </font>
    <font>
      <b/>
      <sz val="9"/>
      <color rgb="FFC00000"/>
      <name val="Times New Roman"/>
      <family val="1"/>
    </font>
    <font>
      <b/>
      <sz val="11"/>
      <color rgb="FFC00000"/>
      <name val="Times New Roman"/>
      <family val="1"/>
    </font>
    <font>
      <b/>
      <sz val="8"/>
      <color rgb="FFC00000"/>
      <name val="Times New Roman"/>
      <family val="1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2B2B2B"/>
      <name val="Times New Roman"/>
      <family val="1"/>
    </font>
    <font>
      <sz val="14"/>
      <color theme="1"/>
      <name val="Times New Roman"/>
      <family val="1"/>
    </font>
    <font>
      <b/>
      <sz val="1"/>
      <name val="Times New Roman"/>
      <family val="1"/>
    </font>
    <font>
      <sz val="1"/>
      <color theme="1"/>
      <name val="Times New Roman"/>
      <family val="1"/>
    </font>
    <font>
      <b/>
      <sz val="12"/>
      <color rgb="FFC00000"/>
      <name val="Times New Roman"/>
      <family val="1"/>
    </font>
    <font>
      <b/>
      <sz val="12"/>
      <name val=".VnTime"/>
      <family val="2"/>
    </font>
    <font>
      <b/>
      <u/>
      <sz val="12"/>
      <name val=".VnTime"/>
      <family val="2"/>
    </font>
    <font>
      <u/>
      <sz val="11"/>
      <name val=".VnTime"/>
      <family val="2"/>
    </font>
    <font>
      <b/>
      <sz val="5"/>
      <color indexed="10"/>
      <name val=".VnTimeH"/>
      <family val="2"/>
    </font>
    <font>
      <sz val="5"/>
      <name val=".VnTime"/>
      <family val="2"/>
    </font>
    <font>
      <sz val="5"/>
      <name val="Arial"/>
      <family val="2"/>
    </font>
    <font>
      <b/>
      <sz val="10"/>
      <color rgb="FFFF0000"/>
      <name val=".VnTime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auto="1"/>
      </left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43" fontId="38" fillId="0" borderId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</cellStyleXfs>
  <cellXfs count="419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41" fontId="6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1" fontId="6" fillId="0" borderId="0" xfId="0" applyNumberFormat="1" applyFont="1" applyAlignment="1">
      <alignment horizontal="center" vertical="center"/>
    </xf>
    <xf numFmtId="41" fontId="4" fillId="0" borderId="0" xfId="0" applyNumberFormat="1" applyFont="1" applyAlignment="1">
      <alignment vertical="center"/>
    </xf>
    <xf numFmtId="0" fontId="4" fillId="0" borderId="0" xfId="0" applyFont="1" applyFill="1" applyAlignment="1">
      <alignment vertical="center" wrapText="1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41" fontId="4" fillId="0" borderId="0" xfId="0" applyNumberFormat="1" applyFont="1" applyFill="1" applyAlignment="1">
      <alignment vertical="center"/>
    </xf>
    <xf numFmtId="41" fontId="4" fillId="0" borderId="0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vertical="center" wrapText="1"/>
    </xf>
    <xf numFmtId="49" fontId="4" fillId="0" borderId="5" xfId="0" applyNumberFormat="1" applyFont="1" applyBorder="1" applyAlignment="1">
      <alignment horizontal="left" vertical="center" wrapText="1"/>
    </xf>
    <xf numFmtId="49" fontId="4" fillId="0" borderId="5" xfId="0" applyNumberFormat="1" applyFont="1" applyBorder="1" applyAlignment="1">
      <alignment horizontal="center" vertical="center"/>
    </xf>
    <xf numFmtId="41" fontId="4" fillId="0" borderId="5" xfId="0" applyNumberFormat="1" applyFont="1" applyBorder="1" applyAlignment="1">
      <alignment vertical="center" wrapText="1"/>
    </xf>
    <xf numFmtId="49" fontId="4" fillId="0" borderId="3" xfId="0" applyNumberFormat="1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0" fontId="2" fillId="0" borderId="0" xfId="1"/>
    <xf numFmtId="41" fontId="7" fillId="0" borderId="0" xfId="1" applyNumberFormat="1" applyFont="1" applyAlignment="1">
      <alignment vertical="center"/>
    </xf>
    <xf numFmtId="43" fontId="7" fillId="0" borderId="0" xfId="1" applyNumberFormat="1" applyFont="1" applyAlignment="1">
      <alignment vertical="center"/>
    </xf>
    <xf numFmtId="0" fontId="4" fillId="0" borderId="0" xfId="1" applyFont="1" applyAlignment="1">
      <alignment vertical="center" wrapText="1"/>
    </xf>
    <xf numFmtId="43" fontId="4" fillId="0" borderId="0" xfId="1" applyNumberFormat="1" applyFont="1" applyAlignment="1">
      <alignment vertical="center"/>
    </xf>
    <xf numFmtId="41" fontId="4" fillId="0" borderId="0" xfId="1" applyNumberFormat="1" applyFont="1" applyAlignment="1">
      <alignment vertical="center"/>
    </xf>
    <xf numFmtId="0" fontId="13" fillId="0" borderId="10" xfId="1" applyFont="1" applyBorder="1" applyAlignment="1">
      <alignment vertical="center" wrapText="1"/>
    </xf>
    <xf numFmtId="43" fontId="13" fillId="0" borderId="10" xfId="1" applyNumberFormat="1" applyFont="1" applyBorder="1" applyAlignment="1">
      <alignment vertical="center"/>
    </xf>
    <xf numFmtId="41" fontId="13" fillId="0" borderId="10" xfId="1" applyNumberFormat="1" applyFont="1" applyBorder="1" applyAlignment="1">
      <alignment vertical="center"/>
    </xf>
    <xf numFmtId="0" fontId="13" fillId="0" borderId="11" xfId="1" applyFont="1" applyBorder="1" applyAlignment="1">
      <alignment vertical="center" wrapText="1"/>
    </xf>
    <xf numFmtId="43" fontId="13" fillId="0" borderId="11" xfId="1" applyNumberFormat="1" applyFont="1" applyBorder="1" applyAlignment="1">
      <alignment vertical="center"/>
    </xf>
    <xf numFmtId="41" fontId="13" fillId="0" borderId="11" xfId="1" applyNumberFormat="1" applyFont="1" applyBorder="1" applyAlignment="1">
      <alignment vertical="center"/>
    </xf>
    <xf numFmtId="0" fontId="13" fillId="0" borderId="12" xfId="1" applyFont="1" applyBorder="1" applyAlignment="1">
      <alignment vertical="center" wrapText="1"/>
    </xf>
    <xf numFmtId="43" fontId="13" fillId="0" borderId="12" xfId="1" applyNumberFormat="1" applyFont="1" applyBorder="1" applyAlignment="1">
      <alignment vertical="center"/>
    </xf>
    <xf numFmtId="41" fontId="13" fillId="0" borderId="12" xfId="1" applyNumberFormat="1" applyFont="1" applyBorder="1" applyAlignment="1">
      <alignment vertical="center"/>
    </xf>
    <xf numFmtId="0" fontId="13" fillId="0" borderId="0" xfId="1" applyFont="1" applyFill="1" applyAlignment="1">
      <alignment vertical="center" wrapText="1"/>
    </xf>
    <xf numFmtId="43" fontId="13" fillId="0" borderId="0" xfId="1" applyNumberFormat="1" applyFont="1" applyFill="1" applyAlignment="1">
      <alignment vertical="center"/>
    </xf>
    <xf numFmtId="41" fontId="13" fillId="0" borderId="0" xfId="1" applyNumberFormat="1" applyFont="1" applyFill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49" fontId="13" fillId="0" borderId="0" xfId="1" applyNumberFormat="1" applyFont="1" applyFill="1" applyAlignment="1">
      <alignment horizontal="center" vertical="center"/>
    </xf>
    <xf numFmtId="41" fontId="13" fillId="0" borderId="0" xfId="1" applyNumberFormat="1" applyFont="1" applyFill="1" applyAlignment="1">
      <alignment vertical="center"/>
    </xf>
    <xf numFmtId="41" fontId="15" fillId="0" borderId="0" xfId="1" applyNumberFormat="1" applyFont="1" applyAlignment="1">
      <alignment vertical="center"/>
    </xf>
    <xf numFmtId="41" fontId="13" fillId="0" borderId="0" xfId="1" applyNumberFormat="1" applyFont="1" applyAlignment="1">
      <alignment vertical="center"/>
    </xf>
    <xf numFmtId="0" fontId="2" fillId="0" borderId="0" xfId="1" applyAlignment="1">
      <alignment wrapText="1"/>
    </xf>
    <xf numFmtId="43" fontId="2" fillId="0" borderId="0" xfId="1" applyNumberFormat="1"/>
    <xf numFmtId="41" fontId="2" fillId="0" borderId="0" xfId="1" applyNumberFormat="1"/>
    <xf numFmtId="0" fontId="13" fillId="0" borderId="3" xfId="0" applyFont="1" applyBorder="1" applyAlignment="1">
      <alignment horizontal="center" vertical="center" wrapText="1"/>
    </xf>
    <xf numFmtId="49" fontId="13" fillId="0" borderId="3" xfId="0" applyNumberFormat="1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41" fontId="13" fillId="0" borderId="3" xfId="0" applyNumberFormat="1" applyFont="1" applyBorder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41" fontId="13" fillId="0" borderId="4" xfId="0" applyNumberFormat="1" applyFont="1" applyBorder="1" applyAlignment="1">
      <alignment vertical="center"/>
    </xf>
    <xf numFmtId="49" fontId="13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vertical="center"/>
    </xf>
    <xf numFmtId="41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 wrapText="1"/>
    </xf>
    <xf numFmtId="49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3" fillId="0" borderId="0" xfId="2" applyFont="1" applyAlignment="1">
      <alignment vertical="center"/>
    </xf>
    <xf numFmtId="0" fontId="13" fillId="0" borderId="0" xfId="2" applyFont="1" applyAlignment="1">
      <alignment horizontal="center" vertical="center"/>
    </xf>
    <xf numFmtId="0" fontId="13" fillId="0" borderId="0" xfId="2" applyFont="1" applyAlignment="1">
      <alignment vertical="center" wrapText="1"/>
    </xf>
    <xf numFmtId="4" fontId="13" fillId="0" borderId="0" xfId="2" applyNumberFormat="1" applyFont="1" applyAlignment="1">
      <alignment vertical="center"/>
    </xf>
    <xf numFmtId="3" fontId="13" fillId="0" borderId="0" xfId="2" applyNumberFormat="1" applyFont="1" applyAlignment="1">
      <alignment vertical="center"/>
    </xf>
    <xf numFmtId="49" fontId="4" fillId="4" borderId="2" xfId="0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41" fontId="22" fillId="2" borderId="1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49" fontId="13" fillId="0" borderId="5" xfId="0" applyNumberFormat="1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164" fontId="13" fillId="0" borderId="5" xfId="0" applyNumberFormat="1" applyFont="1" applyBorder="1" applyAlignment="1">
      <alignment vertical="center"/>
    </xf>
    <xf numFmtId="41" fontId="13" fillId="0" borderId="5" xfId="0" applyNumberFormat="1" applyFont="1" applyBorder="1" applyAlignment="1">
      <alignment vertical="center"/>
    </xf>
    <xf numFmtId="164" fontId="13" fillId="0" borderId="3" xfId="0" applyNumberFormat="1" applyFont="1" applyBorder="1" applyAlignment="1">
      <alignment vertical="center"/>
    </xf>
    <xf numFmtId="164" fontId="13" fillId="0" borderId="4" xfId="0" applyNumberFormat="1" applyFont="1" applyBorder="1" applyAlignment="1">
      <alignment vertical="center"/>
    </xf>
    <xf numFmtId="0" fontId="13" fillId="0" borderId="5" xfId="0" quotePrefix="1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3" borderId="2" xfId="0" applyFont="1" applyFill="1" applyBorder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vertical="center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1" fontId="13" fillId="4" borderId="1" xfId="0" applyNumberFormat="1" applyFont="1" applyFill="1" applyBorder="1" applyAlignment="1">
      <alignment horizontal="center" vertical="center"/>
    </xf>
    <xf numFmtId="0" fontId="13" fillId="5" borderId="1" xfId="0" applyNumberFormat="1" applyFont="1" applyFill="1" applyBorder="1" applyAlignment="1">
      <alignment horizontal="center" vertical="center"/>
    </xf>
    <xf numFmtId="0" fontId="13" fillId="5" borderId="1" xfId="0" applyNumberFormat="1" applyFont="1" applyFill="1" applyBorder="1" applyAlignment="1">
      <alignment horizontal="center" vertical="center" wrapText="1"/>
    </xf>
    <xf numFmtId="41" fontId="22" fillId="4" borderId="1" xfId="0" applyNumberFormat="1" applyFont="1" applyFill="1" applyBorder="1" applyAlignment="1">
      <alignment vertical="center"/>
    </xf>
    <xf numFmtId="49" fontId="13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1" fontId="13" fillId="4" borderId="1" xfId="0" applyNumberFormat="1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/>
    </xf>
    <xf numFmtId="49" fontId="13" fillId="5" borderId="2" xfId="0" applyNumberFormat="1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41" fontId="4" fillId="4" borderId="1" xfId="0" applyNumberFormat="1" applyFont="1" applyFill="1" applyBorder="1" applyAlignment="1">
      <alignment horizontal="center" vertical="center"/>
    </xf>
    <xf numFmtId="49" fontId="13" fillId="4" borderId="2" xfId="0" applyNumberFormat="1" applyFont="1" applyFill="1" applyBorder="1" applyAlignment="1">
      <alignment horizontal="center" vertical="center"/>
    </xf>
    <xf numFmtId="49" fontId="13" fillId="4" borderId="2" xfId="0" applyNumberFormat="1" applyFont="1" applyFill="1" applyBorder="1" applyAlignment="1">
      <alignment horizontal="center" vertical="center" wrapText="1"/>
    </xf>
    <xf numFmtId="41" fontId="13" fillId="4" borderId="2" xfId="0" applyNumberFormat="1" applyFont="1" applyFill="1" applyBorder="1" applyAlignment="1">
      <alignment horizontal="center" vertical="center"/>
    </xf>
    <xf numFmtId="49" fontId="22" fillId="4" borderId="6" xfId="0" applyNumberFormat="1" applyFont="1" applyFill="1" applyBorder="1" applyAlignment="1">
      <alignment horizontal="center" vertical="center"/>
    </xf>
    <xf numFmtId="49" fontId="22" fillId="4" borderId="6" xfId="0" applyNumberFormat="1" applyFont="1" applyFill="1" applyBorder="1" applyAlignment="1">
      <alignment vertical="center" wrapText="1"/>
    </xf>
    <xf numFmtId="41" fontId="22" fillId="4" borderId="6" xfId="0" applyNumberFormat="1" applyFont="1" applyFill="1" applyBorder="1" applyAlignment="1">
      <alignment vertical="center"/>
    </xf>
    <xf numFmtId="0" fontId="13" fillId="4" borderId="2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41" fontId="13" fillId="4" borderId="1" xfId="0" applyNumberFormat="1" applyFont="1" applyFill="1" applyBorder="1" applyAlignment="1">
      <alignment vertical="center"/>
    </xf>
    <xf numFmtId="49" fontId="13" fillId="4" borderId="1" xfId="0" applyNumberFormat="1" applyFont="1" applyFill="1" applyBorder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164" fontId="22" fillId="4" borderId="1" xfId="0" applyNumberFormat="1" applyFont="1" applyFill="1" applyBorder="1" applyAlignment="1">
      <alignment vertical="center"/>
    </xf>
    <xf numFmtId="41" fontId="13" fillId="0" borderId="3" xfId="0" applyNumberFormat="1" applyFont="1" applyBorder="1" applyAlignment="1">
      <alignment vertical="center" wrapText="1"/>
    </xf>
    <xf numFmtId="41" fontId="13" fillId="0" borderId="3" xfId="0" applyNumberFormat="1" applyFont="1" applyBorder="1" applyAlignment="1">
      <alignment horizontal="center" vertical="center"/>
    </xf>
    <xf numFmtId="41" fontId="13" fillId="0" borderId="4" xfId="0" applyNumberFormat="1" applyFont="1" applyBorder="1" applyAlignment="1">
      <alignment vertical="center" wrapText="1"/>
    </xf>
    <xf numFmtId="41" fontId="13" fillId="0" borderId="4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vertical="center" wrapText="1"/>
    </xf>
    <xf numFmtId="164" fontId="13" fillId="0" borderId="4" xfId="0" applyNumberFormat="1" applyFont="1" applyBorder="1" applyAlignment="1">
      <alignment vertical="center" wrapText="1"/>
    </xf>
    <xf numFmtId="49" fontId="4" fillId="4" borderId="2" xfId="0" applyNumberFormat="1" applyFont="1" applyFill="1" applyBorder="1" applyAlignment="1">
      <alignment horizontal="center" vertical="center"/>
    </xf>
    <xf numFmtId="49" fontId="12" fillId="4" borderId="6" xfId="0" applyNumberFormat="1" applyFont="1" applyFill="1" applyBorder="1" applyAlignment="1">
      <alignment horizontal="left" vertical="center" wrapText="1"/>
    </xf>
    <xf numFmtId="49" fontId="12" fillId="4" borderId="6" xfId="0" applyNumberFormat="1" applyFont="1" applyFill="1" applyBorder="1" applyAlignment="1">
      <alignment horizontal="center" vertical="center"/>
    </xf>
    <xf numFmtId="41" fontId="12" fillId="4" borderId="6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43" fontId="13" fillId="4" borderId="1" xfId="1" applyNumberFormat="1" applyFont="1" applyFill="1" applyBorder="1" applyAlignment="1">
      <alignment horizontal="center" vertical="center"/>
    </xf>
    <xf numFmtId="41" fontId="13" fillId="4" borderId="1" xfId="1" applyNumberFormat="1" applyFont="1" applyFill="1" applyBorder="1" applyAlignment="1">
      <alignment horizontal="center" vertical="center"/>
    </xf>
    <xf numFmtId="0" fontId="13" fillId="5" borderId="1" xfId="1" applyNumberFormat="1" applyFont="1" applyFill="1" applyBorder="1" applyAlignment="1">
      <alignment horizontal="center" vertical="center" wrapText="1"/>
    </xf>
    <xf numFmtId="43" fontId="13" fillId="5" borderId="1" xfId="1" quotePrefix="1" applyNumberFormat="1" applyFont="1" applyFill="1" applyBorder="1" applyAlignment="1">
      <alignment horizontal="center" vertical="center"/>
    </xf>
    <xf numFmtId="41" fontId="13" fillId="5" borderId="1" xfId="1" applyNumberFormat="1" applyFont="1" applyFill="1" applyBorder="1" applyAlignment="1">
      <alignment horizontal="center" vertical="center"/>
    </xf>
    <xf numFmtId="43" fontId="13" fillId="5" borderId="1" xfId="1" applyNumberFormat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vertical="center" wrapText="1"/>
    </xf>
    <xf numFmtId="43" fontId="14" fillId="4" borderId="1" xfId="1" applyNumberFormat="1" applyFont="1" applyFill="1" applyBorder="1" applyAlignment="1">
      <alignment vertical="center"/>
    </xf>
    <xf numFmtId="41" fontId="14" fillId="4" borderId="1" xfId="1" applyNumberFormat="1" applyFont="1" applyFill="1" applyBorder="1" applyAlignment="1">
      <alignment vertical="center"/>
    </xf>
    <xf numFmtId="0" fontId="23" fillId="0" borderId="3" xfId="0" applyFont="1" applyBorder="1" applyAlignment="1">
      <alignment horizontal="center" vertical="center" wrapText="1"/>
    </xf>
    <xf numFmtId="49" fontId="23" fillId="0" borderId="3" xfId="0" applyNumberFormat="1" applyFont="1" applyBorder="1" applyAlignment="1">
      <alignment vertical="center" wrapText="1"/>
    </xf>
    <xf numFmtId="0" fontId="23" fillId="0" borderId="3" xfId="0" applyFont="1" applyBorder="1" applyAlignment="1">
      <alignment vertical="center" wrapText="1"/>
    </xf>
    <xf numFmtId="41" fontId="23" fillId="0" borderId="3" xfId="0" applyNumberFormat="1" applyFont="1" applyBorder="1" applyAlignment="1">
      <alignment vertical="center"/>
    </xf>
    <xf numFmtId="49" fontId="23" fillId="0" borderId="3" xfId="0" applyNumberFormat="1" applyFont="1" applyBorder="1" applyAlignment="1">
      <alignment vertical="center"/>
    </xf>
    <xf numFmtId="0" fontId="23" fillId="0" borderId="4" xfId="0" applyFont="1" applyBorder="1" applyAlignment="1">
      <alignment horizontal="center" vertical="center" wrapText="1"/>
    </xf>
    <xf numFmtId="49" fontId="23" fillId="0" borderId="4" xfId="0" applyNumberFormat="1" applyFont="1" applyBorder="1" applyAlignment="1">
      <alignment vertical="center" wrapText="1"/>
    </xf>
    <xf numFmtId="0" fontId="23" fillId="0" borderId="4" xfId="0" applyFont="1" applyBorder="1" applyAlignment="1">
      <alignment vertical="center" wrapText="1"/>
    </xf>
    <xf numFmtId="41" fontId="23" fillId="0" borderId="4" xfId="0" applyNumberFormat="1" applyFont="1" applyBorder="1" applyAlignment="1">
      <alignment vertical="center"/>
    </xf>
    <xf numFmtId="49" fontId="23" fillId="0" borderId="4" xfId="0" applyNumberFormat="1" applyFont="1" applyBorder="1" applyAlignment="1">
      <alignment vertical="center"/>
    </xf>
    <xf numFmtId="41" fontId="22" fillId="0" borderId="0" xfId="0" applyNumberFormat="1" applyFont="1" applyAlignment="1">
      <alignment horizontal="right"/>
    </xf>
    <xf numFmtId="41" fontId="12" fillId="0" borderId="0" xfId="0" applyNumberFormat="1" applyFont="1" applyAlignment="1"/>
    <xf numFmtId="49" fontId="13" fillId="5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right" wrapText="1"/>
    </xf>
    <xf numFmtId="41" fontId="4" fillId="0" borderId="5" xfId="0" applyNumberFormat="1" applyFont="1" applyBorder="1" applyAlignment="1">
      <alignment horizontal="left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23" fillId="0" borderId="3" xfId="0" applyNumberFormat="1" applyFont="1" applyBorder="1" applyAlignment="1">
      <alignment horizontal="center" vertical="center" wrapText="1"/>
    </xf>
    <xf numFmtId="49" fontId="23" fillId="0" borderId="4" xfId="0" applyNumberFormat="1" applyFont="1" applyBorder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1" fontId="22" fillId="4" borderId="1" xfId="0" applyNumberFormat="1" applyFont="1" applyFill="1" applyBorder="1" applyAlignment="1">
      <alignment horizontal="center" vertical="center" wrapText="1"/>
    </xf>
    <xf numFmtId="49" fontId="13" fillId="4" borderId="1" xfId="2" applyNumberFormat="1" applyFont="1" applyFill="1" applyBorder="1" applyAlignment="1">
      <alignment horizontal="center" vertical="center" wrapText="1"/>
    </xf>
    <xf numFmtId="0" fontId="13" fillId="4" borderId="1" xfId="2" applyFont="1" applyFill="1" applyBorder="1" applyAlignment="1">
      <alignment horizontal="center" vertical="center" wrapText="1"/>
    </xf>
    <xf numFmtId="41" fontId="13" fillId="4" borderId="1" xfId="2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13" fillId="4" borderId="1" xfId="2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49" fontId="4" fillId="0" borderId="0" xfId="2" applyNumberFormat="1" applyFont="1" applyAlignment="1">
      <alignment horizontal="center" vertical="center"/>
    </xf>
    <xf numFmtId="41" fontId="4" fillId="0" borderId="0" xfId="2" applyNumberFormat="1" applyFont="1" applyAlignment="1">
      <alignment vertical="center"/>
    </xf>
    <xf numFmtId="49" fontId="4" fillId="7" borderId="0" xfId="2" applyNumberFormat="1" applyFont="1" applyFill="1" applyAlignment="1">
      <alignment horizontal="center" vertical="center"/>
    </xf>
    <xf numFmtId="0" fontId="21" fillId="4" borderId="1" xfId="3" applyFont="1" applyFill="1" applyBorder="1" applyAlignment="1">
      <alignment horizontal="center" vertical="center"/>
    </xf>
    <xf numFmtId="49" fontId="21" fillId="4" borderId="1" xfId="3" applyNumberFormat="1" applyFont="1" applyFill="1" applyBorder="1" applyAlignment="1">
      <alignment horizontal="center" vertical="center"/>
    </xf>
    <xf numFmtId="41" fontId="21" fillId="4" borderId="1" xfId="3" applyNumberFormat="1" applyFont="1" applyFill="1" applyBorder="1" applyAlignment="1">
      <alignment horizontal="center" vertical="center"/>
    </xf>
    <xf numFmtId="0" fontId="4" fillId="0" borderId="1" xfId="3" applyFont="1" applyBorder="1" applyAlignment="1">
      <alignment vertical="center"/>
    </xf>
    <xf numFmtId="49" fontId="4" fillId="0" borderId="1" xfId="3" applyNumberFormat="1" applyFont="1" applyBorder="1" applyAlignment="1">
      <alignment horizontal="center" vertical="center"/>
    </xf>
    <xf numFmtId="41" fontId="4" fillId="0" borderId="1" xfId="3" applyNumberFormat="1" applyFont="1" applyBorder="1" applyAlignment="1">
      <alignment vertical="center"/>
    </xf>
    <xf numFmtId="49" fontId="4" fillId="0" borderId="1" xfId="3" applyNumberFormat="1" applyFont="1" applyBorder="1" applyAlignment="1">
      <alignment vertical="center"/>
    </xf>
    <xf numFmtId="49" fontId="4" fillId="0" borderId="0" xfId="2" applyNumberFormat="1" applyFont="1" applyAlignment="1">
      <alignment vertical="center"/>
    </xf>
    <xf numFmtId="0" fontId="13" fillId="4" borderId="1" xfId="2" applyFont="1" applyFill="1" applyBorder="1" applyAlignment="1">
      <alignment horizontal="center" vertical="center" wrapText="1"/>
    </xf>
    <xf numFmtId="0" fontId="26" fillId="0" borderId="0" xfId="4" applyFont="1" applyAlignment="1">
      <alignment vertical="center"/>
    </xf>
    <xf numFmtId="0" fontId="27" fillId="6" borderId="2" xfId="4" applyFont="1" applyFill="1" applyBorder="1" applyAlignment="1">
      <alignment horizontal="center" vertical="center"/>
    </xf>
    <xf numFmtId="0" fontId="27" fillId="6" borderId="2" xfId="4" applyFont="1" applyFill="1" applyBorder="1" applyAlignment="1">
      <alignment horizontal="center" vertical="center" wrapText="1"/>
    </xf>
    <xf numFmtId="0" fontId="28" fillId="6" borderId="2" xfId="4" applyFont="1" applyFill="1" applyBorder="1" applyAlignment="1">
      <alignment horizontal="center" vertical="center" wrapText="1"/>
    </xf>
    <xf numFmtId="49" fontId="28" fillId="6" borderId="2" xfId="4" applyNumberFormat="1" applyFont="1" applyFill="1" applyBorder="1" applyAlignment="1">
      <alignment horizontal="center" vertical="center" wrapText="1"/>
    </xf>
    <xf numFmtId="41" fontId="28" fillId="6" borderId="2" xfId="4" applyNumberFormat="1" applyFont="1" applyFill="1" applyBorder="1" applyAlignment="1">
      <alignment horizontal="center" vertical="center" wrapText="1"/>
    </xf>
    <xf numFmtId="0" fontId="29" fillId="7" borderId="2" xfId="4" applyFont="1" applyFill="1" applyBorder="1" applyAlignment="1">
      <alignment horizontal="center" vertical="center"/>
    </xf>
    <xf numFmtId="0" fontId="29" fillId="7" borderId="2" xfId="4" applyFont="1" applyFill="1" applyBorder="1" applyAlignment="1">
      <alignment vertical="center" wrapText="1"/>
    </xf>
    <xf numFmtId="49" fontId="31" fillId="7" borderId="2" xfId="4" applyNumberFormat="1" applyFont="1" applyFill="1" applyBorder="1" applyAlignment="1">
      <alignment horizontal="center" vertical="center"/>
    </xf>
    <xf numFmtId="41" fontId="31" fillId="7" borderId="2" xfId="4" applyNumberFormat="1" applyFont="1" applyFill="1" applyBorder="1" applyAlignment="1">
      <alignment vertical="center"/>
    </xf>
    <xf numFmtId="0" fontId="32" fillId="4" borderId="1" xfId="4" applyFont="1" applyFill="1" applyBorder="1" applyAlignment="1">
      <alignment horizontal="center" vertical="center"/>
    </xf>
    <xf numFmtId="0" fontId="32" fillId="4" borderId="1" xfId="4" applyFont="1" applyFill="1" applyBorder="1" applyAlignment="1">
      <alignment vertical="center" wrapText="1"/>
    </xf>
    <xf numFmtId="49" fontId="32" fillId="4" borderId="1" xfId="4" applyNumberFormat="1" applyFont="1" applyFill="1" applyBorder="1" applyAlignment="1">
      <alignment horizontal="center" vertical="center"/>
    </xf>
    <xf numFmtId="41" fontId="32" fillId="4" borderId="1" xfId="4" applyNumberFormat="1" applyFont="1" applyFill="1" applyBorder="1" applyAlignment="1">
      <alignment vertical="center"/>
    </xf>
    <xf numFmtId="0" fontId="33" fillId="0" borderId="5" xfId="4" applyFont="1" applyBorder="1" applyAlignment="1">
      <alignment horizontal="center" vertical="center"/>
    </xf>
    <xf numFmtId="0" fontId="33" fillId="0" borderId="5" xfId="4" applyFont="1" applyBorder="1" applyAlignment="1">
      <alignment vertical="center" wrapText="1"/>
    </xf>
    <xf numFmtId="49" fontId="33" fillId="0" borderId="5" xfId="4" applyNumberFormat="1" applyFont="1" applyBorder="1" applyAlignment="1">
      <alignment horizontal="center" vertical="center"/>
    </xf>
    <xf numFmtId="41" fontId="33" fillId="0" borderId="5" xfId="4" applyNumberFormat="1" applyFont="1" applyBorder="1" applyAlignment="1">
      <alignment vertical="center"/>
    </xf>
    <xf numFmtId="0" fontId="33" fillId="0" borderId="4" xfId="4" applyFont="1" applyBorder="1" applyAlignment="1">
      <alignment horizontal="center" vertical="center"/>
    </xf>
    <xf numFmtId="0" fontId="33" fillId="0" borderId="4" xfId="4" applyFont="1" applyBorder="1" applyAlignment="1">
      <alignment vertical="center" wrapText="1"/>
    </xf>
    <xf numFmtId="49" fontId="33" fillId="0" borderId="4" xfId="4" applyNumberFormat="1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33" fillId="0" borderId="3" xfId="4" applyFont="1" applyBorder="1" applyAlignment="1">
      <alignment vertical="center" wrapText="1"/>
    </xf>
    <xf numFmtId="49" fontId="33" fillId="0" borderId="3" xfId="4" applyNumberFormat="1" applyFont="1" applyBorder="1" applyAlignment="1">
      <alignment horizontal="center" vertical="center"/>
    </xf>
    <xf numFmtId="0" fontId="34" fillId="8" borderId="2" xfId="4" applyFont="1" applyFill="1" applyBorder="1" applyAlignment="1">
      <alignment horizontal="center" vertical="center"/>
    </xf>
    <xf numFmtId="0" fontId="35" fillId="8" borderId="2" xfId="4" applyFont="1" applyFill="1" applyBorder="1" applyAlignment="1">
      <alignment vertical="center" wrapText="1"/>
    </xf>
    <xf numFmtId="0" fontId="34" fillId="8" borderId="2" xfId="4" applyFont="1" applyFill="1" applyBorder="1" applyAlignment="1">
      <alignment vertical="center" wrapText="1"/>
    </xf>
    <xf numFmtId="49" fontId="36" fillId="8" borderId="2" xfId="4" applyNumberFormat="1" applyFont="1" applyFill="1" applyBorder="1" applyAlignment="1">
      <alignment horizontal="center" vertical="center"/>
    </xf>
    <xf numFmtId="41" fontId="36" fillId="8" borderId="2" xfId="4" applyNumberFormat="1" applyFont="1" applyFill="1" applyBorder="1" applyAlignment="1">
      <alignment vertical="center"/>
    </xf>
    <xf numFmtId="0" fontId="34" fillId="8" borderId="1" xfId="4" applyFont="1" applyFill="1" applyBorder="1" applyAlignment="1">
      <alignment horizontal="center" vertical="center"/>
    </xf>
    <xf numFmtId="0" fontId="35" fillId="8" borderId="1" xfId="4" applyFont="1" applyFill="1" applyBorder="1" applyAlignment="1">
      <alignment vertical="center" wrapText="1"/>
    </xf>
    <xf numFmtId="0" fontId="37" fillId="8" borderId="1" xfId="4" applyFont="1" applyFill="1" applyBorder="1" applyAlignment="1">
      <alignment vertical="center" wrapText="1"/>
    </xf>
    <xf numFmtId="0" fontId="34" fillId="8" borderId="1" xfId="4" applyFont="1" applyFill="1" applyBorder="1" applyAlignment="1">
      <alignment vertical="center" wrapText="1"/>
    </xf>
    <xf numFmtId="49" fontId="36" fillId="8" borderId="1" xfId="4" applyNumberFormat="1" applyFont="1" applyFill="1" applyBorder="1" applyAlignment="1">
      <alignment horizontal="center" vertical="center"/>
    </xf>
    <xf numFmtId="41" fontId="36" fillId="8" borderId="1" xfId="4" applyNumberFormat="1" applyFont="1" applyFill="1" applyBorder="1" applyAlignment="1">
      <alignment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vertical="center" wrapText="1"/>
    </xf>
    <xf numFmtId="0" fontId="33" fillId="0" borderId="0" xfId="4" applyFont="1" applyAlignment="1">
      <alignment vertical="center" wrapText="1"/>
    </xf>
    <xf numFmtId="49" fontId="33" fillId="0" borderId="0" xfId="4" applyNumberFormat="1" applyFont="1" applyAlignment="1">
      <alignment horizontal="center" vertical="center"/>
    </xf>
    <xf numFmtId="41" fontId="33" fillId="0" borderId="0" xfId="4" applyNumberFormat="1" applyFont="1" applyAlignment="1">
      <alignment vertical="center"/>
    </xf>
    <xf numFmtId="0" fontId="31" fillId="7" borderId="2" xfId="4" applyFont="1" applyFill="1" applyBorder="1" applyAlignment="1">
      <alignment horizontal="left" vertical="center"/>
    </xf>
    <xf numFmtId="0" fontId="32" fillId="4" borderId="1" xfId="4" applyFont="1" applyFill="1" applyBorder="1" applyAlignment="1">
      <alignment horizontal="left" vertical="center"/>
    </xf>
    <xf numFmtId="0" fontId="33" fillId="0" borderId="5" xfId="4" applyFont="1" applyBorder="1" applyAlignment="1">
      <alignment horizontal="left" vertical="center"/>
    </xf>
    <xf numFmtId="49" fontId="36" fillId="8" borderId="2" xfId="4" applyNumberFormat="1" applyFont="1" applyFill="1" applyBorder="1" applyAlignment="1">
      <alignment horizontal="left" vertical="center"/>
    </xf>
    <xf numFmtId="49" fontId="36" fillId="8" borderId="1" xfId="4" applyNumberFormat="1" applyFont="1" applyFill="1" applyBorder="1" applyAlignment="1">
      <alignment horizontal="left" vertical="center"/>
    </xf>
    <xf numFmtId="0" fontId="33" fillId="0" borderId="0" xfId="4" applyFont="1" applyAlignment="1">
      <alignment horizontal="left" vertical="center"/>
    </xf>
    <xf numFmtId="0" fontId="39" fillId="9" borderId="0" xfId="6" applyFont="1" applyFill="1" applyAlignment="1">
      <alignment vertical="center" wrapText="1"/>
    </xf>
    <xf numFmtId="0" fontId="41" fillId="9" borderId="0" xfId="6" applyFont="1" applyFill="1" applyAlignment="1">
      <alignment vertical="center" wrapText="1"/>
    </xf>
    <xf numFmtId="0" fontId="41" fillId="9" borderId="0" xfId="6" applyFont="1" applyFill="1" applyAlignment="1">
      <alignment vertical="center"/>
    </xf>
    <xf numFmtId="0" fontId="39" fillId="9" borderId="0" xfId="6" applyFont="1" applyFill="1" applyBorder="1" applyAlignment="1">
      <alignment horizontal="center" vertical="center"/>
    </xf>
    <xf numFmtId="0" fontId="39" fillId="9" borderId="0" xfId="6" applyFont="1" applyFill="1" applyBorder="1" applyAlignment="1">
      <alignment horizontal="center" vertical="center" wrapText="1"/>
    </xf>
    <xf numFmtId="49" fontId="41" fillId="9" borderId="0" xfId="6" applyNumberFormat="1" applyFont="1" applyFill="1" applyAlignment="1">
      <alignment vertical="center"/>
    </xf>
    <xf numFmtId="0" fontId="40" fillId="9" borderId="0" xfId="6" applyFont="1" applyFill="1" applyAlignment="1">
      <alignment vertical="center"/>
    </xf>
    <xf numFmtId="0" fontId="41" fillId="9" borderId="0" xfId="6" applyFont="1" applyFill="1" applyAlignment="1">
      <alignment horizontal="center" vertical="center"/>
    </xf>
    <xf numFmtId="0" fontId="41" fillId="9" borderId="0" xfId="6" applyFont="1" applyFill="1" applyAlignment="1">
      <alignment horizontal="center" vertical="center" wrapText="1"/>
    </xf>
    <xf numFmtId="0" fontId="33" fillId="0" borderId="0" xfId="4" applyFont="1" applyAlignment="1">
      <alignment horizontal="center" vertical="center"/>
    </xf>
    <xf numFmtId="41" fontId="26" fillId="0" borderId="0" xfId="4" applyNumberFormat="1" applyFont="1" applyAlignment="1">
      <alignment horizontal="right" vertical="center"/>
    </xf>
    <xf numFmtId="0" fontId="43" fillId="9" borderId="0" xfId="6" applyFont="1" applyFill="1" applyAlignment="1">
      <alignment vertical="center" wrapText="1"/>
    </xf>
    <xf numFmtId="0" fontId="44" fillId="9" borderId="0" xfId="6" applyFont="1" applyFill="1" applyBorder="1" applyAlignment="1">
      <alignment horizontal="center" vertical="center"/>
    </xf>
    <xf numFmtId="0" fontId="45" fillId="9" borderId="0" xfId="6" applyFont="1" applyFill="1" applyAlignment="1">
      <alignment vertical="center"/>
    </xf>
    <xf numFmtId="0" fontId="39" fillId="6" borderId="1" xfId="6" applyFont="1" applyFill="1" applyBorder="1" applyAlignment="1">
      <alignment horizontal="center" vertical="center" wrapText="1"/>
    </xf>
    <xf numFmtId="49" fontId="39" fillId="6" borderId="1" xfId="6" applyNumberFormat="1" applyFont="1" applyFill="1" applyBorder="1" applyAlignment="1">
      <alignment horizontal="center" vertical="center" wrapText="1"/>
    </xf>
    <xf numFmtId="41" fontId="39" fillId="6" borderId="1" xfId="6" applyNumberFormat="1" applyFont="1" applyFill="1" applyBorder="1" applyAlignment="1">
      <alignment horizontal="center" vertical="center" wrapText="1"/>
    </xf>
    <xf numFmtId="41" fontId="44" fillId="9" borderId="0" xfId="6" applyNumberFormat="1" applyFont="1" applyFill="1" applyBorder="1" applyAlignment="1">
      <alignment horizontal="right" vertical="center"/>
    </xf>
    <xf numFmtId="41" fontId="41" fillId="9" borderId="0" xfId="6" applyNumberFormat="1" applyFont="1" applyFill="1" applyAlignment="1">
      <alignment horizontal="right" vertical="center"/>
    </xf>
    <xf numFmtId="0" fontId="39" fillId="9" borderId="15" xfId="6" applyFont="1" applyFill="1" applyBorder="1" applyAlignment="1">
      <alignment horizontal="center" vertical="center"/>
    </xf>
    <xf numFmtId="0" fontId="42" fillId="0" borderId="15" xfId="6" applyFont="1" applyBorder="1" applyAlignment="1">
      <alignment vertical="center" wrapText="1"/>
    </xf>
    <xf numFmtId="0" fontId="39" fillId="9" borderId="15" xfId="6" applyFont="1" applyFill="1" applyBorder="1" applyAlignment="1">
      <alignment vertical="center" wrapText="1"/>
    </xf>
    <xf numFmtId="49" fontId="39" fillId="0" borderId="15" xfId="9" applyNumberFormat="1" applyFont="1" applyBorder="1" applyAlignment="1">
      <alignment horizontal="left" vertical="center" wrapText="1"/>
    </xf>
    <xf numFmtId="49" fontId="39" fillId="9" borderId="15" xfId="6" applyNumberFormat="1" applyFont="1" applyFill="1" applyBorder="1" applyAlignment="1">
      <alignment horizontal="center" vertical="center"/>
    </xf>
    <xf numFmtId="0" fontId="39" fillId="4" borderId="15" xfId="6" applyFont="1" applyFill="1" applyBorder="1" applyAlignment="1">
      <alignment horizontal="center" vertical="center"/>
    </xf>
    <xf numFmtId="0" fontId="42" fillId="4" borderId="15" xfId="6" applyFont="1" applyFill="1" applyBorder="1" applyAlignment="1">
      <alignment vertical="center" wrapText="1"/>
    </xf>
    <xf numFmtId="0" fontId="39" fillId="4" borderId="15" xfId="6" applyFont="1" applyFill="1" applyBorder="1" applyAlignment="1">
      <alignment vertical="center" wrapText="1"/>
    </xf>
    <xf numFmtId="49" fontId="39" fillId="4" borderId="15" xfId="9" applyNumberFormat="1" applyFont="1" applyFill="1" applyBorder="1" applyAlignment="1">
      <alignment horizontal="left" vertical="center" wrapText="1"/>
    </xf>
    <xf numFmtId="49" fontId="39" fillId="4" borderId="15" xfId="6" applyNumberFormat="1" applyFont="1" applyFill="1" applyBorder="1" applyAlignment="1">
      <alignment horizontal="center" vertical="center"/>
    </xf>
    <xf numFmtId="41" fontId="46" fillId="4" borderId="15" xfId="7" applyNumberFormat="1" applyFont="1" applyFill="1" applyBorder="1" applyAlignment="1">
      <alignment horizontal="right" vertical="center"/>
    </xf>
    <xf numFmtId="0" fontId="39" fillId="9" borderId="16" xfId="6" applyFont="1" applyFill="1" applyBorder="1" applyAlignment="1">
      <alignment horizontal="center" vertical="center"/>
    </xf>
    <xf numFmtId="0" fontId="42" fillId="0" borderId="16" xfId="6" applyFont="1" applyBorder="1" applyAlignment="1">
      <alignment vertical="center" wrapText="1"/>
    </xf>
    <xf numFmtId="0" fontId="39" fillId="9" borderId="16" xfId="6" applyFont="1" applyFill="1" applyBorder="1" applyAlignment="1">
      <alignment vertical="center" wrapText="1"/>
    </xf>
    <xf numFmtId="49" fontId="39" fillId="0" borderId="16" xfId="9" applyNumberFormat="1" applyFont="1" applyBorder="1" applyAlignment="1">
      <alignment horizontal="left" vertical="center" wrapText="1"/>
    </xf>
    <xf numFmtId="49" fontId="39" fillId="9" borderId="16" xfId="6" applyNumberFormat="1" applyFont="1" applyFill="1" applyBorder="1" applyAlignment="1">
      <alignment horizontal="center" vertical="center"/>
    </xf>
    <xf numFmtId="41" fontId="39" fillId="9" borderId="16" xfId="6" applyNumberFormat="1" applyFont="1" applyFill="1" applyBorder="1" applyAlignment="1">
      <alignment horizontal="right" vertical="center"/>
    </xf>
    <xf numFmtId="0" fontId="39" fillId="9" borderId="17" xfId="6" applyFont="1" applyFill="1" applyBorder="1" applyAlignment="1">
      <alignment horizontal="center" vertical="center"/>
    </xf>
    <xf numFmtId="0" fontId="42" fillId="0" borderId="17" xfId="6" applyFont="1" applyBorder="1" applyAlignment="1">
      <alignment vertical="center" wrapText="1"/>
    </xf>
    <xf numFmtId="0" fontId="39" fillId="9" borderId="17" xfId="6" applyFont="1" applyFill="1" applyBorder="1" applyAlignment="1">
      <alignment vertical="center" wrapText="1"/>
    </xf>
    <xf numFmtId="49" fontId="39" fillId="0" borderId="17" xfId="9" applyNumberFormat="1" applyFont="1" applyBorder="1" applyAlignment="1">
      <alignment horizontal="left" vertical="center" wrapText="1"/>
    </xf>
    <xf numFmtId="49" fontId="39" fillId="9" borderId="17" xfId="6" applyNumberFormat="1" applyFont="1" applyFill="1" applyBorder="1" applyAlignment="1">
      <alignment horizontal="center" vertical="center"/>
    </xf>
    <xf numFmtId="41" fontId="39" fillId="9" borderId="17" xfId="6" applyNumberFormat="1" applyFont="1" applyFill="1" applyBorder="1" applyAlignment="1">
      <alignment horizontal="right" vertical="center"/>
    </xf>
    <xf numFmtId="0" fontId="33" fillId="5" borderId="1" xfId="6" applyFont="1" applyFill="1" applyBorder="1" applyAlignment="1">
      <alignment horizontal="center" vertical="center"/>
    </xf>
    <xf numFmtId="0" fontId="33" fillId="5" borderId="1" xfId="6" applyFont="1" applyFill="1" applyBorder="1" applyAlignment="1">
      <alignment horizontal="center" vertical="center" wrapText="1"/>
    </xf>
    <xf numFmtId="49" fontId="33" fillId="5" borderId="1" xfId="6" applyNumberFormat="1" applyFont="1" applyFill="1" applyBorder="1" applyAlignment="1">
      <alignment horizontal="center" vertical="center"/>
    </xf>
    <xf numFmtId="0" fontId="26" fillId="0" borderId="0" xfId="4" applyFont="1" applyAlignment="1">
      <alignment horizontal="center" vertical="center" wrapText="1"/>
    </xf>
    <xf numFmtId="0" fontId="33" fillId="4" borderId="15" xfId="6" applyFont="1" applyFill="1" applyBorder="1" applyAlignment="1">
      <alignment horizontal="center" vertical="center"/>
    </xf>
    <xf numFmtId="0" fontId="33" fillId="9" borderId="17" xfId="6" applyFont="1" applyFill="1" applyBorder="1" applyAlignment="1">
      <alignment horizontal="center" vertical="center"/>
    </xf>
    <xf numFmtId="49" fontId="41" fillId="9" borderId="0" xfId="6" applyNumberFormat="1" applyFont="1" applyFill="1" applyAlignment="1">
      <alignment horizontal="center" vertical="center" wrapText="1"/>
    </xf>
    <xf numFmtId="0" fontId="33" fillId="9" borderId="15" xfId="6" applyFont="1" applyFill="1" applyBorder="1" applyAlignment="1">
      <alignment horizontal="center" vertical="center"/>
    </xf>
    <xf numFmtId="0" fontId="33" fillId="9" borderId="16" xfId="6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1" fillId="9" borderId="0" xfId="6" applyFont="1" applyFill="1" applyAlignment="1">
      <alignment vertical="center"/>
    </xf>
    <xf numFmtId="0" fontId="44" fillId="9" borderId="0" xfId="6" applyFont="1" applyFill="1" applyBorder="1" applyAlignment="1">
      <alignment horizontal="center" vertical="center"/>
    </xf>
    <xf numFmtId="41" fontId="39" fillId="6" borderId="1" xfId="6" applyNumberFormat="1" applyFont="1" applyFill="1" applyBorder="1" applyAlignment="1">
      <alignment horizontal="center" vertical="center" wrapText="1"/>
    </xf>
    <xf numFmtId="41" fontId="46" fillId="4" borderId="15" xfId="7" applyNumberFormat="1" applyFont="1" applyFill="1" applyBorder="1" applyAlignment="1">
      <alignment horizontal="right" vertical="center"/>
    </xf>
    <xf numFmtId="41" fontId="39" fillId="9" borderId="16" xfId="6" applyNumberFormat="1" applyFont="1" applyFill="1" applyBorder="1" applyAlignment="1">
      <alignment horizontal="right" vertical="center"/>
    </xf>
    <xf numFmtId="41" fontId="39" fillId="9" borderId="17" xfId="6" applyNumberFormat="1" applyFont="1" applyFill="1" applyBorder="1" applyAlignment="1">
      <alignment horizontal="right" vertical="center"/>
    </xf>
    <xf numFmtId="0" fontId="33" fillId="5" borderId="1" xfId="6" applyFont="1" applyFill="1" applyBorder="1" applyAlignment="1">
      <alignment horizontal="center" vertical="center"/>
    </xf>
    <xf numFmtId="41" fontId="39" fillId="9" borderId="14" xfId="6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vertical="center" wrapText="1"/>
    </xf>
    <xf numFmtId="49" fontId="12" fillId="4" borderId="6" xfId="0" applyNumberFormat="1" applyFont="1" applyFill="1" applyBorder="1" applyAlignment="1">
      <alignment vertical="center" wrapText="1"/>
    </xf>
    <xf numFmtId="0" fontId="41" fillId="9" borderId="0" xfId="6" applyNumberFormat="1" applyFont="1" applyFill="1" applyAlignment="1">
      <alignment vertical="center" wrapText="1"/>
    </xf>
    <xf numFmtId="0" fontId="45" fillId="9" borderId="0" xfId="6" applyNumberFormat="1" applyFont="1" applyFill="1" applyAlignment="1">
      <alignment vertical="center" wrapText="1"/>
    </xf>
    <xf numFmtId="0" fontId="39" fillId="6" borderId="1" xfId="6" applyNumberFormat="1" applyFont="1" applyFill="1" applyBorder="1" applyAlignment="1">
      <alignment horizontal="center" vertical="center" wrapText="1"/>
    </xf>
    <xf numFmtId="0" fontId="33" fillId="5" borderId="1" xfId="6" applyNumberFormat="1" applyFont="1" applyFill="1" applyBorder="1" applyAlignment="1">
      <alignment horizontal="center" vertical="center" wrapText="1"/>
    </xf>
    <xf numFmtId="0" fontId="33" fillId="9" borderId="17" xfId="6" applyNumberFormat="1" applyFont="1" applyFill="1" applyBorder="1" applyAlignment="1">
      <alignment horizontal="left" vertical="center" wrapText="1"/>
    </xf>
    <xf numFmtId="0" fontId="36" fillId="4" borderId="15" xfId="7" applyNumberFormat="1" applyFont="1" applyFill="1" applyBorder="1" applyAlignment="1">
      <alignment horizontal="left" vertical="center" wrapText="1"/>
    </xf>
    <xf numFmtId="0" fontId="33" fillId="9" borderId="16" xfId="6" applyNumberFormat="1" applyFont="1" applyFill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41" fontId="15" fillId="0" borderId="0" xfId="0" applyNumberFormat="1" applyFont="1" applyAlignment="1">
      <alignment vertical="center"/>
    </xf>
    <xf numFmtId="49" fontId="15" fillId="0" borderId="0" xfId="0" applyNumberFormat="1" applyFont="1" applyAlignment="1">
      <alignment vertical="center" wrapText="1"/>
    </xf>
    <xf numFmtId="49" fontId="19" fillId="0" borderId="0" xfId="0" applyNumberFormat="1" applyFont="1" applyAlignment="1">
      <alignment vertical="center" wrapText="1"/>
    </xf>
    <xf numFmtId="49" fontId="13" fillId="0" borderId="3" xfId="17" applyNumberFormat="1" applyFont="1" applyBorder="1" applyAlignment="1">
      <alignment horizontal="center" vertical="center" wrapText="1"/>
    </xf>
    <xf numFmtId="49" fontId="13" fillId="0" borderId="3" xfId="17" applyNumberFormat="1" applyFont="1" applyBorder="1" applyAlignment="1">
      <alignment vertical="center" wrapText="1"/>
    </xf>
    <xf numFmtId="49" fontId="23" fillId="0" borderId="3" xfId="17" applyNumberFormat="1" applyFont="1" applyBorder="1" applyAlignment="1">
      <alignment horizontal="center" vertical="center" wrapText="1"/>
    </xf>
    <xf numFmtId="41" fontId="13" fillId="0" borderId="3" xfId="17" applyNumberFormat="1" applyFont="1" applyBorder="1" applyAlignment="1">
      <alignment vertical="center"/>
    </xf>
    <xf numFmtId="49" fontId="13" fillId="0" borderId="3" xfId="17" applyNumberFormat="1" applyFont="1" applyFill="1" applyBorder="1" applyAlignment="1">
      <alignment horizontal="center" vertical="center" wrapText="1"/>
    </xf>
    <xf numFmtId="49" fontId="13" fillId="0" borderId="3" xfId="17" applyNumberFormat="1" applyFont="1" applyFill="1" applyBorder="1" applyAlignment="1">
      <alignment vertical="center" wrapText="1"/>
    </xf>
    <xf numFmtId="49" fontId="23" fillId="0" borderId="3" xfId="17" applyNumberFormat="1" applyFont="1" applyFill="1" applyBorder="1" applyAlignment="1">
      <alignment horizontal="center" vertical="center" wrapText="1"/>
    </xf>
    <xf numFmtId="41" fontId="13" fillId="0" borderId="3" xfId="17" applyNumberFormat="1" applyFont="1" applyFill="1" applyBorder="1" applyAlignment="1">
      <alignment vertical="center"/>
    </xf>
    <xf numFmtId="0" fontId="22" fillId="4" borderId="18" xfId="2" applyFont="1" applyFill="1" applyBorder="1" applyAlignment="1">
      <alignment horizontal="center" vertical="center" wrapText="1"/>
    </xf>
    <xf numFmtId="49" fontId="50" fillId="0" borderId="0" xfId="0" applyNumberFormat="1" applyFont="1" applyAlignment="1">
      <alignment horizontal="left" vertical="center" wrapText="1"/>
    </xf>
    <xf numFmtId="49" fontId="51" fillId="0" borderId="0" xfId="0" applyNumberFormat="1" applyFont="1" applyAlignment="1">
      <alignment horizontal="center" vertical="center" wrapText="1"/>
    </xf>
    <xf numFmtId="41" fontId="51" fillId="0" borderId="0" xfId="0" applyNumberFormat="1" applyFont="1" applyAlignment="1">
      <alignment horizontal="center" vertical="center"/>
    </xf>
    <xf numFmtId="0" fontId="52" fillId="0" borderId="0" xfId="0" applyFont="1" applyAlignment="1">
      <alignment vertical="center"/>
    </xf>
    <xf numFmtId="49" fontId="52" fillId="0" borderId="0" xfId="17" applyNumberFormat="1" applyFont="1" applyAlignment="1">
      <alignment vertical="center" wrapText="1"/>
    </xf>
    <xf numFmtId="49" fontId="51" fillId="0" borderId="0" xfId="17" applyNumberFormat="1" applyFont="1" applyAlignment="1">
      <alignment vertical="center" wrapText="1"/>
    </xf>
    <xf numFmtId="41" fontId="52" fillId="0" borderId="0" xfId="17" applyNumberFormat="1" applyFont="1" applyAlignment="1">
      <alignment vertical="center"/>
    </xf>
    <xf numFmtId="49" fontId="53" fillId="4" borderId="18" xfId="2" applyNumberFormat="1" applyFont="1" applyFill="1" applyBorder="1" applyAlignment="1">
      <alignment horizontal="center" vertical="center" wrapText="1"/>
    </xf>
    <xf numFmtId="49" fontId="23" fillId="0" borderId="0" xfId="0" applyNumberFormat="1" applyFont="1" applyFill="1" applyAlignment="1">
      <alignment horizontal="center" vertical="center"/>
    </xf>
    <xf numFmtId="49" fontId="13" fillId="0" borderId="5" xfId="17" applyNumberFormat="1" applyFont="1" applyBorder="1" applyAlignment="1">
      <alignment horizontal="center" vertical="center" wrapText="1"/>
    </xf>
    <xf numFmtId="49" fontId="23" fillId="0" borderId="5" xfId="17" applyNumberFormat="1" applyFont="1" applyBorder="1" applyAlignment="1">
      <alignment horizontal="center" vertical="center" wrapText="1"/>
    </xf>
    <xf numFmtId="49" fontId="13" fillId="0" borderId="5" xfId="17" applyNumberFormat="1" applyFont="1" applyBorder="1" applyAlignment="1">
      <alignment vertical="center" wrapText="1"/>
    </xf>
    <xf numFmtId="41" fontId="13" fillId="0" borderId="5" xfId="17" applyNumberFormat="1" applyFont="1" applyBorder="1" applyAlignment="1">
      <alignment vertical="center"/>
    </xf>
    <xf numFmtId="49" fontId="23" fillId="4" borderId="1" xfId="2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41" fontId="22" fillId="4" borderId="18" xfId="2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41" fontId="19" fillId="0" borderId="0" xfId="0" applyNumberFormat="1" applyFont="1" applyAlignment="1">
      <alignment vertical="center"/>
    </xf>
    <xf numFmtId="41" fontId="19" fillId="6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horizontal="center" vertical="center" wrapText="1"/>
    </xf>
    <xf numFmtId="49" fontId="47" fillId="9" borderId="0" xfId="6" applyNumberFormat="1" applyFont="1" applyFill="1" applyBorder="1" applyAlignment="1">
      <alignment horizontal="left" vertical="center"/>
    </xf>
    <xf numFmtId="0" fontId="47" fillId="9" borderId="0" xfId="6" applyFont="1" applyFill="1" applyBorder="1" applyAlignment="1">
      <alignment horizontal="left" vertical="center"/>
    </xf>
    <xf numFmtId="49" fontId="4" fillId="9" borderId="0" xfId="6" applyNumberFormat="1" applyFont="1" applyFill="1" applyBorder="1" applyAlignment="1">
      <alignment horizontal="left" vertical="center"/>
    </xf>
    <xf numFmtId="0" fontId="4" fillId="9" borderId="0" xfId="6" applyFont="1" applyFill="1" applyBorder="1" applyAlignment="1">
      <alignment horizontal="left" vertical="center"/>
    </xf>
    <xf numFmtId="0" fontId="25" fillId="9" borderId="0" xfId="6" applyFont="1" applyFill="1" applyBorder="1" applyAlignment="1">
      <alignment horizontal="center" vertical="center"/>
    </xf>
    <xf numFmtId="49" fontId="39" fillId="9" borderId="0" xfId="6" applyNumberFormat="1" applyFont="1" applyFill="1" applyBorder="1" applyAlignment="1">
      <alignment horizontal="center" vertical="center"/>
    </xf>
    <xf numFmtId="0" fontId="39" fillId="9" borderId="0" xfId="6" applyFont="1" applyFill="1" applyBorder="1" applyAlignment="1">
      <alignment horizontal="center" vertical="center"/>
    </xf>
    <xf numFmtId="0" fontId="25" fillId="0" borderId="0" xfId="4" applyFont="1" applyAlignment="1">
      <alignment horizontal="center" vertical="center"/>
    </xf>
    <xf numFmtId="49" fontId="33" fillId="0" borderId="0" xfId="4" applyNumberFormat="1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49" fontId="48" fillId="0" borderId="0" xfId="4" applyNumberFormat="1" applyFont="1" applyAlignment="1">
      <alignment horizontal="left" vertical="center"/>
    </xf>
    <xf numFmtId="0" fontId="48" fillId="0" borderId="0" xfId="4" applyFont="1" applyAlignment="1">
      <alignment horizontal="left" vertical="center"/>
    </xf>
    <xf numFmtId="49" fontId="4" fillId="0" borderId="0" xfId="4" applyNumberFormat="1" applyFont="1" applyAlignment="1">
      <alignment horizontal="left" vertical="center"/>
    </xf>
    <xf numFmtId="0" fontId="4" fillId="0" borderId="0" xfId="4" applyFont="1" applyAlignment="1">
      <alignment horizontal="left" vertical="center"/>
    </xf>
    <xf numFmtId="49" fontId="9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13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13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41" fontId="13" fillId="4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13" fillId="4" borderId="1" xfId="2" applyNumberFormat="1" applyFont="1" applyFill="1" applyBorder="1" applyAlignment="1">
      <alignment horizontal="center" vertical="center" wrapText="1"/>
    </xf>
    <xf numFmtId="0" fontId="13" fillId="4" borderId="1" xfId="2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49" fontId="8" fillId="0" borderId="0" xfId="0" applyNumberFormat="1" applyFont="1" applyAlignment="1">
      <alignment horizontal="center" vertical="center"/>
    </xf>
    <xf numFmtId="41" fontId="4" fillId="0" borderId="0" xfId="0" applyNumberFormat="1" applyFont="1" applyAlignment="1">
      <alignment horizontal="center" vertical="center" wrapText="1"/>
    </xf>
    <xf numFmtId="41" fontId="13" fillId="4" borderId="1" xfId="2" applyNumberFormat="1" applyFont="1" applyFill="1" applyBorder="1" applyAlignment="1">
      <alignment horizontal="center" vertical="center" wrapText="1"/>
    </xf>
    <xf numFmtId="49" fontId="49" fillId="0" borderId="0" xfId="0" applyNumberFormat="1" applyFont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41" fontId="4" fillId="4" borderId="7" xfId="0" applyNumberFormat="1" applyFont="1" applyFill="1" applyBorder="1" applyAlignment="1">
      <alignment horizontal="center" vertical="center"/>
    </xf>
    <xf numFmtId="41" fontId="4" fillId="4" borderId="9" xfId="0" applyNumberFormat="1" applyFont="1" applyFill="1" applyBorder="1" applyAlignment="1">
      <alignment horizontal="center" vertical="center"/>
    </xf>
    <xf numFmtId="41" fontId="4" fillId="4" borderId="8" xfId="0" applyNumberFormat="1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18" fillId="0" borderId="0" xfId="0" applyNumberFormat="1" applyFont="1" applyAlignment="1">
      <alignment horizontal="center" vertical="top" wrapText="1"/>
    </xf>
    <xf numFmtId="0" fontId="22" fillId="4" borderId="7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64" fontId="13" fillId="4" borderId="1" xfId="0" applyNumberFormat="1" applyFont="1" applyFill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2" fillId="0" borderId="14" xfId="2" applyFont="1" applyBorder="1" applyAlignment="1">
      <alignment horizontal="left" vertical="center"/>
    </xf>
    <xf numFmtId="49" fontId="21" fillId="0" borderId="14" xfId="0" applyNumberFormat="1" applyFont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4" borderId="7" xfId="1" applyFont="1" applyFill="1" applyBorder="1" applyAlignment="1">
      <alignment horizontal="center" vertical="center" wrapText="1"/>
    </xf>
    <xf numFmtId="0" fontId="14" fillId="4" borderId="8" xfId="1" applyFont="1" applyFill="1" applyBorder="1" applyAlignment="1">
      <alignment horizontal="center" vertical="center" wrapText="1"/>
    </xf>
    <xf numFmtId="0" fontId="13" fillId="0" borderId="0" xfId="1" applyFont="1" applyFill="1" applyAlignment="1">
      <alignment horizontal="center" vertical="center"/>
    </xf>
    <xf numFmtId="41" fontId="13" fillId="0" borderId="0" xfId="1" applyNumberFormat="1" applyFont="1" applyFill="1" applyAlignment="1">
      <alignment horizontal="center" vertical="center"/>
    </xf>
    <xf numFmtId="0" fontId="9" fillId="0" borderId="0" xfId="1" applyFont="1" applyAlignment="1">
      <alignment horizontal="left" vertical="center"/>
    </xf>
    <xf numFmtId="49" fontId="8" fillId="0" borderId="0" xfId="1" applyNumberFormat="1" applyFont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0" fontId="13" fillId="4" borderId="1" xfId="1" applyFont="1" applyFill="1" applyBorder="1" applyAlignment="1">
      <alignment horizontal="center" vertical="center" wrapText="1"/>
    </xf>
    <xf numFmtId="41" fontId="13" fillId="4" borderId="1" xfId="1" applyNumberFormat="1" applyFont="1" applyFill="1" applyBorder="1" applyAlignment="1">
      <alignment horizontal="center" vertical="center"/>
    </xf>
  </cellXfs>
  <cellStyles count="18">
    <cellStyle name="Comma 2" xfId="7"/>
    <cellStyle name="Normal" xfId="0" builtinId="0"/>
    <cellStyle name="Normal 2" xfId="1"/>
    <cellStyle name="Normal 2 2" xfId="4"/>
    <cellStyle name="Normal 2 3" xfId="8"/>
    <cellStyle name="Normal 2 4" xfId="5"/>
    <cellStyle name="Normal 2 5" xfId="10"/>
    <cellStyle name="Normal 2 6" xfId="11"/>
    <cellStyle name="Normal 2 7" xfId="12"/>
    <cellStyle name="Normal 2 8" xfId="14"/>
    <cellStyle name="Normal 3" xfId="2"/>
    <cellStyle name="Normal 4" xfId="3"/>
    <cellStyle name="Normal 5" xfId="6"/>
    <cellStyle name="Normal 6" xfId="9"/>
    <cellStyle name="Normal 6 2" xfId="13"/>
    <cellStyle name="Normal 6 3" xfId="15"/>
    <cellStyle name="Normal 6 4" xfId="16"/>
    <cellStyle name="Normal 7" xfId="1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CCFFCC"/>
      <color rgb="FF0000FF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I28"/>
  <sheetViews>
    <sheetView workbookViewId="0">
      <selection activeCell="A2" sqref="A2:C2"/>
    </sheetView>
  </sheetViews>
  <sheetFormatPr defaultColWidth="9.109375" defaultRowHeight="13.8"/>
  <cols>
    <col min="1" max="1" width="7.109375" style="250" bestFit="1" customWidth="1"/>
    <col min="2" max="2" width="23.109375" style="251" customWidth="1"/>
    <col min="3" max="3" width="29.6640625" style="244" customWidth="1"/>
    <col min="4" max="4" width="28.88671875" style="244" customWidth="1"/>
    <col min="5" max="5" width="6.5546875" style="248" bestFit="1" customWidth="1"/>
    <col min="6" max="6" width="6.5546875" style="245" bestFit="1" customWidth="1"/>
    <col min="7" max="7" width="17.109375" style="298" customWidth="1"/>
    <col min="8" max="8" width="18.109375" style="261" bestFit="1" customWidth="1"/>
    <col min="9" max="9" width="14.88671875" style="308" customWidth="1"/>
    <col min="10" max="16384" width="9.109375" style="245"/>
  </cols>
  <sheetData>
    <row r="1" spans="1:9" ht="20.399999999999999">
      <c r="A1" s="348" t="str">
        <f>KQSXKD!A1</f>
        <v>§¬n vÞ:</v>
      </c>
      <c r="B1" s="349"/>
      <c r="C1" s="349"/>
      <c r="D1" s="352" t="s">
        <v>531</v>
      </c>
      <c r="E1" s="352"/>
      <c r="F1" s="352"/>
      <c r="G1" s="352"/>
      <c r="H1" s="352"/>
    </row>
    <row r="2" spans="1:9" ht="15.6">
      <c r="A2" s="350" t="str">
        <f>KQSXKD!A2</f>
        <v>M· DN</v>
      </c>
      <c r="B2" s="351"/>
      <c r="C2" s="351"/>
      <c r="D2" s="353" t="str">
        <f>'CDKT-资产负债表'!D2:H2</f>
        <v>At: 2016/12/01</v>
      </c>
      <c r="E2" s="354"/>
      <c r="F2" s="354"/>
      <c r="G2" s="354"/>
      <c r="H2" s="354"/>
    </row>
    <row r="3" spans="1:9" s="256" customFormat="1" ht="4.2">
      <c r="A3" s="255"/>
      <c r="B3" s="255"/>
      <c r="C3" s="255"/>
      <c r="D3" s="255"/>
      <c r="E3" s="255"/>
      <c r="F3" s="255"/>
      <c r="G3" s="299"/>
      <c r="H3" s="260"/>
      <c r="I3" s="309"/>
    </row>
    <row r="4" spans="1:9" ht="15.6">
      <c r="A4" s="246"/>
      <c r="B4" s="247"/>
      <c r="C4" s="243"/>
      <c r="D4" s="243"/>
      <c r="H4" s="305" t="s">
        <v>532</v>
      </c>
    </row>
    <row r="5" spans="1:9" s="254" customFormat="1" ht="31.2">
      <c r="A5" s="257" t="s">
        <v>533</v>
      </c>
      <c r="B5" s="257" t="s">
        <v>252</v>
      </c>
      <c r="C5" s="257" t="s">
        <v>252</v>
      </c>
      <c r="D5" s="257" t="s">
        <v>605</v>
      </c>
      <c r="E5" s="258" t="s">
        <v>606</v>
      </c>
      <c r="F5" s="257" t="s">
        <v>607</v>
      </c>
      <c r="G5" s="300" t="s">
        <v>256</v>
      </c>
      <c r="H5" s="259" t="s">
        <v>257</v>
      </c>
      <c r="I5" s="310" t="s">
        <v>133</v>
      </c>
    </row>
    <row r="6" spans="1:9" s="249" customFormat="1">
      <c r="A6" s="285" t="s">
        <v>20</v>
      </c>
      <c r="B6" s="286" t="s">
        <v>21</v>
      </c>
      <c r="C6" s="286" t="s">
        <v>49</v>
      </c>
      <c r="D6" s="286" t="s">
        <v>50</v>
      </c>
      <c r="E6" s="287">
        <v>1</v>
      </c>
      <c r="F6" s="285">
        <v>2</v>
      </c>
      <c r="G6" s="304">
        <v>3</v>
      </c>
      <c r="H6" s="285">
        <v>4</v>
      </c>
      <c r="I6" s="311">
        <v>5</v>
      </c>
    </row>
    <row r="7" spans="1:9" ht="31.2">
      <c r="A7" s="279">
        <v>1</v>
      </c>
      <c r="B7" s="280" t="s">
        <v>534</v>
      </c>
      <c r="C7" s="281" t="s">
        <v>565</v>
      </c>
      <c r="D7" s="282" t="s">
        <v>588</v>
      </c>
      <c r="E7" s="283" t="s">
        <v>535</v>
      </c>
      <c r="F7" s="290" t="s">
        <v>566</v>
      </c>
      <c r="G7" s="303">
        <f>IF(ISERROR(VLOOKUP(E7,KQSXKD!$B$6:$E$25,4,0)),0,VLOOKUP(E7,KQSXKD!$B$6:$E$25,4,0))</f>
        <v>0</v>
      </c>
      <c r="H7" s="284">
        <f>IF(ISERROR(VLOOKUP(E7,KQSXKD!$B$6:$D$25,3,0)),0,VLOOKUP(E7,KQSXKD!$B$6:$D$25,3,0))</f>
        <v>0</v>
      </c>
      <c r="I7" s="312" t="str">
        <f>IF(ISERROR(VLOOKUP(E7,KQSXKD!$B$6:$F$25,5,0)),"",VLOOKUP(E7,KQSXKD!$B$6:$F$25,5,0))</f>
        <v/>
      </c>
    </row>
    <row r="8" spans="1:9" ht="15.6">
      <c r="A8" s="262">
        <v>2</v>
      </c>
      <c r="B8" s="263" t="s">
        <v>537</v>
      </c>
      <c r="C8" s="264" t="s">
        <v>536</v>
      </c>
      <c r="D8" s="265" t="s">
        <v>589</v>
      </c>
      <c r="E8" s="266" t="s">
        <v>538</v>
      </c>
      <c r="F8" s="292" t="s">
        <v>136</v>
      </c>
      <c r="G8" s="303">
        <f>IF(ISERROR(VLOOKUP(E8,KQSXKD!$B$6:$E$25,4,0)),0,VLOOKUP(E8,KQSXKD!$B$6:$E$25,4,0))</f>
        <v>0</v>
      </c>
      <c r="H8" s="303">
        <f>IF(ISERROR(VLOOKUP(E8,KQSXKD!$B$6:$D$25,3,0)),0,VLOOKUP(E8,KQSXKD!$B$6:$D$25,3,0))</f>
        <v>0</v>
      </c>
      <c r="I8" s="312" t="str">
        <f>IF(ISERROR(VLOOKUP(E8,KQSXKD!$B$6:$F$25,5,0)),"",VLOOKUP(E8,KQSXKD!$B$6:$F$25,5,0))</f>
        <v/>
      </c>
    </row>
    <row r="9" spans="1:9" ht="46.8">
      <c r="A9" s="267">
        <v>3</v>
      </c>
      <c r="B9" s="268" t="s">
        <v>540</v>
      </c>
      <c r="C9" s="269" t="s">
        <v>539</v>
      </c>
      <c r="D9" s="270" t="s">
        <v>590</v>
      </c>
      <c r="E9" s="271" t="s">
        <v>567</v>
      </c>
      <c r="F9" s="289" t="s">
        <v>136</v>
      </c>
      <c r="G9" s="301">
        <f>G7-G8</f>
        <v>0</v>
      </c>
      <c r="H9" s="272">
        <f>H7-H8</f>
        <v>0</v>
      </c>
      <c r="I9" s="313"/>
    </row>
    <row r="10" spans="1:9" ht="15.6">
      <c r="A10" s="262">
        <v>4</v>
      </c>
      <c r="B10" s="263" t="s">
        <v>542</v>
      </c>
      <c r="C10" s="264" t="s">
        <v>541</v>
      </c>
      <c r="D10" s="265" t="s">
        <v>591</v>
      </c>
      <c r="E10" s="266" t="s">
        <v>568</v>
      </c>
      <c r="F10" s="292" t="s">
        <v>569</v>
      </c>
      <c r="G10" s="303">
        <f>IF(ISERROR(VLOOKUP(E10,KQSXKD!$B$6:$E$25,4,0)),0,VLOOKUP(E10,KQSXKD!$B$6:$E$25,4,0))</f>
        <v>0</v>
      </c>
      <c r="H10" s="303">
        <f>IF(ISERROR(VLOOKUP(E10,KQSXKD!$B$6:$D$25,3,0)),0,VLOOKUP(E10,KQSXKD!$B$6:$D$25,3,0))</f>
        <v>0</v>
      </c>
      <c r="I10" s="312" t="str">
        <f>IF(ISERROR(VLOOKUP(E10,KQSXKD!$B$6:$F$25,5,0)),"",VLOOKUP(E10,KQSXKD!$B$6:$F$25,5,0))</f>
        <v/>
      </c>
    </row>
    <row r="11" spans="1:9" ht="46.8">
      <c r="A11" s="267">
        <v>5</v>
      </c>
      <c r="B11" s="268" t="s">
        <v>611</v>
      </c>
      <c r="C11" s="269" t="s">
        <v>543</v>
      </c>
      <c r="D11" s="270" t="s">
        <v>592</v>
      </c>
      <c r="E11" s="271" t="s">
        <v>570</v>
      </c>
      <c r="F11" s="289" t="s">
        <v>136</v>
      </c>
      <c r="G11" s="301">
        <f>G9-G10</f>
        <v>0</v>
      </c>
      <c r="H11" s="272">
        <f>H9-H10</f>
        <v>0</v>
      </c>
      <c r="I11" s="313"/>
    </row>
    <row r="12" spans="1:9" ht="15.6">
      <c r="A12" s="262">
        <v>6</v>
      </c>
      <c r="B12" s="263" t="s">
        <v>545</v>
      </c>
      <c r="C12" s="264" t="s">
        <v>544</v>
      </c>
      <c r="D12" s="265" t="s">
        <v>593</v>
      </c>
      <c r="E12" s="266" t="s">
        <v>571</v>
      </c>
      <c r="F12" s="292" t="s">
        <v>572</v>
      </c>
      <c r="G12" s="303">
        <f>IF(ISERROR(VLOOKUP(E12,KQSXKD!$B$6:$E$25,4,0)),0,VLOOKUP(E12,KQSXKD!$B$6:$E$25,4,0))</f>
        <v>0</v>
      </c>
      <c r="H12" s="303">
        <f>IF(ISERROR(VLOOKUP(E12,KQSXKD!$B$6:$D$25,3,0)),0,VLOOKUP(E12,KQSXKD!$B$6:$D$25,3,0))</f>
        <v>0</v>
      </c>
      <c r="I12" s="312" t="str">
        <f>IF(ISERROR(VLOOKUP(E12,KQSXKD!$B$6:$F$25,5,0)),"",VLOOKUP(E12,KQSXKD!$B$6:$F$25,5,0))</f>
        <v/>
      </c>
    </row>
    <row r="13" spans="1:9" ht="15.6">
      <c r="A13" s="262">
        <v>7</v>
      </c>
      <c r="B13" s="263" t="s">
        <v>547</v>
      </c>
      <c r="C13" s="264" t="s">
        <v>546</v>
      </c>
      <c r="D13" s="265" t="s">
        <v>594</v>
      </c>
      <c r="E13" s="266" t="s">
        <v>573</v>
      </c>
      <c r="F13" s="292" t="s">
        <v>574</v>
      </c>
      <c r="G13" s="303">
        <f>IF(ISERROR(VLOOKUP(E13,KQSXKD!$B$6:$E$25,4,0)),0,VLOOKUP(E13,KQSXKD!$B$6:$E$25,4,0))</f>
        <v>0</v>
      </c>
      <c r="H13" s="303">
        <f>IF(ISERROR(VLOOKUP(E13,KQSXKD!$B$6:$D$25,3,0)),0,VLOOKUP(E13,KQSXKD!$B$6:$D$25,3,0))</f>
        <v>0</v>
      </c>
      <c r="I13" s="312" t="str">
        <f>IF(ISERROR(VLOOKUP(E13,KQSXKD!$B$6:$F$25,5,0)),"",VLOOKUP(E13,KQSXKD!$B$6:$F$25,5,0))</f>
        <v/>
      </c>
    </row>
    <row r="14" spans="1:9" ht="15.6">
      <c r="A14" s="262" t="s">
        <v>548</v>
      </c>
      <c r="B14" s="263" t="s">
        <v>550</v>
      </c>
      <c r="C14" s="264" t="s">
        <v>549</v>
      </c>
      <c r="D14" s="265" t="s">
        <v>595</v>
      </c>
      <c r="E14" s="266" t="s">
        <v>575</v>
      </c>
      <c r="F14" s="292" t="s">
        <v>136</v>
      </c>
      <c r="G14" s="303">
        <f>IF(ISERROR(VLOOKUP(E14,KQSXKD!$B$6:$E$25,4,0)),0,VLOOKUP(E14,KQSXKD!$B$6:$E$25,4,0))</f>
        <v>0</v>
      </c>
      <c r="H14" s="303">
        <f>IF(ISERROR(VLOOKUP(E14,KQSXKD!$B$6:$D$25,3,0)),0,VLOOKUP(E14,KQSXKD!$B$6:$D$25,3,0))</f>
        <v>0</v>
      </c>
      <c r="I14" s="312" t="str">
        <f>IF(ISERROR(VLOOKUP(E14,KQSXKD!$B$6:$F$25,5,0)),"",VLOOKUP(E14,KQSXKD!$B$6:$F$25,5,0))</f>
        <v/>
      </c>
    </row>
    <row r="15" spans="1:9" ht="15.6">
      <c r="A15" s="262">
        <v>8</v>
      </c>
      <c r="B15" s="263" t="s">
        <v>552</v>
      </c>
      <c r="C15" s="264" t="s">
        <v>551</v>
      </c>
      <c r="D15" s="265" t="s">
        <v>596</v>
      </c>
      <c r="E15" s="266" t="s">
        <v>576</v>
      </c>
      <c r="F15" s="292" t="s">
        <v>136</v>
      </c>
      <c r="G15" s="303">
        <f>IF(ISERROR(VLOOKUP(E15,KQSXKD!$B$6:$E$25,4,0)),0,VLOOKUP(E15,KQSXKD!$B$6:$E$25,4,0))</f>
        <v>0</v>
      </c>
      <c r="H15" s="303">
        <f>IF(ISERROR(VLOOKUP(E15,KQSXKD!$B$6:$D$25,3,0)),0,VLOOKUP(E15,KQSXKD!$B$6:$D$25,3,0))</f>
        <v>0</v>
      </c>
      <c r="I15" s="312" t="str">
        <f>IF(ISERROR(VLOOKUP(E15,KQSXKD!$B$6:$F$25,5,0)),"",VLOOKUP(E15,KQSXKD!$B$6:$F$25,5,0))</f>
        <v/>
      </c>
    </row>
    <row r="16" spans="1:9" ht="31.2">
      <c r="A16" s="262">
        <v>9</v>
      </c>
      <c r="B16" s="263" t="s">
        <v>554</v>
      </c>
      <c r="C16" s="264" t="s">
        <v>553</v>
      </c>
      <c r="D16" s="265" t="s">
        <v>597</v>
      </c>
      <c r="E16" s="266" t="s">
        <v>577</v>
      </c>
      <c r="F16" s="292" t="s">
        <v>136</v>
      </c>
      <c r="G16" s="303">
        <f>IF(ISERROR(VLOOKUP(E16,KQSXKD!$B$6:$E$25,4,0)),0,VLOOKUP(E16,KQSXKD!$B$6:$E$25,4,0))</f>
        <v>0</v>
      </c>
      <c r="H16" s="303">
        <f>IF(ISERROR(VLOOKUP(E16,KQSXKD!$B$6:$D$25,3,0)),0,VLOOKUP(E16,KQSXKD!$B$6:$D$25,3,0))</f>
        <v>0</v>
      </c>
      <c r="I16" s="312" t="str">
        <f>IF(ISERROR(VLOOKUP(E16,KQSXKD!$B$6:$F$25,5,0)),"",VLOOKUP(E16,KQSXKD!$B$6:$F$25,5,0))</f>
        <v/>
      </c>
    </row>
    <row r="17" spans="1:9" ht="46.8">
      <c r="A17" s="267">
        <v>10</v>
      </c>
      <c r="B17" s="268" t="s">
        <v>609</v>
      </c>
      <c r="C17" s="269" t="s">
        <v>608</v>
      </c>
      <c r="D17" s="270" t="s">
        <v>610</v>
      </c>
      <c r="E17" s="271" t="s">
        <v>578</v>
      </c>
      <c r="F17" s="289" t="s">
        <v>136</v>
      </c>
      <c r="G17" s="301">
        <f>G11+G12-G13-G15-G16</f>
        <v>0</v>
      </c>
      <c r="H17" s="272">
        <f>H11+H12-H13-H15-H16</f>
        <v>0</v>
      </c>
      <c r="I17" s="313"/>
    </row>
    <row r="18" spans="1:9" ht="15.6">
      <c r="A18" s="262">
        <v>11</v>
      </c>
      <c r="B18" s="263" t="s">
        <v>556</v>
      </c>
      <c r="C18" s="264" t="s">
        <v>555</v>
      </c>
      <c r="D18" s="265" t="s">
        <v>598</v>
      </c>
      <c r="E18" s="266" t="s">
        <v>579</v>
      </c>
      <c r="F18" s="292" t="s">
        <v>136</v>
      </c>
      <c r="G18" s="303">
        <f>IF(ISERROR(VLOOKUP(E18,KQSXKD!$B$6:$E$25,4,0)),0,VLOOKUP(E18,KQSXKD!$B$6:$E$25,4,0))</f>
        <v>0</v>
      </c>
      <c r="H18" s="303">
        <f>IF(ISERROR(VLOOKUP(E18,KQSXKD!$B$6:$D$25,3,0)),0,VLOOKUP(E18,KQSXKD!$B$6:$D$25,3,0))</f>
        <v>0</v>
      </c>
      <c r="I18" s="312" t="str">
        <f>IF(ISERROR(VLOOKUP(E18,KQSXKD!$B$6:$F$25,5,0)),"",VLOOKUP(E18,KQSXKD!$B$6:$F$25,5,0))</f>
        <v/>
      </c>
    </row>
    <row r="19" spans="1:9" ht="15.6">
      <c r="A19" s="262">
        <v>12</v>
      </c>
      <c r="B19" s="263" t="s">
        <v>558</v>
      </c>
      <c r="C19" s="264" t="s">
        <v>557</v>
      </c>
      <c r="D19" s="265" t="s">
        <v>599</v>
      </c>
      <c r="E19" s="266" t="s">
        <v>580</v>
      </c>
      <c r="F19" s="292" t="s">
        <v>136</v>
      </c>
      <c r="G19" s="303">
        <f>IF(ISERROR(VLOOKUP(E19,KQSXKD!$B$6:$E$25,4,0)),0,VLOOKUP(E19,KQSXKD!$B$6:$E$25,4,0))</f>
        <v>0</v>
      </c>
      <c r="H19" s="303">
        <f>IF(ISERROR(VLOOKUP(E19,KQSXKD!$B$6:$D$25,3,0)),0,VLOOKUP(E19,KQSXKD!$B$6:$D$25,3,0))</f>
        <v>0</v>
      </c>
      <c r="I19" s="312" t="str">
        <f>IF(ISERROR(VLOOKUP(E19,KQSXKD!$B$6:$F$25,5,0)),"",VLOOKUP(E19,KQSXKD!$B$6:$F$25,5,0))</f>
        <v/>
      </c>
    </row>
    <row r="20" spans="1:9" ht="31.2">
      <c r="A20" s="267">
        <v>13</v>
      </c>
      <c r="B20" s="268" t="s">
        <v>612</v>
      </c>
      <c r="C20" s="269" t="s">
        <v>613</v>
      </c>
      <c r="D20" s="270" t="s">
        <v>600</v>
      </c>
      <c r="E20" s="271" t="s">
        <v>581</v>
      </c>
      <c r="F20" s="289" t="s">
        <v>136</v>
      </c>
      <c r="G20" s="301">
        <f>+G18-G19</f>
        <v>0</v>
      </c>
      <c r="H20" s="272">
        <f t="shared" ref="H20" si="0">+H18-H19</f>
        <v>0</v>
      </c>
      <c r="I20" s="313"/>
    </row>
    <row r="21" spans="1:9" ht="46.8">
      <c r="A21" s="267">
        <v>14</v>
      </c>
      <c r="B21" s="268" t="s">
        <v>614</v>
      </c>
      <c r="C21" s="269" t="s">
        <v>615</v>
      </c>
      <c r="D21" s="270" t="s">
        <v>601</v>
      </c>
      <c r="E21" s="271" t="s">
        <v>582</v>
      </c>
      <c r="F21" s="289" t="s">
        <v>136</v>
      </c>
      <c r="G21" s="301">
        <f>G17+G20</f>
        <v>0</v>
      </c>
      <c r="H21" s="272">
        <f>H17+H20</f>
        <v>0</v>
      </c>
      <c r="I21" s="313"/>
    </row>
    <row r="22" spans="1:9" ht="31.2">
      <c r="A22" s="262">
        <v>15</v>
      </c>
      <c r="B22" s="263" t="s">
        <v>560</v>
      </c>
      <c r="C22" s="264" t="s">
        <v>559</v>
      </c>
      <c r="D22" s="265" t="s">
        <v>602</v>
      </c>
      <c r="E22" s="266" t="s">
        <v>583</v>
      </c>
      <c r="F22" s="292" t="s">
        <v>584</v>
      </c>
      <c r="G22" s="303">
        <f>IF(ISERROR(VLOOKUP(E22,KQSXKD!$B$6:$E$25,4,0)),0,VLOOKUP(E22,KQSXKD!$B$6:$E$25,4,0))</f>
        <v>0</v>
      </c>
      <c r="H22" s="303">
        <f>IF(ISERROR(VLOOKUP(E22,KQSXKD!$B$6:$D$25,3,0)),0,VLOOKUP(E22,KQSXKD!$B$6:$D$25,3,0))</f>
        <v>0</v>
      </c>
      <c r="I22" s="312" t="str">
        <f>IF(ISERROR(VLOOKUP(E22,KQSXKD!$B$6:$F$25,5,0)),"",VLOOKUP(E22,KQSXKD!$B$6:$F$25,5,0))</f>
        <v/>
      </c>
    </row>
    <row r="23" spans="1:9" ht="31.2">
      <c r="A23" s="262">
        <v>16</v>
      </c>
      <c r="B23" s="263" t="s">
        <v>562</v>
      </c>
      <c r="C23" s="264" t="s">
        <v>561</v>
      </c>
      <c r="D23" s="265" t="s">
        <v>603</v>
      </c>
      <c r="E23" s="266" t="s">
        <v>585</v>
      </c>
      <c r="F23" s="292" t="s">
        <v>584</v>
      </c>
      <c r="G23" s="303">
        <f>IF(ISERROR(VLOOKUP(E23,KQSXKD!$B$6:$E$25,4,0)),0,VLOOKUP(E23,KQSXKD!$B$6:$E$25,4,0))</f>
        <v>0</v>
      </c>
      <c r="H23" s="303">
        <f>IF(ISERROR(VLOOKUP(E23,KQSXKD!$B$6:$D$25,3,0)),0,VLOOKUP(E23,KQSXKD!$B$6:$D$25,3,0))</f>
        <v>0</v>
      </c>
      <c r="I23" s="312" t="str">
        <f>IF(ISERROR(VLOOKUP(E23,KQSXKD!$B$6:$F$25,5,0)),"",VLOOKUP(E23,KQSXKD!$B$6:$F$25,5,0))</f>
        <v/>
      </c>
    </row>
    <row r="24" spans="1:9" ht="46.8">
      <c r="A24" s="267">
        <v>17</v>
      </c>
      <c r="B24" s="268" t="s">
        <v>616</v>
      </c>
      <c r="C24" s="269" t="s">
        <v>617</v>
      </c>
      <c r="D24" s="270" t="s">
        <v>618</v>
      </c>
      <c r="E24" s="271" t="s">
        <v>586</v>
      </c>
      <c r="F24" s="289" t="s">
        <v>136</v>
      </c>
      <c r="G24" s="301">
        <f>G21-G22-G23</f>
        <v>0</v>
      </c>
      <c r="H24" s="272">
        <f>H21-H22-H23</f>
        <v>0</v>
      </c>
      <c r="I24" s="313"/>
    </row>
    <row r="25" spans="1:9" ht="15.6">
      <c r="A25" s="273">
        <v>18</v>
      </c>
      <c r="B25" s="274" t="s">
        <v>564</v>
      </c>
      <c r="C25" s="275" t="s">
        <v>563</v>
      </c>
      <c r="D25" s="276" t="s">
        <v>604</v>
      </c>
      <c r="E25" s="277" t="s">
        <v>587</v>
      </c>
      <c r="F25" s="293" t="s">
        <v>136</v>
      </c>
      <c r="G25" s="302">
        <f>IF(ISERROR(VLOOKUP(E25,KQSXKD!$B$6:$E$25,4,0)),0,VLOOKUP(E25,KQSXKD!$B$6:$E$25,4,0))</f>
        <v>0</v>
      </c>
      <c r="H25" s="278">
        <f>IF(ISERROR(VLOOKUP(E25,KQSXKD!$B$6:$D$25,3,0)),0,VLOOKUP(E25,KQSXKD!$B$6:$D$25,3,0))</f>
        <v>0</v>
      </c>
      <c r="I25" s="314" t="str">
        <f>IF(ISERROR(VLOOKUP(E25,KQSXKD!$B$6:$F$25,5,0)),"",VLOOKUP(E25,KQSXKD!$B$6:$F$25,5,0))</f>
        <v/>
      </c>
    </row>
    <row r="27" spans="1:9">
      <c r="B27" s="251" t="str">
        <f>'CDKT-资产负债表'!B117</f>
        <v>Prepaper</v>
      </c>
    </row>
    <row r="28" spans="1:9">
      <c r="B28" s="291" t="str">
        <f>KQSXKD!A18</f>
        <v>LB</v>
      </c>
    </row>
  </sheetData>
  <autoFilter ref="A6:H25">
    <filterColumn colId="6"/>
  </autoFilter>
  <mergeCells count="4">
    <mergeCell ref="A1:C1"/>
    <mergeCell ref="A2:C2"/>
    <mergeCell ref="D1:H1"/>
    <mergeCell ref="D2:H2"/>
  </mergeCells>
  <printOptions horizontalCentered="1"/>
  <pageMargins left="0" right="0" top="0.38" bottom="0.36" header="0.33" footer="0.5"/>
  <pageSetup paperSize="9" scale="96" fitToHeight="2" orientation="landscape" r:id="rId1"/>
  <ignoredErrors>
    <ignoredError sqref="A4:H6 A9:H9 A7:F7 A8:F8 A11:H11 A10:F10 A17:C17 A12:F12 A13:F13 A14:F14 A15:F15 A16:F16 A20:H21 A18:F18 A19:F19 A24:H24 A22:F22 A23:F23 A25:F25 E17:H17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K17"/>
  <sheetViews>
    <sheetView zoomScale="90" zoomScaleNormal="90" zoomScaleSheetLayoutView="100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5"/>
  <cols>
    <col min="1" max="1" width="11.33203125" style="8" bestFit="1" customWidth="1"/>
    <col min="2" max="2" width="8" style="8" bestFit="1" customWidth="1"/>
    <col min="3" max="3" width="9" style="8" bestFit="1" customWidth="1"/>
    <col min="4" max="4" width="11" style="23" bestFit="1" customWidth="1"/>
    <col min="5" max="5" width="34.6640625" style="23" bestFit="1" customWidth="1"/>
    <col min="6" max="6" width="7.109375" style="8" bestFit="1" customWidth="1"/>
    <col min="7" max="7" width="7" style="8" bestFit="1" customWidth="1"/>
    <col min="8" max="8" width="8.44140625" style="10" bestFit="1" customWidth="1"/>
    <col min="9" max="9" width="12.6640625" style="10" bestFit="1" customWidth="1"/>
    <col min="10" max="10" width="17.6640625" style="10" customWidth="1"/>
    <col min="11" max="11" width="14.44140625" style="10" bestFit="1" customWidth="1"/>
    <col min="12" max="16384" width="9.109375" style="5"/>
  </cols>
  <sheetData>
    <row r="1" spans="1:11" ht="21">
      <c r="A1" s="377" t="s">
        <v>12</v>
      </c>
      <c r="B1" s="377"/>
      <c r="C1" s="377"/>
      <c r="D1" s="377"/>
      <c r="E1" s="377"/>
      <c r="G1" s="378" t="s">
        <v>100</v>
      </c>
      <c r="H1" s="378"/>
      <c r="I1" s="378"/>
      <c r="J1" s="378"/>
      <c r="K1" s="378"/>
    </row>
    <row r="2" spans="1:11">
      <c r="A2" s="377" t="s">
        <v>13</v>
      </c>
      <c r="B2" s="377"/>
      <c r="C2" s="377"/>
      <c r="D2" s="377"/>
      <c r="E2" s="377"/>
      <c r="G2" s="364" t="s">
        <v>1</v>
      </c>
      <c r="H2" s="364"/>
      <c r="I2" s="364"/>
      <c r="J2" s="364"/>
      <c r="K2" s="364"/>
    </row>
    <row r="4" spans="1:11" ht="20.25" customHeight="1">
      <c r="A4" s="117" t="s">
        <v>6</v>
      </c>
      <c r="B4" s="117" t="s">
        <v>52</v>
      </c>
      <c r="C4" s="117" t="s">
        <v>53</v>
      </c>
      <c r="D4" s="118" t="s">
        <v>38</v>
      </c>
      <c r="E4" s="118" t="s">
        <v>54</v>
      </c>
      <c r="F4" s="117" t="s">
        <v>55</v>
      </c>
      <c r="G4" s="117" t="s">
        <v>56</v>
      </c>
      <c r="H4" s="119" t="s">
        <v>47</v>
      </c>
      <c r="I4" s="119" t="s">
        <v>57</v>
      </c>
      <c r="J4" s="119" t="s">
        <v>48</v>
      </c>
      <c r="K4" s="119" t="s">
        <v>58</v>
      </c>
    </row>
    <row r="5" spans="1:11">
      <c r="A5" s="77"/>
      <c r="B5" s="77"/>
      <c r="C5" s="77"/>
      <c r="D5" s="54"/>
      <c r="E5" s="54"/>
      <c r="F5" s="77"/>
      <c r="G5" s="77"/>
      <c r="H5" s="56"/>
      <c r="I5" s="56"/>
      <c r="J5" s="56"/>
      <c r="K5" s="56"/>
    </row>
    <row r="6" spans="1:11">
      <c r="A6" s="77"/>
      <c r="B6" s="77"/>
      <c r="C6" s="77"/>
      <c r="D6" s="54"/>
      <c r="E6" s="54"/>
      <c r="F6" s="77"/>
      <c r="G6" s="77"/>
      <c r="H6" s="56"/>
      <c r="I6" s="56"/>
      <c r="J6" s="56"/>
      <c r="K6" s="56"/>
    </row>
    <row r="7" spans="1:11">
      <c r="A7" s="77"/>
      <c r="B7" s="77"/>
      <c r="C7" s="77"/>
      <c r="D7" s="54"/>
      <c r="E7" s="54"/>
      <c r="F7" s="77"/>
      <c r="G7" s="77"/>
      <c r="H7" s="56"/>
      <c r="I7" s="56"/>
      <c r="J7" s="56"/>
      <c r="K7" s="56"/>
    </row>
    <row r="8" spans="1:11">
      <c r="A8" s="120"/>
      <c r="B8" s="120"/>
      <c r="C8" s="120"/>
      <c r="D8" s="121"/>
      <c r="E8" s="121"/>
      <c r="F8" s="120"/>
      <c r="G8" s="120"/>
      <c r="H8" s="122"/>
      <c r="I8" s="122"/>
      <c r="J8" s="122">
        <f>SUM(J5:J7)</f>
        <v>0</v>
      </c>
      <c r="K8" s="122">
        <f>SUM(K5:K7)</f>
        <v>0</v>
      </c>
    </row>
    <row r="10" spans="1:11">
      <c r="A10" s="364" t="s">
        <v>9</v>
      </c>
      <c r="B10" s="364"/>
      <c r="C10" s="364"/>
      <c r="D10" s="364"/>
      <c r="G10" s="364" t="s">
        <v>24</v>
      </c>
      <c r="H10" s="364"/>
      <c r="I10" s="364"/>
      <c r="J10" s="364"/>
      <c r="K10" s="364"/>
    </row>
    <row r="17" spans="1:11">
      <c r="A17" s="364" t="s">
        <v>33</v>
      </c>
      <c r="B17" s="364"/>
      <c r="C17" s="364"/>
      <c r="D17" s="364"/>
      <c r="G17" s="364" t="s">
        <v>99</v>
      </c>
      <c r="H17" s="364"/>
      <c r="I17" s="364"/>
      <c r="J17" s="364"/>
      <c r="K17" s="364"/>
    </row>
  </sheetData>
  <mergeCells count="8">
    <mergeCell ref="A17:D17"/>
    <mergeCell ref="G17:K17"/>
    <mergeCell ref="A1:E1"/>
    <mergeCell ref="G1:K1"/>
    <mergeCell ref="A2:E2"/>
    <mergeCell ref="G2:K2"/>
    <mergeCell ref="A10:D10"/>
    <mergeCell ref="G10:K10"/>
  </mergeCells>
  <printOptions horizontalCentered="1"/>
  <pageMargins left="0.31" right="0.31" top="0.39" bottom="0.6" header="0.34" footer="0.3"/>
  <pageSetup paperSize="9" orientation="landscape" verticalDpi="0" r:id="rId1"/>
  <headerFooter>
    <oddFooter>&amp;RTrang: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:M17"/>
  <sheetViews>
    <sheetView zoomScale="85" zoomScaleNormal="85" workbookViewId="0">
      <pane ySplit="4" topLeftCell="A5" activePane="bottomLeft" state="frozen"/>
      <selection pane="bottomLeft" activeCell="A5" sqref="A5"/>
    </sheetView>
  </sheetViews>
  <sheetFormatPr defaultColWidth="9.109375" defaultRowHeight="15"/>
  <cols>
    <col min="1" max="1" width="4.109375" style="64" bestFit="1" customWidth="1"/>
    <col min="2" max="2" width="11.33203125" style="65" hidden="1" customWidth="1"/>
    <col min="3" max="3" width="10.33203125" style="176" bestFit="1" customWidth="1"/>
    <col min="4" max="4" width="8.44140625" style="65" hidden="1" customWidth="1"/>
    <col min="5" max="5" width="9" style="176" bestFit="1" customWidth="1"/>
    <col min="6" max="6" width="19" style="66" customWidth="1"/>
    <col min="7" max="7" width="13.6640625" style="61" bestFit="1" customWidth="1"/>
    <col min="8" max="8" width="20.109375" style="66" customWidth="1"/>
    <col min="9" max="9" width="16.33203125" style="63" bestFit="1" customWidth="1"/>
    <col min="10" max="10" width="4.109375" style="63" bestFit="1" customWidth="1"/>
    <col min="11" max="11" width="13.44140625" style="63" bestFit="1" customWidth="1"/>
    <col min="12" max="12" width="14" style="63" bestFit="1" customWidth="1"/>
    <col min="13" max="13" width="8.88671875" style="65" bestFit="1" customWidth="1"/>
    <col min="14" max="16384" width="9.109375" style="5"/>
  </cols>
  <sheetData>
    <row r="1" spans="1:13" ht="21">
      <c r="A1" s="377" t="s">
        <v>97</v>
      </c>
      <c r="B1" s="377"/>
      <c r="C1" s="377"/>
      <c r="D1" s="377"/>
      <c r="E1" s="377"/>
      <c r="F1" s="377"/>
      <c r="G1" s="377"/>
      <c r="H1" s="377"/>
      <c r="I1" s="387" t="s">
        <v>113</v>
      </c>
      <c r="J1" s="379"/>
      <c r="K1" s="379"/>
      <c r="L1" s="379"/>
      <c r="M1" s="379"/>
    </row>
    <row r="2" spans="1:13">
      <c r="A2" s="377" t="s">
        <v>98</v>
      </c>
      <c r="B2" s="377"/>
      <c r="C2" s="377"/>
      <c r="D2" s="377"/>
      <c r="E2" s="377"/>
      <c r="F2" s="377"/>
      <c r="G2" s="377"/>
      <c r="H2" s="377"/>
      <c r="I2" s="364" t="s">
        <v>1</v>
      </c>
      <c r="J2" s="364"/>
      <c r="K2" s="364"/>
      <c r="L2" s="364"/>
      <c r="M2" s="364"/>
    </row>
    <row r="4" spans="1:13" ht="18" customHeight="1">
      <c r="A4" s="123" t="s">
        <v>77</v>
      </c>
      <c r="B4" s="118" t="s">
        <v>78</v>
      </c>
      <c r="C4" s="118" t="s">
        <v>79</v>
      </c>
      <c r="D4" s="118" t="s">
        <v>80</v>
      </c>
      <c r="E4" s="118" t="s">
        <v>53</v>
      </c>
      <c r="F4" s="123" t="s">
        <v>81</v>
      </c>
      <c r="G4" s="118" t="s">
        <v>82</v>
      </c>
      <c r="H4" s="123" t="s">
        <v>83</v>
      </c>
      <c r="I4" s="119" t="s">
        <v>84</v>
      </c>
      <c r="J4" s="119" t="s">
        <v>85</v>
      </c>
      <c r="K4" s="119" t="s">
        <v>58</v>
      </c>
      <c r="L4" s="119" t="s">
        <v>86</v>
      </c>
      <c r="M4" s="117" t="s">
        <v>87</v>
      </c>
    </row>
    <row r="5" spans="1:13">
      <c r="A5" s="153"/>
      <c r="B5" s="154"/>
      <c r="C5" s="174" t="s">
        <v>112</v>
      </c>
      <c r="D5" s="154"/>
      <c r="E5" s="174"/>
      <c r="F5" s="155"/>
      <c r="G5" s="154"/>
      <c r="H5" s="155"/>
      <c r="I5" s="156"/>
      <c r="J5" s="156"/>
      <c r="K5" s="156"/>
      <c r="L5" s="156"/>
      <c r="M5" s="157"/>
    </row>
    <row r="6" spans="1:13">
      <c r="A6" s="153"/>
      <c r="B6" s="154"/>
      <c r="C6" s="174"/>
      <c r="D6" s="154"/>
      <c r="E6" s="174"/>
      <c r="F6" s="155"/>
      <c r="G6" s="154"/>
      <c r="H6" s="155"/>
      <c r="I6" s="156"/>
      <c r="J6" s="156"/>
      <c r="K6" s="156"/>
      <c r="L6" s="156"/>
      <c r="M6" s="157"/>
    </row>
    <row r="7" spans="1:13">
      <c r="A7" s="158"/>
      <c r="B7" s="159"/>
      <c r="C7" s="175"/>
      <c r="D7" s="159"/>
      <c r="E7" s="175"/>
      <c r="F7" s="160"/>
      <c r="G7" s="159"/>
      <c r="H7" s="160"/>
      <c r="I7" s="161"/>
      <c r="J7" s="161"/>
      <c r="K7" s="161"/>
      <c r="L7" s="161"/>
      <c r="M7" s="162"/>
    </row>
    <row r="8" spans="1:13">
      <c r="A8" s="111"/>
      <c r="B8" s="124"/>
      <c r="C8" s="110"/>
      <c r="D8" s="124"/>
      <c r="E8" s="110"/>
      <c r="F8" s="125"/>
      <c r="G8" s="124"/>
      <c r="H8" s="125"/>
      <c r="I8" s="126"/>
      <c r="J8" s="126"/>
      <c r="K8" s="126"/>
      <c r="L8" s="126"/>
      <c r="M8" s="127"/>
    </row>
    <row r="10" spans="1:13">
      <c r="A10" s="364" t="s">
        <v>9</v>
      </c>
      <c r="B10" s="364"/>
      <c r="C10" s="364"/>
      <c r="D10" s="364"/>
      <c r="E10" s="364"/>
      <c r="F10" s="8"/>
      <c r="H10" s="62"/>
      <c r="I10" s="364" t="s">
        <v>24</v>
      </c>
      <c r="J10" s="364"/>
      <c r="K10" s="364"/>
      <c r="L10" s="364"/>
      <c r="M10" s="364"/>
    </row>
    <row r="11" spans="1:13">
      <c r="A11" s="8"/>
      <c r="B11" s="8"/>
      <c r="C11" s="173"/>
      <c r="D11" s="23"/>
      <c r="E11" s="172"/>
      <c r="F11" s="8"/>
      <c r="H11" s="10"/>
      <c r="I11" s="8"/>
      <c r="J11" s="10"/>
      <c r="K11" s="10"/>
      <c r="M11" s="64"/>
    </row>
    <row r="12" spans="1:13">
      <c r="A12" s="8"/>
      <c r="B12" s="8"/>
      <c r="C12" s="173"/>
      <c r="D12" s="23"/>
      <c r="E12" s="172"/>
      <c r="F12" s="8"/>
      <c r="H12" s="10"/>
      <c r="I12" s="8"/>
      <c r="J12" s="10"/>
      <c r="K12" s="10"/>
      <c r="M12" s="64"/>
    </row>
    <row r="13" spans="1:13">
      <c r="A13" s="8"/>
      <c r="B13" s="8"/>
      <c r="C13" s="173"/>
      <c r="D13" s="23"/>
      <c r="E13" s="172"/>
      <c r="F13" s="8"/>
      <c r="H13" s="10"/>
      <c r="I13" s="8"/>
      <c r="J13" s="10"/>
      <c r="K13" s="10"/>
      <c r="M13" s="64"/>
    </row>
    <row r="14" spans="1:13">
      <c r="A14" s="8"/>
      <c r="B14" s="8"/>
      <c r="C14" s="173"/>
      <c r="D14" s="23"/>
      <c r="E14" s="172"/>
      <c r="F14" s="8"/>
      <c r="H14" s="10"/>
      <c r="I14" s="8"/>
      <c r="J14" s="10"/>
      <c r="K14" s="10"/>
      <c r="M14" s="64"/>
    </row>
    <row r="15" spans="1:13">
      <c r="A15" s="8"/>
      <c r="B15" s="8"/>
      <c r="C15" s="173"/>
      <c r="D15" s="23"/>
      <c r="E15" s="172"/>
      <c r="F15" s="8"/>
      <c r="H15" s="10"/>
      <c r="I15" s="8"/>
      <c r="J15" s="10"/>
      <c r="K15" s="10"/>
      <c r="M15" s="64"/>
    </row>
    <row r="16" spans="1:13">
      <c r="A16" s="8"/>
      <c r="B16" s="8"/>
      <c r="C16" s="173"/>
      <c r="D16" s="23"/>
      <c r="E16" s="172"/>
      <c r="F16" s="8"/>
      <c r="H16" s="10"/>
      <c r="I16" s="8"/>
      <c r="J16" s="10"/>
      <c r="K16" s="10"/>
      <c r="M16" s="64"/>
    </row>
    <row r="17" spans="1:13">
      <c r="A17" s="364" t="s">
        <v>33</v>
      </c>
      <c r="B17" s="364"/>
      <c r="C17" s="364"/>
      <c r="D17" s="364"/>
      <c r="E17" s="364"/>
      <c r="F17" s="8"/>
      <c r="H17" s="62"/>
      <c r="I17" s="364" t="s">
        <v>35</v>
      </c>
      <c r="J17" s="364"/>
      <c r="K17" s="364"/>
      <c r="L17" s="364"/>
      <c r="M17" s="364"/>
    </row>
  </sheetData>
  <mergeCells count="8">
    <mergeCell ref="A17:E17"/>
    <mergeCell ref="I17:M17"/>
    <mergeCell ref="A1:H1"/>
    <mergeCell ref="I1:M1"/>
    <mergeCell ref="A2:H2"/>
    <mergeCell ref="I2:M2"/>
    <mergeCell ref="A10:E10"/>
    <mergeCell ref="I10:M10"/>
  </mergeCells>
  <printOptions horizontalCentered="1"/>
  <pageMargins left="0.55000000000000004" right="0.23" top="0.44" bottom="0.6" header="0.35" footer="0.36"/>
  <pageSetup paperSize="9" orientation="landscape" verticalDpi="0" r:id="rId1"/>
  <headerFooter>
    <oddFooter>&amp;RTrang: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N23"/>
  <sheetViews>
    <sheetView zoomScale="85" zoomScaleNormal="85" workbookViewId="0">
      <pane ySplit="6" topLeftCell="A7" activePane="bottomLeft" state="frozen"/>
      <selection pane="bottomLeft" activeCell="A7" sqref="A7"/>
    </sheetView>
  </sheetViews>
  <sheetFormatPr defaultColWidth="9.109375" defaultRowHeight="15"/>
  <cols>
    <col min="1" max="1" width="4.88671875" style="6" bestFit="1" customWidth="1"/>
    <col min="2" max="2" width="10.44140625" style="1" customWidth="1"/>
    <col min="3" max="3" width="21" style="1" bestFit="1" customWidth="1"/>
    <col min="4" max="4" width="7" style="69" bestFit="1" customWidth="1"/>
    <col min="5" max="5" width="4.5546875" style="6" customWidth="1"/>
    <col min="6" max="6" width="10.44140625" style="26" bestFit="1" customWidth="1"/>
    <col min="7" max="7" width="9.88671875" style="10" bestFit="1" customWidth="1"/>
    <col min="8" max="8" width="16.88671875" style="10" bestFit="1" customWidth="1"/>
    <col min="9" max="9" width="8.44140625" style="10" bestFit="1" customWidth="1"/>
    <col min="10" max="10" width="16.88671875" style="10" bestFit="1" customWidth="1"/>
    <col min="11" max="11" width="8.44140625" style="10" bestFit="1" customWidth="1"/>
    <col min="12" max="12" width="16.88671875" style="10" bestFit="1" customWidth="1"/>
    <col min="13" max="13" width="8.44140625" style="10" bestFit="1" customWidth="1"/>
    <col min="14" max="14" width="16.88671875" style="10" bestFit="1" customWidth="1"/>
    <col min="15" max="16384" width="9.109375" style="5"/>
  </cols>
  <sheetData>
    <row r="1" spans="1:14" ht="21">
      <c r="A1" s="377" t="s">
        <v>97</v>
      </c>
      <c r="B1" s="377"/>
      <c r="C1" s="377"/>
      <c r="D1" s="377"/>
      <c r="E1" s="377"/>
      <c r="F1" s="377"/>
      <c r="G1" s="377"/>
      <c r="H1" s="377"/>
      <c r="I1" s="5"/>
      <c r="J1" s="378" t="s">
        <v>36</v>
      </c>
      <c r="K1" s="378"/>
      <c r="L1" s="378"/>
      <c r="M1" s="378"/>
      <c r="N1" s="378"/>
    </row>
    <row r="2" spans="1:14">
      <c r="A2" s="377" t="s">
        <v>98</v>
      </c>
      <c r="B2" s="377"/>
      <c r="C2" s="377"/>
      <c r="D2" s="377"/>
      <c r="E2" s="377"/>
      <c r="F2" s="403"/>
      <c r="G2" s="403"/>
      <c r="H2" s="403"/>
      <c r="I2" s="5"/>
      <c r="J2" s="364" t="s">
        <v>1</v>
      </c>
      <c r="K2" s="364"/>
      <c r="L2" s="364"/>
      <c r="M2" s="364"/>
      <c r="N2" s="364"/>
    </row>
    <row r="4" spans="1:14" s="6" customFormat="1">
      <c r="A4" s="380" t="s">
        <v>37</v>
      </c>
      <c r="B4" s="381" t="s">
        <v>38</v>
      </c>
      <c r="C4" s="381" t="s">
        <v>39</v>
      </c>
      <c r="D4" s="381" t="s">
        <v>40</v>
      </c>
      <c r="E4" s="380" t="s">
        <v>41</v>
      </c>
      <c r="F4" s="404" t="s">
        <v>42</v>
      </c>
      <c r="G4" s="382" t="s">
        <v>43</v>
      </c>
      <c r="H4" s="382"/>
      <c r="I4" s="382" t="s">
        <v>44</v>
      </c>
      <c r="J4" s="382"/>
      <c r="K4" s="382" t="s">
        <v>45</v>
      </c>
      <c r="L4" s="382"/>
      <c r="M4" s="382" t="s">
        <v>46</v>
      </c>
      <c r="N4" s="382"/>
    </row>
    <row r="5" spans="1:14" s="6" customFormat="1">
      <c r="A5" s="380"/>
      <c r="B5" s="381"/>
      <c r="C5" s="381"/>
      <c r="D5" s="381"/>
      <c r="E5" s="380"/>
      <c r="F5" s="404"/>
      <c r="G5" s="106" t="s">
        <v>47</v>
      </c>
      <c r="H5" s="106" t="s">
        <v>48</v>
      </c>
      <c r="I5" s="106" t="s">
        <v>47</v>
      </c>
      <c r="J5" s="106" t="s">
        <v>48</v>
      </c>
      <c r="K5" s="106" t="s">
        <v>47</v>
      </c>
      <c r="L5" s="106" t="s">
        <v>48</v>
      </c>
      <c r="M5" s="106" t="s">
        <v>47</v>
      </c>
      <c r="N5" s="106" t="s">
        <v>48</v>
      </c>
    </row>
    <row r="6" spans="1:14">
      <c r="A6" s="107" t="s">
        <v>20</v>
      </c>
      <c r="B6" s="108" t="s">
        <v>21</v>
      </c>
      <c r="C6" s="108" t="s">
        <v>49</v>
      </c>
      <c r="D6" s="108" t="s">
        <v>50</v>
      </c>
      <c r="E6" s="107" t="s">
        <v>51</v>
      </c>
      <c r="F6" s="107">
        <v>1</v>
      </c>
      <c r="G6" s="107">
        <v>2</v>
      </c>
      <c r="H6" s="107">
        <v>3</v>
      </c>
      <c r="I6" s="107">
        <v>4</v>
      </c>
      <c r="J6" s="107">
        <v>5</v>
      </c>
      <c r="K6" s="107">
        <v>6</v>
      </c>
      <c r="L6" s="107">
        <v>7</v>
      </c>
      <c r="M6" s="107">
        <v>8</v>
      </c>
      <c r="N6" s="107">
        <v>9</v>
      </c>
    </row>
    <row r="7" spans="1:14">
      <c r="A7" s="81"/>
      <c r="B7" s="82"/>
      <c r="C7" s="83"/>
      <c r="D7" s="84"/>
      <c r="E7" s="81"/>
      <c r="F7" s="85"/>
      <c r="G7" s="86"/>
      <c r="H7" s="86"/>
      <c r="I7" s="86"/>
      <c r="J7" s="86"/>
      <c r="K7" s="86"/>
      <c r="L7" s="86"/>
      <c r="M7" s="86"/>
      <c r="N7" s="86"/>
    </row>
    <row r="8" spans="1:14">
      <c r="A8" s="76"/>
      <c r="B8" s="54"/>
      <c r="C8" s="55"/>
      <c r="D8" s="53"/>
      <c r="E8" s="76"/>
      <c r="F8" s="87"/>
      <c r="G8" s="56"/>
      <c r="H8" s="56"/>
      <c r="I8" s="56"/>
      <c r="J8" s="56"/>
      <c r="K8" s="56"/>
      <c r="L8" s="56"/>
      <c r="M8" s="56"/>
      <c r="N8" s="56"/>
    </row>
    <row r="9" spans="1:14">
      <c r="A9" s="78"/>
      <c r="B9" s="58"/>
      <c r="C9" s="59"/>
      <c r="D9" s="57"/>
      <c r="E9" s="78"/>
      <c r="F9" s="88"/>
      <c r="G9" s="60"/>
      <c r="H9" s="60"/>
      <c r="I9" s="60"/>
      <c r="J9" s="60"/>
      <c r="K9" s="60"/>
      <c r="L9" s="60"/>
      <c r="M9" s="60"/>
      <c r="N9" s="60"/>
    </row>
    <row r="10" spans="1:14" ht="21" customHeight="1">
      <c r="A10" s="128"/>
      <c r="B10" s="401" t="s">
        <v>30</v>
      </c>
      <c r="C10" s="402"/>
      <c r="D10" s="129"/>
      <c r="E10" s="130"/>
      <c r="F10" s="131"/>
      <c r="G10" s="109">
        <f>SUBTOTAL(9,G7:G9)</f>
        <v>0</v>
      </c>
      <c r="H10" s="109">
        <f t="shared" ref="H10:N10" si="0">SUBTOTAL(9,H7:H9)</f>
        <v>0</v>
      </c>
      <c r="I10" s="109">
        <f t="shared" si="0"/>
        <v>0</v>
      </c>
      <c r="J10" s="109">
        <f t="shared" si="0"/>
        <v>0</v>
      </c>
      <c r="K10" s="109">
        <f t="shared" si="0"/>
        <v>0</v>
      </c>
      <c r="L10" s="109">
        <f t="shared" si="0"/>
        <v>0</v>
      </c>
      <c r="M10" s="109">
        <f t="shared" si="0"/>
        <v>0</v>
      </c>
      <c r="N10" s="109">
        <f t="shared" si="0"/>
        <v>0</v>
      </c>
    </row>
    <row r="12" spans="1:14">
      <c r="A12" s="364" t="s">
        <v>9</v>
      </c>
      <c r="B12" s="364"/>
      <c r="C12" s="364"/>
      <c r="D12" s="364"/>
      <c r="E12" s="22"/>
      <c r="F12" s="8"/>
      <c r="G12" s="5"/>
      <c r="H12" s="5"/>
      <c r="I12" s="5"/>
      <c r="J12" s="364" t="s">
        <v>24</v>
      </c>
      <c r="K12" s="364"/>
      <c r="L12" s="364"/>
      <c r="M12" s="364"/>
      <c r="N12" s="364"/>
    </row>
    <row r="13" spans="1:14">
      <c r="A13" s="8"/>
      <c r="B13" s="22"/>
      <c r="C13" s="22"/>
      <c r="D13" s="22"/>
      <c r="E13" s="22"/>
      <c r="F13" s="8"/>
      <c r="G13" s="5"/>
      <c r="H13" s="5"/>
      <c r="I13" s="5"/>
      <c r="J13" s="8"/>
    </row>
    <row r="14" spans="1:14">
      <c r="A14" s="8"/>
      <c r="B14" s="22"/>
      <c r="C14" s="22"/>
      <c r="D14" s="22"/>
      <c r="E14" s="22"/>
      <c r="F14" s="8"/>
      <c r="G14" s="5"/>
      <c r="H14" s="5"/>
      <c r="I14" s="5"/>
      <c r="J14" s="8"/>
    </row>
    <row r="15" spans="1:14">
      <c r="A15" s="8"/>
      <c r="B15" s="22"/>
      <c r="C15" s="22"/>
      <c r="D15" s="22"/>
      <c r="E15" s="22"/>
      <c r="F15" s="8"/>
      <c r="G15" s="5"/>
      <c r="H15" s="5"/>
      <c r="I15" s="5"/>
      <c r="J15" s="8"/>
    </row>
    <row r="16" spans="1:14">
      <c r="A16" s="8"/>
      <c r="B16" s="22"/>
      <c r="C16" s="22"/>
      <c r="D16" s="22"/>
      <c r="E16" s="22"/>
      <c r="F16" s="8"/>
      <c r="G16" s="5"/>
      <c r="H16" s="5"/>
      <c r="I16" s="5"/>
      <c r="J16" s="8"/>
    </row>
    <row r="17" spans="1:14">
      <c r="A17" s="8"/>
      <c r="B17" s="22"/>
      <c r="C17" s="22"/>
      <c r="D17" s="22"/>
      <c r="E17" s="22"/>
      <c r="F17" s="8"/>
      <c r="G17" s="5"/>
      <c r="H17" s="5"/>
      <c r="I17" s="5"/>
      <c r="J17" s="8"/>
    </row>
    <row r="18" spans="1:14">
      <c r="A18" s="8"/>
      <c r="B18" s="22"/>
      <c r="C18" s="22"/>
      <c r="D18" s="22"/>
      <c r="E18" s="22"/>
      <c r="F18" s="8"/>
      <c r="G18" s="5"/>
      <c r="H18" s="5"/>
      <c r="I18" s="5"/>
      <c r="J18" s="8"/>
    </row>
    <row r="19" spans="1:14">
      <c r="A19" s="364" t="s">
        <v>33</v>
      </c>
      <c r="B19" s="364"/>
      <c r="C19" s="364"/>
      <c r="D19" s="364"/>
      <c r="E19" s="22"/>
      <c r="F19" s="8"/>
      <c r="G19" s="5"/>
      <c r="H19" s="5"/>
      <c r="I19" s="5"/>
      <c r="J19" s="364" t="s">
        <v>35</v>
      </c>
      <c r="K19" s="364"/>
      <c r="L19" s="364"/>
      <c r="M19" s="364"/>
      <c r="N19" s="364"/>
    </row>
    <row r="21" spans="1:14">
      <c r="J21" s="5"/>
      <c r="K21" s="5"/>
      <c r="L21" s="5"/>
      <c r="M21" s="5"/>
      <c r="N21" s="5"/>
    </row>
    <row r="22" spans="1:14">
      <c r="J22" s="5"/>
      <c r="K22" s="5"/>
      <c r="L22" s="5"/>
      <c r="M22" s="5"/>
      <c r="N22" s="5"/>
    </row>
    <row r="23" spans="1:14">
      <c r="J23" s="5"/>
      <c r="K23" s="5"/>
      <c r="L23" s="5"/>
      <c r="M23" s="5"/>
      <c r="N23" s="5"/>
    </row>
  </sheetData>
  <mergeCells count="19">
    <mergeCell ref="A1:H1"/>
    <mergeCell ref="J1:N1"/>
    <mergeCell ref="A2:H2"/>
    <mergeCell ref="J2:N2"/>
    <mergeCell ref="A4:A5"/>
    <mergeCell ref="B4:B5"/>
    <mergeCell ref="C4:C5"/>
    <mergeCell ref="D4:D5"/>
    <mergeCell ref="E4:E5"/>
    <mergeCell ref="F4:F5"/>
    <mergeCell ref="A19:D19"/>
    <mergeCell ref="J19:N19"/>
    <mergeCell ref="G4:H4"/>
    <mergeCell ref="I4:J4"/>
    <mergeCell ref="K4:L4"/>
    <mergeCell ref="M4:N4"/>
    <mergeCell ref="B10:C10"/>
    <mergeCell ref="A12:D12"/>
    <mergeCell ref="J12:N12"/>
  </mergeCells>
  <printOptions horizontalCentered="1"/>
  <pageMargins left="0.38" right="0.3" top="0.56000000000000005" bottom="0.62" header="0.41" footer="0.3"/>
  <pageSetup paperSize="9" scale="88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K20"/>
  <sheetViews>
    <sheetView zoomScale="90" zoomScaleNormal="90" workbookViewId="0">
      <pane ySplit="7" topLeftCell="A8" activePane="bottomLeft" state="frozen"/>
      <selection pane="bottomLeft" activeCell="A7" sqref="A7"/>
    </sheetView>
  </sheetViews>
  <sheetFormatPr defaultColWidth="9.109375" defaultRowHeight="13.8"/>
  <cols>
    <col min="1" max="1" width="7.88671875" style="70" customWidth="1"/>
    <col min="2" max="2" width="6.109375" style="70" customWidth="1"/>
    <col min="3" max="3" width="11.33203125" style="71" bestFit="1" customWidth="1"/>
    <col min="4" max="4" width="37.109375" style="72" customWidth="1"/>
    <col min="5" max="5" width="11.88671875" style="73" customWidth="1"/>
    <col min="6" max="6" width="8.44140625" style="74" bestFit="1" customWidth="1"/>
    <col min="7" max="7" width="12.33203125" style="74" customWidth="1"/>
    <col min="8" max="8" width="8.44140625" style="74" bestFit="1" customWidth="1"/>
    <col min="9" max="9" width="12.33203125" style="74" customWidth="1"/>
    <col min="10" max="10" width="10.109375" style="74" bestFit="1" customWidth="1"/>
    <col min="11" max="11" width="12.33203125" style="74" customWidth="1"/>
    <col min="12" max="16384" width="9.109375" style="70"/>
  </cols>
  <sheetData>
    <row r="1" spans="1:11" ht="23.4">
      <c r="A1" s="377" t="s">
        <v>8</v>
      </c>
      <c r="B1" s="377"/>
      <c r="C1" s="377"/>
      <c r="D1" s="377"/>
      <c r="E1" s="377"/>
      <c r="F1" s="377"/>
      <c r="G1" s="377"/>
      <c r="H1" s="405" t="s">
        <v>96</v>
      </c>
      <c r="I1" s="405"/>
      <c r="J1" s="405"/>
      <c r="K1" s="405"/>
    </row>
    <row r="2" spans="1:11" ht="15">
      <c r="A2" s="377" t="s">
        <v>11</v>
      </c>
      <c r="B2" s="377"/>
      <c r="C2" s="377"/>
      <c r="D2" s="377"/>
      <c r="E2" s="377"/>
      <c r="F2" s="377"/>
      <c r="G2" s="377"/>
      <c r="H2" s="364" t="s">
        <v>1</v>
      </c>
      <c r="I2" s="364"/>
      <c r="J2" s="364"/>
      <c r="K2" s="364"/>
    </row>
    <row r="4" spans="1:11" ht="15">
      <c r="B4" s="406"/>
      <c r="C4" s="406"/>
      <c r="D4" s="406"/>
      <c r="E4" s="406"/>
      <c r="F4" s="406"/>
      <c r="G4" s="406"/>
      <c r="H4" s="406"/>
      <c r="J4" s="407" t="s">
        <v>90</v>
      </c>
      <c r="K4" s="407"/>
    </row>
    <row r="5" spans="1:11" ht="15">
      <c r="A5" s="369" t="s">
        <v>91</v>
      </c>
      <c r="B5" s="369" t="s">
        <v>92</v>
      </c>
      <c r="C5" s="369" t="s">
        <v>6</v>
      </c>
      <c r="D5" s="369" t="s">
        <v>93</v>
      </c>
      <c r="E5" s="369" t="s">
        <v>94</v>
      </c>
      <c r="F5" s="366" t="s">
        <v>44</v>
      </c>
      <c r="G5" s="368"/>
      <c r="H5" s="366" t="s">
        <v>45</v>
      </c>
      <c r="I5" s="368"/>
      <c r="J5" s="366" t="s">
        <v>95</v>
      </c>
      <c r="K5" s="368"/>
    </row>
    <row r="6" spans="1:11" ht="17.25" customHeight="1">
      <c r="A6" s="370"/>
      <c r="B6" s="370"/>
      <c r="C6" s="370"/>
      <c r="D6" s="370"/>
      <c r="E6" s="370"/>
      <c r="F6" s="75" t="s">
        <v>47</v>
      </c>
      <c r="G6" s="75" t="s">
        <v>48</v>
      </c>
      <c r="H6" s="75" t="s">
        <v>47</v>
      </c>
      <c r="I6" s="75" t="s">
        <v>48</v>
      </c>
      <c r="J6" s="75" t="s">
        <v>47</v>
      </c>
      <c r="K6" s="75" t="s">
        <v>48</v>
      </c>
    </row>
    <row r="7" spans="1:11">
      <c r="A7" s="93" t="s">
        <v>19</v>
      </c>
      <c r="B7" s="93" t="s">
        <v>20</v>
      </c>
      <c r="C7" s="94" t="s">
        <v>21</v>
      </c>
      <c r="D7" s="95" t="s">
        <v>49</v>
      </c>
      <c r="E7" s="95">
        <v>1</v>
      </c>
      <c r="F7" s="93">
        <v>2</v>
      </c>
      <c r="G7" s="93">
        <v>3</v>
      </c>
      <c r="H7" s="93">
        <v>4</v>
      </c>
      <c r="I7" s="93">
        <v>5</v>
      </c>
      <c r="J7" s="95">
        <v>6</v>
      </c>
      <c r="K7" s="93">
        <v>7</v>
      </c>
    </row>
    <row r="8" spans="1:11">
      <c r="A8" s="76"/>
      <c r="B8" s="76"/>
      <c r="C8" s="77"/>
      <c r="D8" s="55"/>
      <c r="E8" s="136"/>
      <c r="F8" s="133"/>
      <c r="G8" s="133"/>
      <c r="H8" s="56"/>
      <c r="I8" s="56"/>
      <c r="J8" s="132"/>
      <c r="K8" s="56"/>
    </row>
    <row r="9" spans="1:11">
      <c r="A9" s="76"/>
      <c r="B9" s="76"/>
      <c r="C9" s="77"/>
      <c r="D9" s="55"/>
      <c r="E9" s="136"/>
      <c r="F9" s="133"/>
      <c r="G9" s="133"/>
      <c r="H9" s="56"/>
      <c r="I9" s="56"/>
      <c r="J9" s="132"/>
      <c r="K9" s="56"/>
    </row>
    <row r="10" spans="1:11">
      <c r="A10" s="78"/>
      <c r="B10" s="78"/>
      <c r="C10" s="79"/>
      <c r="D10" s="59"/>
      <c r="E10" s="137"/>
      <c r="F10" s="135"/>
      <c r="G10" s="135"/>
      <c r="H10" s="60"/>
      <c r="I10" s="60"/>
      <c r="J10" s="134"/>
      <c r="K10" s="60"/>
    </row>
    <row r="11" spans="1:11" ht="14.4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</row>
    <row r="12" spans="1:11" ht="15">
      <c r="A12" s="15"/>
      <c r="B12" s="15"/>
      <c r="C12" s="15"/>
      <c r="D12" s="15"/>
      <c r="E12" s="15"/>
      <c r="F12" s="15"/>
      <c r="G12" s="15"/>
      <c r="H12" s="15"/>
      <c r="I12" s="15"/>
      <c r="J12" s="15"/>
    </row>
    <row r="13" spans="1:11" ht="15">
      <c r="A13" s="364" t="s">
        <v>9</v>
      </c>
      <c r="B13" s="364"/>
      <c r="C13" s="364"/>
      <c r="D13" s="364"/>
      <c r="H13" s="364" t="s">
        <v>24</v>
      </c>
      <c r="I13" s="364"/>
      <c r="J13" s="364"/>
      <c r="K13" s="364"/>
    </row>
    <row r="14" spans="1:11" ht="15">
      <c r="A14" s="68"/>
      <c r="B14" s="22"/>
      <c r="C14" s="22"/>
      <c r="D14" s="22"/>
      <c r="G14" s="98"/>
      <c r="H14" s="10"/>
      <c r="I14" s="10"/>
      <c r="J14" s="10"/>
      <c r="K14" s="10"/>
    </row>
    <row r="15" spans="1:11" ht="15">
      <c r="A15" s="68"/>
      <c r="B15" s="22"/>
      <c r="C15" s="22"/>
      <c r="D15" s="22"/>
      <c r="G15" s="98"/>
      <c r="H15" s="10"/>
      <c r="I15" s="10"/>
      <c r="J15" s="10"/>
      <c r="K15" s="10"/>
    </row>
    <row r="16" spans="1:11" ht="15">
      <c r="A16" s="68"/>
      <c r="B16" s="22"/>
      <c r="C16" s="22"/>
      <c r="D16" s="22"/>
      <c r="G16" s="98"/>
      <c r="H16" s="10"/>
      <c r="I16" s="10"/>
      <c r="J16" s="10"/>
      <c r="K16" s="10"/>
    </row>
    <row r="17" spans="1:11" ht="15">
      <c r="A17" s="68"/>
      <c r="B17" s="22"/>
      <c r="C17" s="22"/>
      <c r="D17" s="22"/>
      <c r="G17" s="98"/>
      <c r="H17" s="10"/>
      <c r="I17" s="10"/>
      <c r="J17" s="10"/>
      <c r="K17" s="10"/>
    </row>
    <row r="18" spans="1:11" ht="15">
      <c r="A18" s="68"/>
      <c r="B18" s="22"/>
      <c r="C18" s="22"/>
      <c r="D18" s="22"/>
      <c r="G18" s="98"/>
      <c r="H18" s="10"/>
      <c r="I18" s="10"/>
      <c r="J18" s="10"/>
      <c r="K18" s="10"/>
    </row>
    <row r="19" spans="1:11" ht="15">
      <c r="A19" s="68"/>
      <c r="B19" s="22"/>
      <c r="C19" s="22"/>
      <c r="D19" s="22"/>
      <c r="G19" s="98"/>
      <c r="H19" s="10"/>
      <c r="I19" s="10"/>
      <c r="J19" s="10"/>
      <c r="K19" s="10"/>
    </row>
    <row r="20" spans="1:11" ht="15">
      <c r="A20" s="364" t="s">
        <v>33</v>
      </c>
      <c r="B20" s="364"/>
      <c r="C20" s="364"/>
      <c r="D20" s="364"/>
      <c r="H20" s="364" t="s">
        <v>35</v>
      </c>
      <c r="I20" s="364"/>
      <c r="J20" s="364"/>
      <c r="K20" s="364"/>
    </row>
  </sheetData>
  <mergeCells count="18">
    <mergeCell ref="A13:D13"/>
    <mergeCell ref="A20:D20"/>
    <mergeCell ref="J4:K4"/>
    <mergeCell ref="H5:I5"/>
    <mergeCell ref="J5:K5"/>
    <mergeCell ref="H13:K13"/>
    <mergeCell ref="H20:K20"/>
    <mergeCell ref="A1:G1"/>
    <mergeCell ref="A2:G2"/>
    <mergeCell ref="H1:K1"/>
    <mergeCell ref="H2:K2"/>
    <mergeCell ref="A5:A6"/>
    <mergeCell ref="B5:B6"/>
    <mergeCell ref="C5:C6"/>
    <mergeCell ref="D5:D6"/>
    <mergeCell ref="E5:E6"/>
    <mergeCell ref="F5:G5"/>
    <mergeCell ref="B4:H4"/>
  </mergeCells>
  <printOptions horizontalCentered="1"/>
  <pageMargins left="0.34" right="0.3" top="0.45" bottom="0.53" header="0.39" footer="0.28999999999999998"/>
  <pageSetup paperSize="9" orientation="landscape" verticalDpi="0" r:id="rId1"/>
  <headerFooter>
    <oddFooter xml:space="preserve">&amp;RTrang: &amp;P/&amp;N   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F18"/>
  <sheetViews>
    <sheetView zoomScale="90" zoomScaleNormal="90" workbookViewId="0">
      <pane ySplit="5" topLeftCell="A6" activePane="bottomLeft" state="frozen"/>
      <selection pane="bottomLeft" activeCell="F8" sqref="F8"/>
    </sheetView>
  </sheetViews>
  <sheetFormatPr defaultColWidth="9.109375" defaultRowHeight="15"/>
  <cols>
    <col min="1" max="1" width="54.33203125" style="22" customWidth="1"/>
    <col min="2" max="2" width="6.5546875" style="8" bestFit="1" customWidth="1"/>
    <col min="3" max="3" width="6.6640625" style="8" customWidth="1"/>
    <col min="4" max="5" width="16.44140625" style="23" bestFit="1" customWidth="1"/>
    <col min="6" max="6" width="20" style="295" customWidth="1"/>
    <col min="7" max="16384" width="9.109375" style="5"/>
  </cols>
  <sheetData>
    <row r="1" spans="1:6" ht="21">
      <c r="A1" s="17" t="s">
        <v>12</v>
      </c>
      <c r="B1" s="408" t="s">
        <v>88</v>
      </c>
      <c r="C1" s="409"/>
      <c r="D1" s="409"/>
      <c r="E1" s="409"/>
    </row>
    <row r="2" spans="1:6">
      <c r="A2" s="17" t="s">
        <v>13</v>
      </c>
      <c r="B2" s="364" t="s">
        <v>1</v>
      </c>
      <c r="C2" s="364"/>
      <c r="D2" s="364"/>
      <c r="E2" s="364"/>
    </row>
    <row r="3" spans="1:6" ht="19.5" customHeight="1">
      <c r="E3" s="67" t="s">
        <v>90</v>
      </c>
    </row>
    <row r="4" spans="1:6" ht="20.25" customHeight="1">
      <c r="A4" s="100" t="s">
        <v>14</v>
      </c>
      <c r="B4" s="138" t="s">
        <v>15</v>
      </c>
      <c r="C4" s="138" t="s">
        <v>16</v>
      </c>
      <c r="D4" s="100" t="s">
        <v>17</v>
      </c>
      <c r="E4" s="100" t="s">
        <v>18</v>
      </c>
      <c r="F4" s="296" t="s">
        <v>133</v>
      </c>
    </row>
    <row r="5" spans="1:6">
      <c r="A5" s="142" t="s">
        <v>19</v>
      </c>
      <c r="B5" s="143" t="s">
        <v>20</v>
      </c>
      <c r="C5" s="143" t="s">
        <v>21</v>
      </c>
      <c r="D5" s="142" t="s">
        <v>22</v>
      </c>
      <c r="E5" s="142" t="s">
        <v>23</v>
      </c>
      <c r="F5" s="297" t="s">
        <v>620</v>
      </c>
    </row>
    <row r="6" spans="1:6">
      <c r="A6" s="18"/>
      <c r="B6" s="294"/>
      <c r="C6" s="19"/>
      <c r="D6" s="20"/>
      <c r="E6" s="20"/>
      <c r="F6" s="306"/>
    </row>
    <row r="7" spans="1:6">
      <c r="A7" s="21"/>
      <c r="B7" s="16"/>
      <c r="C7" s="16"/>
      <c r="D7" s="20"/>
      <c r="E7" s="20"/>
      <c r="F7" s="306"/>
    </row>
    <row r="8" spans="1:6">
      <c r="A8" s="21"/>
      <c r="B8" s="16"/>
      <c r="C8" s="16"/>
      <c r="D8" s="20"/>
      <c r="E8" s="20"/>
      <c r="F8" s="306"/>
    </row>
    <row r="9" spans="1:6" ht="15.6">
      <c r="A9" s="139"/>
      <c r="B9" s="140"/>
      <c r="C9" s="140"/>
      <c r="D9" s="141"/>
      <c r="E9" s="141"/>
      <c r="F9" s="307"/>
    </row>
    <row r="11" spans="1:6">
      <c r="A11" s="22" t="s">
        <v>9</v>
      </c>
      <c r="B11" s="364" t="s">
        <v>24</v>
      </c>
      <c r="C11" s="364"/>
      <c r="D11" s="364"/>
      <c r="E11" s="364"/>
    </row>
    <row r="12" spans="1:6">
      <c r="C12" s="10"/>
      <c r="D12" s="10"/>
      <c r="E12" s="10"/>
    </row>
    <row r="13" spans="1:6">
      <c r="C13" s="10"/>
      <c r="D13" s="10"/>
      <c r="E13" s="10"/>
    </row>
    <row r="14" spans="1:6">
      <c r="C14" s="10"/>
      <c r="D14" s="10"/>
      <c r="E14" s="10"/>
    </row>
    <row r="15" spans="1:6">
      <c r="C15" s="10"/>
      <c r="D15" s="10"/>
      <c r="E15" s="10"/>
    </row>
    <row r="16" spans="1:6">
      <c r="C16" s="10"/>
      <c r="D16" s="10"/>
      <c r="E16" s="10"/>
    </row>
    <row r="17" spans="1:5">
      <c r="C17" s="10"/>
      <c r="D17" s="10"/>
      <c r="E17" s="10"/>
    </row>
    <row r="18" spans="1:5">
      <c r="A18" s="22" t="s">
        <v>33</v>
      </c>
      <c r="B18" s="364" t="s">
        <v>35</v>
      </c>
      <c r="C18" s="364"/>
      <c r="D18" s="364"/>
      <c r="E18" s="364"/>
    </row>
  </sheetData>
  <mergeCells count="4">
    <mergeCell ref="B1:E1"/>
    <mergeCell ref="B2:E2"/>
    <mergeCell ref="B11:E11"/>
    <mergeCell ref="B18:E18"/>
  </mergeCells>
  <printOptions horizontalCentered="1"/>
  <pageMargins left="0.37" right="0.34" top="0.42" bottom="0.52" header="0.3" footer="0.3"/>
  <pageSetup paperSize="9" scale="81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E18"/>
  <sheetViews>
    <sheetView zoomScale="90" zoomScaleNormal="90" workbookViewId="0">
      <pane ySplit="5" topLeftCell="A6" activePane="bottomLeft" state="frozen"/>
      <selection pane="bottomLeft" activeCell="A6" sqref="A6"/>
    </sheetView>
  </sheetViews>
  <sheetFormatPr defaultColWidth="9.109375" defaultRowHeight="15"/>
  <cols>
    <col min="1" max="1" width="54.33203125" style="22" customWidth="1"/>
    <col min="2" max="2" width="6.5546875" style="8" bestFit="1" customWidth="1"/>
    <col min="3" max="3" width="6.6640625" style="8" customWidth="1"/>
    <col min="4" max="4" width="14.6640625" style="23" customWidth="1"/>
    <col min="5" max="5" width="18.6640625" style="23" customWidth="1"/>
    <col min="6" max="16384" width="9.109375" style="5"/>
  </cols>
  <sheetData>
    <row r="1" spans="1:5" ht="21">
      <c r="A1" s="17" t="s">
        <v>12</v>
      </c>
      <c r="B1" s="408" t="s">
        <v>89</v>
      </c>
      <c r="C1" s="409"/>
      <c r="D1" s="409"/>
      <c r="E1" s="409"/>
    </row>
    <row r="2" spans="1:5">
      <c r="A2" s="17" t="s">
        <v>13</v>
      </c>
      <c r="B2" s="364" t="s">
        <v>1</v>
      </c>
      <c r="C2" s="364"/>
      <c r="D2" s="364"/>
      <c r="E2" s="364"/>
    </row>
    <row r="3" spans="1:5" ht="19.5" customHeight="1">
      <c r="E3" s="67" t="s">
        <v>90</v>
      </c>
    </row>
    <row r="4" spans="1:5" ht="20.25" customHeight="1">
      <c r="A4" s="100" t="s">
        <v>14</v>
      </c>
      <c r="B4" s="138" t="s">
        <v>15</v>
      </c>
      <c r="C4" s="138" t="s">
        <v>16</v>
      </c>
      <c r="D4" s="100" t="s">
        <v>17</v>
      </c>
      <c r="E4" s="100" t="s">
        <v>18</v>
      </c>
    </row>
    <row r="5" spans="1:5">
      <c r="A5" s="165" t="s">
        <v>19</v>
      </c>
      <c r="B5" s="166" t="s">
        <v>20</v>
      </c>
      <c r="C5" s="166" t="s">
        <v>21</v>
      </c>
      <c r="D5" s="165" t="s">
        <v>22</v>
      </c>
      <c r="E5" s="165" t="s">
        <v>23</v>
      </c>
    </row>
    <row r="6" spans="1:5">
      <c r="A6" s="18"/>
      <c r="B6" s="19"/>
      <c r="C6" s="19"/>
      <c r="D6" s="20"/>
      <c r="E6" s="20"/>
    </row>
    <row r="7" spans="1:5">
      <c r="A7" s="21"/>
      <c r="B7" s="16"/>
      <c r="C7" s="16"/>
      <c r="D7" s="20"/>
      <c r="E7" s="20"/>
    </row>
    <row r="8" spans="1:5">
      <c r="A8" s="21"/>
      <c r="B8" s="16"/>
      <c r="C8" s="16"/>
      <c r="D8" s="20"/>
      <c r="E8" s="20"/>
    </row>
    <row r="9" spans="1:5" ht="15.6">
      <c r="A9" s="139"/>
      <c r="B9" s="140"/>
      <c r="C9" s="140"/>
      <c r="D9" s="141"/>
      <c r="E9" s="141"/>
    </row>
    <row r="11" spans="1:5">
      <c r="A11" s="22" t="s">
        <v>9</v>
      </c>
      <c r="B11" s="364" t="s">
        <v>24</v>
      </c>
      <c r="C11" s="364"/>
      <c r="D11" s="364"/>
      <c r="E11" s="364"/>
    </row>
    <row r="12" spans="1:5">
      <c r="C12" s="10"/>
      <c r="D12" s="10"/>
      <c r="E12" s="10"/>
    </row>
    <row r="13" spans="1:5">
      <c r="C13" s="10"/>
      <c r="D13" s="10"/>
      <c r="E13" s="10"/>
    </row>
    <row r="14" spans="1:5">
      <c r="C14" s="10"/>
      <c r="D14" s="10"/>
      <c r="E14" s="10"/>
    </row>
    <row r="15" spans="1:5">
      <c r="C15" s="10"/>
      <c r="D15" s="10"/>
      <c r="E15" s="10"/>
    </row>
    <row r="16" spans="1:5">
      <c r="C16" s="10"/>
      <c r="D16" s="10"/>
      <c r="E16" s="10"/>
    </row>
    <row r="17" spans="1:5">
      <c r="C17" s="10"/>
      <c r="D17" s="10"/>
      <c r="E17" s="10"/>
    </row>
    <row r="18" spans="1:5">
      <c r="A18" s="22" t="s">
        <v>33</v>
      </c>
      <c r="B18" s="364" t="s">
        <v>35</v>
      </c>
      <c r="C18" s="364"/>
      <c r="D18" s="364"/>
      <c r="E18" s="364"/>
    </row>
  </sheetData>
  <mergeCells count="4">
    <mergeCell ref="B1:E1"/>
    <mergeCell ref="B2:E2"/>
    <mergeCell ref="B11:E11"/>
    <mergeCell ref="B18:E18"/>
  </mergeCells>
  <printOptions horizontalCentered="1"/>
  <pageMargins left="0.7" right="0.7" top="0.75" bottom="0.75" header="0.3" footer="0.3"/>
  <pageSetup paperSize="9" scale="85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</sheetPr>
  <dimension ref="A1:K19"/>
  <sheetViews>
    <sheetView zoomScale="90" zoomScaleNormal="90" workbookViewId="0">
      <pane ySplit="6" topLeftCell="A7" activePane="bottomLeft" state="frozen"/>
      <selection pane="bottomLeft" activeCell="A7" sqref="A7"/>
    </sheetView>
  </sheetViews>
  <sheetFormatPr defaultColWidth="9.109375" defaultRowHeight="14.4"/>
  <cols>
    <col min="1" max="1" width="10.109375" style="50" customWidth="1"/>
    <col min="2" max="2" width="19.5546875" style="50" customWidth="1"/>
    <col min="3" max="3" width="22.109375" style="50" customWidth="1"/>
    <col min="4" max="4" width="5.44140625" style="50" bestFit="1" customWidth="1"/>
    <col min="5" max="5" width="11.5546875" style="51" bestFit="1" customWidth="1"/>
    <col min="6" max="6" width="10.5546875" style="52" customWidth="1"/>
    <col min="7" max="7" width="10.6640625" style="52" customWidth="1"/>
    <col min="8" max="8" width="11.5546875" style="51" bestFit="1" customWidth="1"/>
    <col min="9" max="9" width="7.5546875" style="52" bestFit="1" customWidth="1"/>
    <col min="10" max="10" width="10.44140625" style="51" bestFit="1" customWidth="1"/>
    <col min="11" max="11" width="8.6640625" style="52" bestFit="1" customWidth="1"/>
    <col min="12" max="16384" width="9.109375" style="27"/>
  </cols>
  <sheetData>
    <row r="1" spans="1:11" ht="21">
      <c r="A1" s="414" t="s">
        <v>8</v>
      </c>
      <c r="B1" s="414"/>
      <c r="C1" s="414"/>
      <c r="D1" s="414"/>
      <c r="E1" s="414"/>
      <c r="F1" s="414"/>
      <c r="G1" s="415" t="s">
        <v>65</v>
      </c>
      <c r="H1" s="416"/>
      <c r="I1" s="416"/>
      <c r="J1" s="416"/>
      <c r="K1" s="416"/>
    </row>
    <row r="2" spans="1:11" ht="20.399999999999999">
      <c r="A2" s="414" t="s">
        <v>11</v>
      </c>
      <c r="B2" s="414"/>
      <c r="C2" s="414"/>
      <c r="D2" s="414"/>
      <c r="E2" s="414"/>
      <c r="F2" s="414"/>
      <c r="G2" s="28"/>
      <c r="H2" s="29"/>
      <c r="I2" s="28"/>
      <c r="J2" s="29"/>
      <c r="K2" s="28"/>
    </row>
    <row r="3" spans="1:11" ht="15">
      <c r="A3" s="30"/>
      <c r="B3" s="30"/>
      <c r="C3" s="30"/>
      <c r="D3" s="30"/>
      <c r="E3" s="31"/>
      <c r="F3" s="32"/>
      <c r="G3" s="32"/>
      <c r="H3" s="31"/>
      <c r="I3" s="32"/>
      <c r="J3" s="31"/>
      <c r="K3" s="32"/>
    </row>
    <row r="4" spans="1:11">
      <c r="A4" s="417" t="s">
        <v>66</v>
      </c>
      <c r="B4" s="417" t="s">
        <v>67</v>
      </c>
      <c r="C4" s="417" t="s">
        <v>68</v>
      </c>
      <c r="D4" s="417" t="s">
        <v>40</v>
      </c>
      <c r="E4" s="418" t="s">
        <v>69</v>
      </c>
      <c r="F4" s="418"/>
      <c r="G4" s="418"/>
      <c r="H4" s="418" t="s">
        <v>70</v>
      </c>
      <c r="I4" s="418"/>
      <c r="J4" s="418" t="s">
        <v>71</v>
      </c>
      <c r="K4" s="418"/>
    </row>
    <row r="5" spans="1:11">
      <c r="A5" s="417"/>
      <c r="B5" s="417"/>
      <c r="C5" s="417"/>
      <c r="D5" s="417"/>
      <c r="E5" s="144" t="s">
        <v>47</v>
      </c>
      <c r="F5" s="145" t="s">
        <v>72</v>
      </c>
      <c r="G5" s="145" t="s">
        <v>48</v>
      </c>
      <c r="H5" s="144" t="s">
        <v>47</v>
      </c>
      <c r="I5" s="145" t="s">
        <v>48</v>
      </c>
      <c r="J5" s="144" t="s">
        <v>47</v>
      </c>
      <c r="K5" s="145" t="s">
        <v>48</v>
      </c>
    </row>
    <row r="6" spans="1:11">
      <c r="A6" s="146" t="s">
        <v>19</v>
      </c>
      <c r="B6" s="146" t="s">
        <v>20</v>
      </c>
      <c r="C6" s="146" t="s">
        <v>21</v>
      </c>
      <c r="D6" s="146" t="s">
        <v>49</v>
      </c>
      <c r="E6" s="147" t="s">
        <v>73</v>
      </c>
      <c r="F6" s="148">
        <v>2</v>
      </c>
      <c r="G6" s="148">
        <v>3</v>
      </c>
      <c r="H6" s="147" t="s">
        <v>74</v>
      </c>
      <c r="I6" s="148">
        <v>5</v>
      </c>
      <c r="J6" s="149" t="s">
        <v>75</v>
      </c>
      <c r="K6" s="148" t="s">
        <v>76</v>
      </c>
    </row>
    <row r="7" spans="1:11">
      <c r="A7" s="33"/>
      <c r="B7" s="33"/>
      <c r="C7" s="33"/>
      <c r="D7" s="33"/>
      <c r="E7" s="34"/>
      <c r="F7" s="35"/>
      <c r="G7" s="35"/>
      <c r="H7" s="34"/>
      <c r="I7" s="35"/>
      <c r="J7" s="34"/>
      <c r="K7" s="35"/>
    </row>
    <row r="8" spans="1:11">
      <c r="A8" s="36"/>
      <c r="B8" s="36"/>
      <c r="C8" s="36"/>
      <c r="D8" s="36"/>
      <c r="E8" s="37"/>
      <c r="F8" s="38"/>
      <c r="G8" s="38"/>
      <c r="H8" s="37"/>
      <c r="I8" s="38"/>
      <c r="J8" s="37"/>
      <c r="K8" s="38"/>
    </row>
    <row r="9" spans="1:11">
      <c r="A9" s="39"/>
      <c r="B9" s="39"/>
      <c r="C9" s="39"/>
      <c r="D9" s="39"/>
      <c r="E9" s="40"/>
      <c r="F9" s="41"/>
      <c r="G9" s="41"/>
      <c r="H9" s="40"/>
      <c r="I9" s="41"/>
      <c r="J9" s="40"/>
      <c r="K9" s="41"/>
    </row>
    <row r="10" spans="1:11" ht="18" customHeight="1">
      <c r="A10" s="410" t="str">
        <f>"Tæng: "&amp;COUNTA(A7:A9)&amp;" H.M"</f>
        <v>Tæng: 0 H.M</v>
      </c>
      <c r="B10" s="411"/>
      <c r="C10" s="150"/>
      <c r="D10" s="150"/>
      <c r="E10" s="151"/>
      <c r="F10" s="152"/>
      <c r="G10" s="152">
        <f>SUM(G7:G9)</f>
        <v>0</v>
      </c>
      <c r="H10" s="151"/>
      <c r="I10" s="152">
        <f>SUM(I7:I9)</f>
        <v>0</v>
      </c>
      <c r="J10" s="151"/>
      <c r="K10" s="152">
        <f>SUM(K7:K9)</f>
        <v>0</v>
      </c>
    </row>
    <row r="11" spans="1:11" ht="15">
      <c r="A11" s="30"/>
      <c r="B11" s="30"/>
      <c r="C11" s="30"/>
      <c r="D11" s="30"/>
      <c r="E11" s="31"/>
      <c r="F11" s="32"/>
      <c r="G11" s="32"/>
      <c r="H11" s="31"/>
      <c r="I11" s="32"/>
      <c r="J11" s="31"/>
      <c r="K11" s="32"/>
    </row>
    <row r="12" spans="1:11">
      <c r="A12" s="412" t="s">
        <v>9</v>
      </c>
      <c r="B12" s="412"/>
      <c r="C12" s="412"/>
      <c r="D12" s="42"/>
      <c r="E12" s="43"/>
      <c r="F12" s="44"/>
      <c r="G12" s="413" t="s">
        <v>10</v>
      </c>
      <c r="H12" s="413"/>
      <c r="I12" s="413"/>
      <c r="J12" s="413"/>
      <c r="K12" s="413"/>
    </row>
    <row r="13" spans="1:11">
      <c r="A13" s="45"/>
      <c r="B13" s="45"/>
      <c r="C13" s="46"/>
      <c r="D13" s="42"/>
      <c r="E13" s="43"/>
      <c r="F13" s="44"/>
      <c r="G13" s="44"/>
      <c r="H13" s="43"/>
      <c r="I13" s="47"/>
      <c r="J13" s="43"/>
      <c r="K13" s="48"/>
    </row>
    <row r="14" spans="1:11">
      <c r="A14" s="45"/>
      <c r="B14" s="45"/>
      <c r="C14" s="46"/>
      <c r="D14" s="42"/>
      <c r="E14" s="43"/>
      <c r="F14" s="44"/>
      <c r="G14" s="44"/>
      <c r="H14" s="43"/>
      <c r="I14" s="47"/>
      <c r="J14" s="43"/>
      <c r="K14" s="49"/>
    </row>
    <row r="15" spans="1:11">
      <c r="A15" s="45"/>
      <c r="B15" s="45"/>
      <c r="C15" s="46"/>
      <c r="D15" s="42"/>
      <c r="E15" s="43"/>
      <c r="F15" s="44"/>
      <c r="G15" s="44"/>
      <c r="H15" s="43"/>
      <c r="I15" s="47"/>
      <c r="J15" s="43"/>
      <c r="K15" s="49"/>
    </row>
    <row r="16" spans="1:11">
      <c r="A16" s="45"/>
      <c r="B16" s="45"/>
      <c r="C16" s="46"/>
      <c r="D16" s="42"/>
      <c r="E16" s="43"/>
      <c r="F16" s="44"/>
      <c r="G16" s="44"/>
      <c r="H16" s="43"/>
      <c r="I16" s="47"/>
      <c r="J16" s="43"/>
      <c r="K16" s="49"/>
    </row>
    <row r="17" spans="1:11">
      <c r="A17" s="45"/>
      <c r="B17" s="45"/>
      <c r="C17" s="46"/>
      <c r="D17" s="42"/>
      <c r="E17" s="43"/>
      <c r="F17" s="44"/>
      <c r="G17" s="44"/>
      <c r="H17" s="43"/>
      <c r="I17" s="47"/>
      <c r="J17" s="43"/>
      <c r="K17" s="49"/>
    </row>
    <row r="18" spans="1:11">
      <c r="A18" s="45"/>
      <c r="B18" s="45"/>
      <c r="C18" s="46"/>
      <c r="D18" s="42"/>
      <c r="E18" s="43"/>
      <c r="F18" s="44"/>
      <c r="G18" s="44"/>
      <c r="H18" s="43"/>
      <c r="I18" s="47"/>
      <c r="J18" s="43"/>
      <c r="K18" s="49"/>
    </row>
    <row r="19" spans="1:11">
      <c r="A19" s="412" t="s">
        <v>33</v>
      </c>
      <c r="B19" s="412"/>
      <c r="C19" s="412"/>
      <c r="D19" s="42"/>
      <c r="E19" s="43"/>
      <c r="F19" s="44"/>
      <c r="G19" s="413" t="s">
        <v>35</v>
      </c>
      <c r="H19" s="413"/>
      <c r="I19" s="413"/>
      <c r="J19" s="413"/>
      <c r="K19" s="413"/>
    </row>
  </sheetData>
  <mergeCells count="15">
    <mergeCell ref="A1:F1"/>
    <mergeCell ref="G1:K1"/>
    <mergeCell ref="A2:F2"/>
    <mergeCell ref="A4:A5"/>
    <mergeCell ref="B4:B5"/>
    <mergeCell ref="C4:C5"/>
    <mergeCell ref="D4:D5"/>
    <mergeCell ref="E4:G4"/>
    <mergeCell ref="H4:I4"/>
    <mergeCell ref="J4:K4"/>
    <mergeCell ref="A10:B10"/>
    <mergeCell ref="A12:C12"/>
    <mergeCell ref="G12:K12"/>
    <mergeCell ref="A19:C19"/>
    <mergeCell ref="G19:K19"/>
  </mergeCells>
  <printOptions horizontalCentered="1"/>
  <pageMargins left="0.52" right="0.38" top="0.42" bottom="0.61" header="0.3" footer="0.3"/>
  <pageSetup paperSize="9" scale="80" orientation="landscape" verticalDpi="0" r:id="rId1"/>
  <headerFooter>
    <oddFooter>&amp;CTrang: 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2:F7"/>
  <sheetViews>
    <sheetView workbookViewId="0">
      <selection activeCell="F26" sqref="F26"/>
    </sheetView>
  </sheetViews>
  <sheetFormatPr defaultColWidth="9.109375" defaultRowHeight="15"/>
  <cols>
    <col min="1" max="1" width="46.5546875" style="184" bestFit="1" customWidth="1"/>
    <col min="2" max="2" width="6.5546875" style="185" bestFit="1" customWidth="1"/>
    <col min="3" max="3" width="4.33203125" style="184" bestFit="1" customWidth="1"/>
    <col min="4" max="4" width="9.109375" style="186" bestFit="1" customWidth="1"/>
    <col min="5" max="5" width="16.88671875" style="186" bestFit="1" customWidth="1"/>
    <col min="6" max="6" width="24.5546875" style="195" customWidth="1"/>
    <col min="7" max="16384" width="9.109375" style="184"/>
  </cols>
  <sheetData>
    <row r="2" spans="1:6">
      <c r="F2" s="187" t="s">
        <v>530</v>
      </c>
    </row>
    <row r="4" spans="1:6">
      <c r="A4" s="188" t="s">
        <v>131</v>
      </c>
      <c r="B4" s="189" t="s">
        <v>15</v>
      </c>
      <c r="C4" s="188" t="s">
        <v>132</v>
      </c>
      <c r="D4" s="190" t="s">
        <v>27</v>
      </c>
      <c r="E4" s="190" t="s">
        <v>29</v>
      </c>
      <c r="F4" s="189" t="s">
        <v>133</v>
      </c>
    </row>
    <row r="5" spans="1:6">
      <c r="A5" s="191"/>
      <c r="B5" s="192"/>
      <c r="C5" s="191"/>
      <c r="D5" s="193"/>
      <c r="E5" s="193"/>
      <c r="F5" s="194"/>
    </row>
    <row r="6" spans="1:6">
      <c r="A6" s="191"/>
      <c r="B6" s="192"/>
      <c r="C6" s="191"/>
      <c r="D6" s="193"/>
      <c r="E6" s="193"/>
      <c r="F6" s="194"/>
    </row>
    <row r="7" spans="1:6">
      <c r="A7" s="191"/>
      <c r="B7" s="192"/>
      <c r="C7" s="191"/>
      <c r="D7" s="193"/>
      <c r="E7" s="193"/>
      <c r="F7" s="194"/>
    </row>
  </sheetData>
  <pageMargins left="0.7" right="0.7" top="0.75" bottom="0.75" header="0.3" footer="0.3"/>
  <pageSetup paperSize="9" orientation="portrait" verticalDpi="0" r:id="rId1"/>
  <ignoredErrors>
    <ignoredError sqref="A4:F4 A5 C5:E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18"/>
  <sheetViews>
    <sheetView zoomScale="85" zoomScaleNormal="85" workbookViewId="0">
      <selection activeCell="A2" sqref="A2:C2"/>
    </sheetView>
  </sheetViews>
  <sheetFormatPr defaultColWidth="9.109375" defaultRowHeight="13.8"/>
  <cols>
    <col min="1" max="1" width="5.88671875" style="232" bestFit="1" customWidth="1"/>
    <col min="2" max="2" width="31.33203125" style="233" bestFit="1" customWidth="1"/>
    <col min="3" max="3" width="32.33203125" style="234" bestFit="1" customWidth="1"/>
    <col min="4" max="4" width="38.33203125" style="234" bestFit="1" customWidth="1"/>
    <col min="5" max="5" width="6" style="235" bestFit="1" customWidth="1"/>
    <col min="6" max="7" width="18.109375" style="236" bestFit="1" customWidth="1"/>
    <col min="8" max="8" width="21.109375" style="242" customWidth="1"/>
    <col min="9" max="16384" width="9.109375" style="197"/>
  </cols>
  <sheetData>
    <row r="1" spans="1:8" ht="20.399999999999999">
      <c r="A1" s="358" t="str">
        <f>'KQSXKD-损益表'!A1:C1</f>
        <v>§¬n vÞ:</v>
      </c>
      <c r="B1" s="359"/>
      <c r="C1" s="359"/>
      <c r="D1" s="355" t="s">
        <v>250</v>
      </c>
      <c r="E1" s="355"/>
      <c r="F1" s="355"/>
      <c r="G1" s="355"/>
      <c r="H1" s="355"/>
    </row>
    <row r="2" spans="1:8" ht="15">
      <c r="A2" s="360" t="str">
        <f>'KQSXKD-损益表'!A2:C2</f>
        <v>M· DN</v>
      </c>
      <c r="B2" s="361"/>
      <c r="C2" s="361"/>
      <c r="D2" s="356" t="str">
        <f>SoLieuCanDoi!F2</f>
        <v>At: 2016/12/01</v>
      </c>
      <c r="E2" s="357"/>
      <c r="F2" s="357"/>
      <c r="G2" s="357"/>
      <c r="H2" s="357"/>
    </row>
    <row r="3" spans="1:8">
      <c r="H3" s="252" t="s">
        <v>532</v>
      </c>
    </row>
    <row r="4" spans="1:8" ht="27.6">
      <c r="A4" s="198" t="s">
        <v>251</v>
      </c>
      <c r="B4" s="199" t="s">
        <v>252</v>
      </c>
      <c r="C4" s="200" t="s">
        <v>253</v>
      </c>
      <c r="D4" s="200" t="s">
        <v>254</v>
      </c>
      <c r="E4" s="201" t="s">
        <v>255</v>
      </c>
      <c r="F4" s="202" t="s">
        <v>256</v>
      </c>
      <c r="G4" s="202" t="s">
        <v>257</v>
      </c>
      <c r="H4" s="201" t="s">
        <v>133</v>
      </c>
    </row>
    <row r="5" spans="1:8" ht="24.6">
      <c r="A5" s="203">
        <v>1</v>
      </c>
      <c r="B5" s="204" t="s">
        <v>258</v>
      </c>
      <c r="C5" s="204" t="s">
        <v>259</v>
      </c>
      <c r="D5" s="204" t="s">
        <v>134</v>
      </c>
      <c r="E5" s="205" t="s">
        <v>135</v>
      </c>
      <c r="F5" s="206">
        <f>F6+F9+F13+F22+F25</f>
        <v>0</v>
      </c>
      <c r="G5" s="206">
        <f>G6+G9+G13+G22+G25</f>
        <v>0</v>
      </c>
      <c r="H5" s="237" t="s">
        <v>136</v>
      </c>
    </row>
    <row r="6" spans="1:8">
      <c r="A6" s="207">
        <v>2</v>
      </c>
      <c r="B6" s="208" t="s">
        <v>260</v>
      </c>
      <c r="C6" s="208" t="s">
        <v>261</v>
      </c>
      <c r="D6" s="208" t="s">
        <v>262</v>
      </c>
      <c r="E6" s="209" t="s">
        <v>137</v>
      </c>
      <c r="F6" s="210">
        <f>SUM(F7:F8)</f>
        <v>0</v>
      </c>
      <c r="G6" s="210">
        <f>SUM(G7:G8)</f>
        <v>0</v>
      </c>
      <c r="H6" s="238" t="s">
        <v>136</v>
      </c>
    </row>
    <row r="7" spans="1:8">
      <c r="A7" s="211"/>
      <c r="B7" s="212" t="s">
        <v>263</v>
      </c>
      <c r="C7" s="212" t="s">
        <v>264</v>
      </c>
      <c r="D7" s="212" t="s">
        <v>265</v>
      </c>
      <c r="E7" s="213" t="s">
        <v>138</v>
      </c>
      <c r="F7" s="214">
        <f>SUMIF(SoLieuCanDoi!$B$5:$B$7,'CDKT-资产负债表'!$E7,SoLieuCanDoi!$D$5:$D$7)</f>
        <v>0</v>
      </c>
      <c r="G7" s="214">
        <f>SUMIF(SoLieuCanDoi!$B$5:$B$7,'CDKT-资产负债表'!$E7,SoLieuCanDoi!$E$5:$E$7)</f>
        <v>0</v>
      </c>
      <c r="H7" s="239" t="str">
        <f>IF(IF(ISERROR(VLOOKUP(E7,SoLieuCanDoi!$B$5:$F$7,5,0)),"",VLOOKUP(E7,SoLieuCanDoi!$B$5:$F$7,5,0))&lt;&gt;"",VLOOKUP(E7,SoLieuCanDoi!$B$5:$F$7,5,0),"")</f>
        <v/>
      </c>
    </row>
    <row r="8" spans="1:8">
      <c r="A8" s="215"/>
      <c r="B8" s="216" t="s">
        <v>266</v>
      </c>
      <c r="C8" s="216" t="s">
        <v>267</v>
      </c>
      <c r="D8" s="216" t="s">
        <v>268</v>
      </c>
      <c r="E8" s="217" t="s">
        <v>139</v>
      </c>
      <c r="F8" s="214">
        <f>SUMIF(SoLieuCanDoi!$B$5:$B$7,'CDKT-资产负债表'!$E8,SoLieuCanDoi!$D$5:$D$7)</f>
        <v>0</v>
      </c>
      <c r="G8" s="214">
        <f>SUMIF(SoLieuCanDoi!$B$5:$B$7,'CDKT-资产负债表'!$E8,SoLieuCanDoi!$E$5:$E$7)</f>
        <v>0</v>
      </c>
      <c r="H8" s="239" t="str">
        <f>IF(IF(ISERROR(VLOOKUP(E8,SoLieuCanDoi!$B$5:$F$7,5,0)),"",VLOOKUP(E8,SoLieuCanDoi!$B$5:$F$7,5,0))&lt;&gt;"",VLOOKUP(E8,SoLieuCanDoi!$B$5:$F$7,5,0),"")</f>
        <v/>
      </c>
    </row>
    <row r="9" spans="1:8">
      <c r="A9" s="207">
        <v>2</v>
      </c>
      <c r="B9" s="208" t="s">
        <v>269</v>
      </c>
      <c r="C9" s="208" t="s">
        <v>270</v>
      </c>
      <c r="D9" s="208" t="s">
        <v>271</v>
      </c>
      <c r="E9" s="209" t="s">
        <v>140</v>
      </c>
      <c r="F9" s="210">
        <f>SUM(F10:F12)</f>
        <v>0</v>
      </c>
      <c r="G9" s="210">
        <f>SUM(G10:G12)</f>
        <v>0</v>
      </c>
      <c r="H9" s="238" t="s">
        <v>136</v>
      </c>
    </row>
    <row r="10" spans="1:8">
      <c r="A10" s="211"/>
      <c r="B10" s="212" t="s">
        <v>272</v>
      </c>
      <c r="C10" s="212" t="s">
        <v>273</v>
      </c>
      <c r="D10" s="212" t="s">
        <v>274</v>
      </c>
      <c r="E10" s="213" t="s">
        <v>141</v>
      </c>
      <c r="F10" s="214">
        <f>SUMIF(SoLieuCanDoi!$B$5:$B$7,'CDKT-资产负债表'!$E10,SoLieuCanDoi!$D$5:$D$7)</f>
        <v>0</v>
      </c>
      <c r="G10" s="214">
        <f>SUMIF(SoLieuCanDoi!$B$5:$B$7,'CDKT-资产负债表'!$E10,SoLieuCanDoi!$E$5:$E$7)</f>
        <v>0</v>
      </c>
      <c r="H10" s="239" t="str">
        <f>IF(IF(ISERROR(VLOOKUP(E10,SoLieuCanDoi!$B$5:$F$7,5,0)),"",VLOOKUP(E10,SoLieuCanDoi!$B$5:$F$7,5,0))&lt;&gt;"",VLOOKUP(E10,SoLieuCanDoi!$B$5:$F$7,5,0),"")</f>
        <v/>
      </c>
    </row>
    <row r="11" spans="1:8">
      <c r="A11" s="218"/>
      <c r="B11" s="219"/>
      <c r="C11" s="219" t="s">
        <v>275</v>
      </c>
      <c r="D11" s="219" t="s">
        <v>276</v>
      </c>
      <c r="E11" s="220" t="s">
        <v>142</v>
      </c>
      <c r="F11" s="214">
        <f>SUMIF(SoLieuCanDoi!$B$5:$B$7,'CDKT-资产负债表'!$E11,SoLieuCanDoi!$D$5:$D$7)</f>
        <v>0</v>
      </c>
      <c r="G11" s="214">
        <f>SUMIF(SoLieuCanDoi!$B$5:$B$7,'CDKT-资产负债表'!$E11,SoLieuCanDoi!$E$5:$E$7)</f>
        <v>0</v>
      </c>
      <c r="H11" s="239" t="str">
        <f>IF(IF(ISERROR(VLOOKUP(E11,SoLieuCanDoi!$B$5:$F$7,5,0)),"",VLOOKUP(E11,SoLieuCanDoi!$B$5:$F$7,5,0))&lt;&gt;"",VLOOKUP(E11,SoLieuCanDoi!$B$5:$F$7,5,0),"")</f>
        <v/>
      </c>
    </row>
    <row r="12" spans="1:8">
      <c r="A12" s="215"/>
      <c r="B12" s="216"/>
      <c r="C12" s="216" t="s">
        <v>277</v>
      </c>
      <c r="D12" s="216" t="s">
        <v>278</v>
      </c>
      <c r="E12" s="217" t="s">
        <v>143</v>
      </c>
      <c r="F12" s="214">
        <f>SUMIF(SoLieuCanDoi!$B$5:$B$7,'CDKT-资产负债表'!$E12,SoLieuCanDoi!$D$5:$D$7)</f>
        <v>0</v>
      </c>
      <c r="G12" s="214">
        <f>SUMIF(SoLieuCanDoi!$B$5:$B$7,'CDKT-资产负债表'!$E12,SoLieuCanDoi!$E$5:$E$7)</f>
        <v>0</v>
      </c>
      <c r="H12" s="239" t="str">
        <f>IF(IF(ISERROR(VLOOKUP(E12,SoLieuCanDoi!$B$5:$F$7,5,0)),"",VLOOKUP(E12,SoLieuCanDoi!$B$5:$F$7,5,0))&lt;&gt;"",VLOOKUP(E12,SoLieuCanDoi!$B$5:$F$7,5,0),"")</f>
        <v/>
      </c>
    </row>
    <row r="13" spans="1:8">
      <c r="A13" s="207">
        <v>2</v>
      </c>
      <c r="B13" s="208" t="s">
        <v>279</v>
      </c>
      <c r="C13" s="208" t="s">
        <v>280</v>
      </c>
      <c r="D13" s="208" t="s">
        <v>281</v>
      </c>
      <c r="E13" s="209" t="s">
        <v>144</v>
      </c>
      <c r="F13" s="210">
        <f>SUM(F14:F21)</f>
        <v>0</v>
      </c>
      <c r="G13" s="210">
        <f>SUM(G14:G21)</f>
        <v>0</v>
      </c>
      <c r="H13" s="238" t="s">
        <v>136</v>
      </c>
    </row>
    <row r="14" spans="1:8">
      <c r="A14" s="211"/>
      <c r="B14" s="212" t="s">
        <v>279</v>
      </c>
      <c r="C14" s="212" t="s">
        <v>282</v>
      </c>
      <c r="D14" s="212" t="s">
        <v>283</v>
      </c>
      <c r="E14" s="213" t="s">
        <v>145</v>
      </c>
      <c r="F14" s="214">
        <f>SUMIF(SoLieuCanDoi!$B$5:$B$7,'CDKT-资产负债表'!$E14,SoLieuCanDoi!$D$5:$D$7)</f>
        <v>0</v>
      </c>
      <c r="G14" s="214">
        <f>SUMIF(SoLieuCanDoi!$B$5:$B$7,'CDKT-资产负债表'!$E14,SoLieuCanDoi!$E$5:$E$7)</f>
        <v>0</v>
      </c>
      <c r="H14" s="239" t="str">
        <f>IF(IF(ISERROR(VLOOKUP(E14,SoLieuCanDoi!$B$5:$F$7,5,0)),"",VLOOKUP(E14,SoLieuCanDoi!$B$5:$F$7,5,0))&lt;&gt;"",VLOOKUP(E14,SoLieuCanDoi!$B$5:$F$7,5,0),"")</f>
        <v/>
      </c>
    </row>
    <row r="15" spans="1:8">
      <c r="A15" s="218"/>
      <c r="B15" s="219" t="s">
        <v>284</v>
      </c>
      <c r="C15" s="219" t="s">
        <v>285</v>
      </c>
      <c r="D15" s="219" t="s">
        <v>286</v>
      </c>
      <c r="E15" s="220" t="s">
        <v>146</v>
      </c>
      <c r="F15" s="214">
        <f>SUMIF(SoLieuCanDoi!$B$5:$B$7,'CDKT-资产负债表'!$E15,SoLieuCanDoi!$D$5:$D$7)</f>
        <v>0</v>
      </c>
      <c r="G15" s="214">
        <f>SUMIF(SoLieuCanDoi!$B$5:$B$7,'CDKT-资产负债表'!$E15,SoLieuCanDoi!$E$5:$E$7)</f>
        <v>0</v>
      </c>
      <c r="H15" s="239" t="str">
        <f>IF(IF(ISERROR(VLOOKUP(E15,SoLieuCanDoi!$B$5:$F$7,5,0)),"",VLOOKUP(E15,SoLieuCanDoi!$B$5:$F$7,5,0))&lt;&gt;"",VLOOKUP(E15,SoLieuCanDoi!$B$5:$F$7,5,0),"")</f>
        <v/>
      </c>
    </row>
    <row r="16" spans="1:8">
      <c r="A16" s="218"/>
      <c r="B16" s="219" t="s">
        <v>287</v>
      </c>
      <c r="C16" s="219" t="s">
        <v>288</v>
      </c>
      <c r="D16" s="219" t="s">
        <v>289</v>
      </c>
      <c r="E16" s="220" t="s">
        <v>147</v>
      </c>
      <c r="F16" s="214">
        <f>SUMIF(SoLieuCanDoi!$B$5:$B$7,'CDKT-资产负债表'!$E16,SoLieuCanDoi!$D$5:$D$7)</f>
        <v>0</v>
      </c>
      <c r="G16" s="214">
        <f>SUMIF(SoLieuCanDoi!$B$5:$B$7,'CDKT-资产负债表'!$E16,SoLieuCanDoi!$E$5:$E$7)</f>
        <v>0</v>
      </c>
      <c r="H16" s="239" t="str">
        <f>IF(IF(ISERROR(VLOOKUP(E16,SoLieuCanDoi!$B$5:$F$7,5,0)),"",VLOOKUP(E16,SoLieuCanDoi!$B$5:$F$7,5,0))&lt;&gt;"",VLOOKUP(E16,SoLieuCanDoi!$B$5:$F$7,5,0),"")</f>
        <v/>
      </c>
    </row>
    <row r="17" spans="1:8">
      <c r="A17" s="218"/>
      <c r="B17" s="219" t="s">
        <v>290</v>
      </c>
      <c r="C17" s="219" t="s">
        <v>291</v>
      </c>
      <c r="D17" s="219" t="s">
        <v>292</v>
      </c>
      <c r="E17" s="220" t="s">
        <v>148</v>
      </c>
      <c r="F17" s="214">
        <f>SUMIF(SoLieuCanDoi!$B$5:$B$7,'CDKT-资产负债表'!$E17,SoLieuCanDoi!$D$5:$D$7)</f>
        <v>0</v>
      </c>
      <c r="G17" s="214">
        <f>SUMIF(SoLieuCanDoi!$B$5:$B$7,'CDKT-资产负债表'!$E17,SoLieuCanDoi!$E$5:$E$7)</f>
        <v>0</v>
      </c>
      <c r="H17" s="239" t="str">
        <f>IF(IF(ISERROR(VLOOKUP(E17,SoLieuCanDoi!$B$5:$F$7,5,0)),"",VLOOKUP(E17,SoLieuCanDoi!$B$5:$F$7,5,0))&lt;&gt;"",VLOOKUP(E17,SoLieuCanDoi!$B$5:$F$7,5,0),"")</f>
        <v/>
      </c>
    </row>
    <row r="18" spans="1:8">
      <c r="A18" s="218"/>
      <c r="B18" s="219"/>
      <c r="C18" s="219" t="s">
        <v>293</v>
      </c>
      <c r="D18" s="219" t="s">
        <v>294</v>
      </c>
      <c r="E18" s="220" t="s">
        <v>149</v>
      </c>
      <c r="F18" s="214">
        <f>SUMIF(SoLieuCanDoi!$B$5:$B$7,'CDKT-资产负债表'!$E18,SoLieuCanDoi!$D$5:$D$7)</f>
        <v>0</v>
      </c>
      <c r="G18" s="214">
        <f>SUMIF(SoLieuCanDoi!$B$5:$B$7,'CDKT-资产负债表'!$E18,SoLieuCanDoi!$E$5:$E$7)</f>
        <v>0</v>
      </c>
      <c r="H18" s="239" t="str">
        <f>IF(IF(ISERROR(VLOOKUP(E18,SoLieuCanDoi!$B$5:$F$7,5,0)),"",VLOOKUP(E18,SoLieuCanDoi!$B$5:$F$7,5,0))&lt;&gt;"",VLOOKUP(E18,SoLieuCanDoi!$B$5:$F$7,5,0),"")</f>
        <v/>
      </c>
    </row>
    <row r="19" spans="1:8">
      <c r="A19" s="218"/>
      <c r="B19" s="219" t="s">
        <v>295</v>
      </c>
      <c r="C19" s="219" t="s">
        <v>296</v>
      </c>
      <c r="D19" s="219" t="s">
        <v>297</v>
      </c>
      <c r="E19" s="220" t="s">
        <v>150</v>
      </c>
      <c r="F19" s="214">
        <f>SUMIF(SoLieuCanDoi!$B$5:$B$7,'CDKT-资产负债表'!$E19,SoLieuCanDoi!$D$5:$D$7)</f>
        <v>0</v>
      </c>
      <c r="G19" s="214">
        <f>SUMIF(SoLieuCanDoi!$B$5:$B$7,'CDKT-资产负债表'!$E19,SoLieuCanDoi!$E$5:$E$7)</f>
        <v>0</v>
      </c>
      <c r="H19" s="239" t="str">
        <f>IF(IF(ISERROR(VLOOKUP(E19,SoLieuCanDoi!$B$5:$F$7,5,0)),"",VLOOKUP(E19,SoLieuCanDoi!$B$5:$F$7,5,0))&lt;&gt;"",VLOOKUP(E19,SoLieuCanDoi!$B$5:$F$7,5,0),"")</f>
        <v/>
      </c>
    </row>
    <row r="20" spans="1:8">
      <c r="A20" s="218"/>
      <c r="B20" s="219" t="s">
        <v>298</v>
      </c>
      <c r="C20" s="219" t="s">
        <v>299</v>
      </c>
      <c r="D20" s="219" t="s">
        <v>300</v>
      </c>
      <c r="E20" s="220" t="s">
        <v>151</v>
      </c>
      <c r="F20" s="214">
        <f>SUMIF(SoLieuCanDoi!$B$5:$B$7,'CDKT-资产负债表'!$E20,SoLieuCanDoi!$D$5:$D$7)</f>
        <v>0</v>
      </c>
      <c r="G20" s="214">
        <f>SUMIF(SoLieuCanDoi!$B$5:$B$7,'CDKT-资产负债表'!$E20,SoLieuCanDoi!$E$5:$E$7)</f>
        <v>0</v>
      </c>
      <c r="H20" s="239" t="str">
        <f>IF(IF(ISERROR(VLOOKUP(E20,SoLieuCanDoi!$B$5:$F$7,5,0)),"",VLOOKUP(E20,SoLieuCanDoi!$B$5:$F$7,5,0))&lt;&gt;"",VLOOKUP(E20,SoLieuCanDoi!$B$5:$F$7,5,0),"")</f>
        <v/>
      </c>
    </row>
    <row r="21" spans="1:8">
      <c r="A21" s="215"/>
      <c r="B21" s="216"/>
      <c r="C21" s="216" t="s">
        <v>301</v>
      </c>
      <c r="D21" s="216" t="s">
        <v>302</v>
      </c>
      <c r="E21" s="217" t="s">
        <v>152</v>
      </c>
      <c r="F21" s="214">
        <f>SUMIF(SoLieuCanDoi!$B$5:$B$7,'CDKT-资产负债表'!$E21,SoLieuCanDoi!$D$5:$D$7)</f>
        <v>0</v>
      </c>
      <c r="G21" s="214">
        <f>SUMIF(SoLieuCanDoi!$B$5:$B$7,'CDKT-资产负债表'!$E21,SoLieuCanDoi!$E$5:$E$7)</f>
        <v>0</v>
      </c>
      <c r="H21" s="239" t="str">
        <f>IF(IF(ISERROR(VLOOKUP(E21,SoLieuCanDoi!$B$5:$F$7,5,0)),"",VLOOKUP(E21,SoLieuCanDoi!$B$5:$F$7,5,0))&lt;&gt;"",VLOOKUP(E21,SoLieuCanDoi!$B$5:$F$7,5,0),"")</f>
        <v/>
      </c>
    </row>
    <row r="22" spans="1:8">
      <c r="A22" s="207">
        <v>2</v>
      </c>
      <c r="B22" s="208" t="s">
        <v>303</v>
      </c>
      <c r="C22" s="208" t="s">
        <v>304</v>
      </c>
      <c r="D22" s="208" t="s">
        <v>305</v>
      </c>
      <c r="E22" s="209" t="s">
        <v>153</v>
      </c>
      <c r="F22" s="210">
        <f>SUM(F23:F24)</f>
        <v>0</v>
      </c>
      <c r="G22" s="210">
        <f>SUM(G23:G24)</f>
        <v>0</v>
      </c>
      <c r="H22" s="238" t="s">
        <v>136</v>
      </c>
    </row>
    <row r="23" spans="1:8">
      <c r="A23" s="211"/>
      <c r="B23" s="212" t="s">
        <v>303</v>
      </c>
      <c r="C23" s="212" t="s">
        <v>306</v>
      </c>
      <c r="D23" s="212" t="s">
        <v>307</v>
      </c>
      <c r="E23" s="213" t="s">
        <v>154</v>
      </c>
      <c r="F23" s="214">
        <f>SUMIF(SoLieuCanDoi!$B$5:$B$7,'CDKT-资产负债表'!$E23,SoLieuCanDoi!$D$5:$D$7)</f>
        <v>0</v>
      </c>
      <c r="G23" s="214">
        <f>SUMIF(SoLieuCanDoi!$B$5:$B$7,'CDKT-资产负债表'!$E23,SoLieuCanDoi!$E$5:$E$7)</f>
        <v>0</v>
      </c>
      <c r="H23" s="239" t="str">
        <f>IF(IF(ISERROR(VLOOKUP(E23,SoLieuCanDoi!$B$5:$F$7,5,0)),"",VLOOKUP(E23,SoLieuCanDoi!$B$5:$F$7,5,0))&lt;&gt;"",VLOOKUP(E23,SoLieuCanDoi!$B$5:$F$7,5,0),"")</f>
        <v/>
      </c>
    </row>
    <row r="24" spans="1:8">
      <c r="A24" s="215"/>
      <c r="B24" s="216" t="s">
        <v>308</v>
      </c>
      <c r="C24" s="216" t="s">
        <v>309</v>
      </c>
      <c r="D24" s="216" t="s">
        <v>310</v>
      </c>
      <c r="E24" s="217" t="s">
        <v>155</v>
      </c>
      <c r="F24" s="214">
        <f>SUMIF(SoLieuCanDoi!$B$5:$B$7,'CDKT-资产负债表'!$E24,SoLieuCanDoi!$D$5:$D$7)</f>
        <v>0</v>
      </c>
      <c r="G24" s="214">
        <f>SUMIF(SoLieuCanDoi!$B$5:$B$7,'CDKT-资产负债表'!$E24,SoLieuCanDoi!$E$5:$E$7)</f>
        <v>0</v>
      </c>
      <c r="H24" s="239" t="str">
        <f>IF(IF(ISERROR(VLOOKUP(E24,SoLieuCanDoi!$B$5:$F$7,5,0)),"",VLOOKUP(E24,SoLieuCanDoi!$B$5:$F$7,5,0))&lt;&gt;"",VLOOKUP(E24,SoLieuCanDoi!$B$5:$F$7,5,0),"")</f>
        <v/>
      </c>
    </row>
    <row r="25" spans="1:8">
      <c r="A25" s="207">
        <v>2</v>
      </c>
      <c r="B25" s="208" t="s">
        <v>311</v>
      </c>
      <c r="C25" s="208" t="s">
        <v>312</v>
      </c>
      <c r="D25" s="208" t="s">
        <v>313</v>
      </c>
      <c r="E25" s="209" t="s">
        <v>156</v>
      </c>
      <c r="F25" s="210">
        <f>SUM(F26:F30)</f>
        <v>0</v>
      </c>
      <c r="G25" s="210">
        <f>SUM(G26:G30)</f>
        <v>0</v>
      </c>
      <c r="H25" s="238" t="s">
        <v>136</v>
      </c>
    </row>
    <row r="26" spans="1:8">
      <c r="A26" s="211"/>
      <c r="B26" s="212" t="s">
        <v>314</v>
      </c>
      <c r="C26" s="212" t="s">
        <v>315</v>
      </c>
      <c r="D26" s="212" t="s">
        <v>316</v>
      </c>
      <c r="E26" s="213" t="s">
        <v>157</v>
      </c>
      <c r="F26" s="214">
        <f>SUMIF(SoLieuCanDoi!$B$5:$B$7,'CDKT-资产负债表'!$E26,SoLieuCanDoi!$D$5:$D$7)</f>
        <v>0</v>
      </c>
      <c r="G26" s="214">
        <f>SUMIF(SoLieuCanDoi!$B$5:$B$7,'CDKT-资产负债表'!$E26,SoLieuCanDoi!$E$5:$E$7)</f>
        <v>0</v>
      </c>
      <c r="H26" s="239" t="str">
        <f>IF(IF(ISERROR(VLOOKUP(E26,SoLieuCanDoi!$B$5:$F$7,5,0)),"",VLOOKUP(E26,SoLieuCanDoi!$B$5:$F$7,5,0))&lt;&gt;"",VLOOKUP(E26,SoLieuCanDoi!$B$5:$F$7,5,0),"")</f>
        <v/>
      </c>
    </row>
    <row r="27" spans="1:8">
      <c r="A27" s="218"/>
      <c r="B27" s="219" t="s">
        <v>317</v>
      </c>
      <c r="C27" s="219" t="s">
        <v>318</v>
      </c>
      <c r="D27" s="219" t="s">
        <v>319</v>
      </c>
      <c r="E27" s="220" t="s">
        <v>158</v>
      </c>
      <c r="F27" s="214">
        <f>SUMIF(SoLieuCanDoi!$B$5:$B$7,'CDKT-资产负债表'!$E27,SoLieuCanDoi!$D$5:$D$7)</f>
        <v>0</v>
      </c>
      <c r="G27" s="214">
        <f>SUMIF(SoLieuCanDoi!$B$5:$B$7,'CDKT-资产负债表'!$E27,SoLieuCanDoi!$E$5:$E$7)</f>
        <v>0</v>
      </c>
      <c r="H27" s="239" t="str">
        <f>IF(IF(ISERROR(VLOOKUP(E27,SoLieuCanDoi!$B$5:$F$7,5,0)),"",VLOOKUP(E27,SoLieuCanDoi!$B$5:$F$7,5,0))&lt;&gt;"",VLOOKUP(E27,SoLieuCanDoi!$B$5:$F$7,5,0),"")</f>
        <v/>
      </c>
    </row>
    <row r="28" spans="1:8" ht="27.6">
      <c r="A28" s="218"/>
      <c r="B28" s="219" t="s">
        <v>320</v>
      </c>
      <c r="C28" s="219" t="s">
        <v>321</v>
      </c>
      <c r="D28" s="219" t="s">
        <v>322</v>
      </c>
      <c r="E28" s="220" t="s">
        <v>159</v>
      </c>
      <c r="F28" s="214">
        <f>SUMIF(SoLieuCanDoi!$B$5:$B$7,'CDKT-资产负债表'!$E28,SoLieuCanDoi!$D$5:$D$7)</f>
        <v>0</v>
      </c>
      <c r="G28" s="214">
        <f>SUMIF(SoLieuCanDoi!$B$5:$B$7,'CDKT-资产负债表'!$E28,SoLieuCanDoi!$E$5:$E$7)</f>
        <v>0</v>
      </c>
      <c r="H28" s="239" t="str">
        <f>IF(IF(ISERROR(VLOOKUP(E28,SoLieuCanDoi!$B$5:$F$7,5,0)),"",VLOOKUP(E28,SoLieuCanDoi!$B$5:$F$7,5,0))&lt;&gt;"",VLOOKUP(E28,SoLieuCanDoi!$B$5:$F$7,5,0),"")</f>
        <v/>
      </c>
    </row>
    <row r="29" spans="1:8">
      <c r="A29" s="218"/>
      <c r="B29" s="219"/>
      <c r="C29" s="219" t="s">
        <v>323</v>
      </c>
      <c r="D29" s="219" t="s">
        <v>324</v>
      </c>
      <c r="E29" s="220" t="s">
        <v>160</v>
      </c>
      <c r="F29" s="214">
        <f>SUMIF(SoLieuCanDoi!$B$5:$B$7,'CDKT-资产负债表'!$E29,SoLieuCanDoi!$D$5:$D$7)</f>
        <v>0</v>
      </c>
      <c r="G29" s="214">
        <f>SUMIF(SoLieuCanDoi!$B$5:$B$7,'CDKT-资产负债表'!$E29,SoLieuCanDoi!$E$5:$E$7)</f>
        <v>0</v>
      </c>
      <c r="H29" s="239" t="str">
        <f>IF(IF(ISERROR(VLOOKUP(E29,SoLieuCanDoi!$B$5:$F$7,5,0)),"",VLOOKUP(E29,SoLieuCanDoi!$B$5:$F$7,5,0))&lt;&gt;"",VLOOKUP(E29,SoLieuCanDoi!$B$5:$F$7,5,0),"")</f>
        <v/>
      </c>
    </row>
    <row r="30" spans="1:8">
      <c r="A30" s="215"/>
      <c r="B30" s="216"/>
      <c r="C30" s="216" t="s">
        <v>325</v>
      </c>
      <c r="D30" s="216" t="s">
        <v>326</v>
      </c>
      <c r="E30" s="217" t="s">
        <v>161</v>
      </c>
      <c r="F30" s="214">
        <f>SUMIF(SoLieuCanDoi!$B$5:$B$7,'CDKT-资产负债表'!$E30,SoLieuCanDoi!$D$5:$D$7)</f>
        <v>0</v>
      </c>
      <c r="G30" s="214">
        <f>SUMIF(SoLieuCanDoi!$B$5:$B$7,'CDKT-资产负债表'!$E30,SoLieuCanDoi!$E$5:$E$7)</f>
        <v>0</v>
      </c>
      <c r="H30" s="239" t="str">
        <f>IF(IF(ISERROR(VLOOKUP(E30,SoLieuCanDoi!$B$5:$F$7,5,0)),"",VLOOKUP(E30,SoLieuCanDoi!$B$5:$F$7,5,0))&lt;&gt;"",VLOOKUP(E30,SoLieuCanDoi!$B$5:$F$7,5,0),"")</f>
        <v/>
      </c>
    </row>
    <row r="31" spans="1:8">
      <c r="A31" s="203">
        <v>1</v>
      </c>
      <c r="B31" s="204" t="s">
        <v>327</v>
      </c>
      <c r="C31" s="204" t="s">
        <v>328</v>
      </c>
      <c r="D31" s="204" t="s">
        <v>162</v>
      </c>
      <c r="E31" s="205" t="s">
        <v>163</v>
      </c>
      <c r="F31" s="206">
        <f>F32+F40+F50+F53+F56+F62</f>
        <v>0</v>
      </c>
      <c r="G31" s="206">
        <f>G32+G40+G50+G53+G56+G62</f>
        <v>0</v>
      </c>
      <c r="H31" s="237" t="s">
        <v>136</v>
      </c>
    </row>
    <row r="32" spans="1:8">
      <c r="A32" s="207">
        <v>2</v>
      </c>
      <c r="B32" s="208" t="s">
        <v>329</v>
      </c>
      <c r="C32" s="208" t="s">
        <v>330</v>
      </c>
      <c r="D32" s="208" t="s">
        <v>331</v>
      </c>
      <c r="E32" s="209" t="s">
        <v>164</v>
      </c>
      <c r="F32" s="210">
        <f>SUM(F33:F39)</f>
        <v>0</v>
      </c>
      <c r="G32" s="210">
        <f>SUM(G33:G39)</f>
        <v>0</v>
      </c>
      <c r="H32" s="238" t="s">
        <v>136</v>
      </c>
    </row>
    <row r="33" spans="1:8">
      <c r="A33" s="211"/>
      <c r="B33" s="212" t="s">
        <v>332</v>
      </c>
      <c r="C33" s="212" t="s">
        <v>333</v>
      </c>
      <c r="D33" s="212" t="s">
        <v>334</v>
      </c>
      <c r="E33" s="213" t="s">
        <v>165</v>
      </c>
      <c r="F33" s="214">
        <f>SUMIF(SoLieuCanDoi!$B$5:$B$7,'CDKT-资产负债表'!$E33,SoLieuCanDoi!$D$5:$D$7)</f>
        <v>0</v>
      </c>
      <c r="G33" s="214">
        <f>SUMIF(SoLieuCanDoi!$B$5:$B$7,'CDKT-资产负债表'!$E33,SoLieuCanDoi!$E$5:$E$7)</f>
        <v>0</v>
      </c>
      <c r="H33" s="239" t="str">
        <f>IF(IF(ISERROR(VLOOKUP(E33,SoLieuCanDoi!$B$5:$F$7,5,0)),"",VLOOKUP(E33,SoLieuCanDoi!$B$5:$F$7,5,0))&lt;&gt;"",VLOOKUP(E33,SoLieuCanDoi!$B$5:$F$7,5,0),"")</f>
        <v/>
      </c>
    </row>
    <row r="34" spans="1:8">
      <c r="A34" s="218"/>
      <c r="B34" s="219"/>
      <c r="C34" s="219" t="s">
        <v>335</v>
      </c>
      <c r="D34" s="219" t="s">
        <v>336</v>
      </c>
      <c r="E34" s="220" t="s">
        <v>166</v>
      </c>
      <c r="F34" s="214">
        <f>SUMIF(SoLieuCanDoi!$B$5:$B$7,'CDKT-资产负债表'!$E34,SoLieuCanDoi!$D$5:$D$7)</f>
        <v>0</v>
      </c>
      <c r="G34" s="214">
        <f>SUMIF(SoLieuCanDoi!$B$5:$B$7,'CDKT-资产负债表'!$E34,SoLieuCanDoi!$E$5:$E$7)</f>
        <v>0</v>
      </c>
      <c r="H34" s="239" t="str">
        <f>IF(IF(ISERROR(VLOOKUP(E34,SoLieuCanDoi!$B$5:$F$7,5,0)),"",VLOOKUP(E34,SoLieuCanDoi!$B$5:$F$7,5,0))&lt;&gt;"",VLOOKUP(E34,SoLieuCanDoi!$B$5:$F$7,5,0),"")</f>
        <v/>
      </c>
    </row>
    <row r="35" spans="1:8">
      <c r="A35" s="218"/>
      <c r="B35" s="219" t="s">
        <v>337</v>
      </c>
      <c r="C35" s="219" t="s">
        <v>338</v>
      </c>
      <c r="D35" s="219" t="s">
        <v>339</v>
      </c>
      <c r="E35" s="220" t="s">
        <v>167</v>
      </c>
      <c r="F35" s="214">
        <f>SUMIF(SoLieuCanDoi!$B$5:$B$7,'CDKT-资产负债表'!$E35,SoLieuCanDoi!$D$5:$D$7)</f>
        <v>0</v>
      </c>
      <c r="G35" s="214">
        <f>SUMIF(SoLieuCanDoi!$B$5:$B$7,'CDKT-资产负债表'!$E35,SoLieuCanDoi!$E$5:$E$7)</f>
        <v>0</v>
      </c>
      <c r="H35" s="239" t="str">
        <f>IF(IF(ISERROR(VLOOKUP(E35,SoLieuCanDoi!$B$5:$F$7,5,0)),"",VLOOKUP(E35,SoLieuCanDoi!$B$5:$F$7,5,0))&lt;&gt;"",VLOOKUP(E35,SoLieuCanDoi!$B$5:$F$7,5,0),"")</f>
        <v/>
      </c>
    </row>
    <row r="36" spans="1:8">
      <c r="A36" s="218"/>
      <c r="B36" s="219" t="s">
        <v>340</v>
      </c>
      <c r="C36" s="219" t="s">
        <v>341</v>
      </c>
      <c r="D36" s="219" t="s">
        <v>342</v>
      </c>
      <c r="E36" s="220" t="s">
        <v>168</v>
      </c>
      <c r="F36" s="214">
        <f>SUMIF(SoLieuCanDoi!$B$5:$B$7,'CDKT-资产负债表'!$E36,SoLieuCanDoi!$D$5:$D$7)</f>
        <v>0</v>
      </c>
      <c r="G36" s="214">
        <f>SUMIF(SoLieuCanDoi!$B$5:$B$7,'CDKT-资产负债表'!$E36,SoLieuCanDoi!$E$5:$E$7)</f>
        <v>0</v>
      </c>
      <c r="H36" s="239" t="str">
        <f>IF(IF(ISERROR(VLOOKUP(E36,SoLieuCanDoi!$B$5:$F$7,5,0)),"",VLOOKUP(E36,SoLieuCanDoi!$B$5:$F$7,5,0))&lt;&gt;"",VLOOKUP(E36,SoLieuCanDoi!$B$5:$F$7,5,0),"")</f>
        <v/>
      </c>
    </row>
    <row r="37" spans="1:8">
      <c r="A37" s="218"/>
      <c r="B37" s="219"/>
      <c r="C37" s="219" t="s">
        <v>343</v>
      </c>
      <c r="D37" s="219" t="s">
        <v>344</v>
      </c>
      <c r="E37" s="220" t="s">
        <v>169</v>
      </c>
      <c r="F37" s="214">
        <f>SUMIF(SoLieuCanDoi!$B$5:$B$7,'CDKT-资产负债表'!$E37,SoLieuCanDoi!$D$5:$D$7)</f>
        <v>0</v>
      </c>
      <c r="G37" s="214">
        <f>SUMIF(SoLieuCanDoi!$B$5:$B$7,'CDKT-资产负债表'!$E37,SoLieuCanDoi!$E$5:$E$7)</f>
        <v>0</v>
      </c>
      <c r="H37" s="239" t="str">
        <f>IF(IF(ISERROR(VLOOKUP(E37,SoLieuCanDoi!$B$5:$F$7,5,0)),"",VLOOKUP(E37,SoLieuCanDoi!$B$5:$F$7,5,0))&lt;&gt;"",VLOOKUP(E37,SoLieuCanDoi!$B$5:$F$7,5,0),"")</f>
        <v/>
      </c>
    </row>
    <row r="38" spans="1:8">
      <c r="A38" s="218"/>
      <c r="B38" s="219"/>
      <c r="C38" s="219" t="s">
        <v>345</v>
      </c>
      <c r="D38" s="219" t="s">
        <v>346</v>
      </c>
      <c r="E38" s="220" t="s">
        <v>170</v>
      </c>
      <c r="F38" s="214">
        <f>SUMIF(SoLieuCanDoi!$B$5:$B$7,'CDKT-资产负债表'!$E38,SoLieuCanDoi!$D$5:$D$7)</f>
        <v>0</v>
      </c>
      <c r="G38" s="214">
        <f>SUMIF(SoLieuCanDoi!$B$5:$B$7,'CDKT-资产负债表'!$E38,SoLieuCanDoi!$E$5:$E$7)</f>
        <v>0</v>
      </c>
      <c r="H38" s="239" t="str">
        <f>IF(IF(ISERROR(VLOOKUP(E38,SoLieuCanDoi!$B$5:$F$7,5,0)),"",VLOOKUP(E38,SoLieuCanDoi!$B$5:$F$7,5,0))&lt;&gt;"",VLOOKUP(E38,SoLieuCanDoi!$B$5:$F$7,5,0),"")</f>
        <v/>
      </c>
    </row>
    <row r="39" spans="1:8">
      <c r="A39" s="215"/>
      <c r="B39" s="216" t="s">
        <v>347</v>
      </c>
      <c r="C39" s="216" t="s">
        <v>299</v>
      </c>
      <c r="D39" s="216" t="s">
        <v>348</v>
      </c>
      <c r="E39" s="217" t="s">
        <v>171</v>
      </c>
      <c r="F39" s="214">
        <f>SUMIF(SoLieuCanDoi!$B$5:$B$7,'CDKT-资产负债表'!$E39,SoLieuCanDoi!$D$5:$D$7)</f>
        <v>0</v>
      </c>
      <c r="G39" s="214">
        <f>SUMIF(SoLieuCanDoi!$B$5:$B$7,'CDKT-资产负债表'!$E39,SoLieuCanDoi!$E$5:$E$7)</f>
        <v>0</v>
      </c>
      <c r="H39" s="239" t="str">
        <f>IF(IF(ISERROR(VLOOKUP(E39,SoLieuCanDoi!$B$5:$F$7,5,0)),"",VLOOKUP(E39,SoLieuCanDoi!$B$5:$F$7,5,0))&lt;&gt;"",VLOOKUP(E39,SoLieuCanDoi!$B$5:$F$7,5,0),"")</f>
        <v/>
      </c>
    </row>
    <row r="40" spans="1:8">
      <c r="A40" s="207">
        <v>2</v>
      </c>
      <c r="B40" s="208" t="s">
        <v>349</v>
      </c>
      <c r="C40" s="208" t="s">
        <v>350</v>
      </c>
      <c r="D40" s="208" t="s">
        <v>351</v>
      </c>
      <c r="E40" s="209" t="s">
        <v>172</v>
      </c>
      <c r="F40" s="210">
        <f>+F41+F44+F47</f>
        <v>0</v>
      </c>
      <c r="G40" s="210">
        <f>+G41+G44+G47</f>
        <v>0</v>
      </c>
      <c r="H40" s="238" t="s">
        <v>136</v>
      </c>
    </row>
    <row r="41" spans="1:8">
      <c r="A41" s="211"/>
      <c r="B41" s="212" t="s">
        <v>352</v>
      </c>
      <c r="C41" s="212" t="s">
        <v>353</v>
      </c>
      <c r="D41" s="212" t="s">
        <v>354</v>
      </c>
      <c r="E41" s="213" t="s">
        <v>173</v>
      </c>
      <c r="F41" s="214">
        <f>+F42+F43</f>
        <v>0</v>
      </c>
      <c r="G41" s="214">
        <f>+G42+G43</f>
        <v>0</v>
      </c>
      <c r="H41" s="239" t="str">
        <f>IF(IF(ISERROR(VLOOKUP(E41,SoLieuCanDoi!$B$5:$F$7,5,0)),"",VLOOKUP(E41,SoLieuCanDoi!$B$5:$F$7,5,0))&lt;&gt;"",VLOOKUP(E41,SoLieuCanDoi!$B$5:$F$7,5,0),"")</f>
        <v/>
      </c>
    </row>
    <row r="42" spans="1:8">
      <c r="A42" s="218"/>
      <c r="B42" s="219" t="s">
        <v>355</v>
      </c>
      <c r="C42" s="219" t="s">
        <v>356</v>
      </c>
      <c r="D42" s="219" t="s">
        <v>357</v>
      </c>
      <c r="E42" s="220" t="s">
        <v>174</v>
      </c>
      <c r="F42" s="214">
        <f>SUMIF(SoLieuCanDoi!$B$5:$B$7,'CDKT-资产负债表'!$E42,SoLieuCanDoi!$D$5:$D$7)</f>
        <v>0</v>
      </c>
      <c r="G42" s="214">
        <f>SUMIF(SoLieuCanDoi!$B$5:$B$7,'CDKT-资产负债表'!$E42,SoLieuCanDoi!$E$5:$E$7)</f>
        <v>0</v>
      </c>
      <c r="H42" s="239" t="str">
        <f>IF(IF(ISERROR(VLOOKUP(E42,SoLieuCanDoi!$B$5:$F$7,5,0)),"",VLOOKUP(E42,SoLieuCanDoi!$B$5:$F$7,5,0))&lt;&gt;"",VLOOKUP(E42,SoLieuCanDoi!$B$5:$F$7,5,0),"")</f>
        <v/>
      </c>
    </row>
    <row r="43" spans="1:8">
      <c r="A43" s="218"/>
      <c r="B43" s="219" t="s">
        <v>358</v>
      </c>
      <c r="C43" s="219" t="s">
        <v>359</v>
      </c>
      <c r="D43" s="219" t="s">
        <v>360</v>
      </c>
      <c r="E43" s="220" t="s">
        <v>175</v>
      </c>
      <c r="F43" s="214">
        <f>SUMIF(SoLieuCanDoi!$B$5:$B$7,'CDKT-资产负债表'!$E43,SoLieuCanDoi!$D$5:$D$7)</f>
        <v>0</v>
      </c>
      <c r="G43" s="214">
        <f>SUMIF(SoLieuCanDoi!$B$5:$B$7,'CDKT-资产负债表'!$E43,SoLieuCanDoi!$E$5:$E$7)</f>
        <v>0</v>
      </c>
      <c r="H43" s="239" t="str">
        <f>IF(IF(ISERROR(VLOOKUP(E43,SoLieuCanDoi!$B$5:$F$7,5,0)),"",VLOOKUP(E43,SoLieuCanDoi!$B$5:$F$7,5,0))&lt;&gt;"",VLOOKUP(E43,SoLieuCanDoi!$B$5:$F$7,5,0),"")</f>
        <v/>
      </c>
    </row>
    <row r="44" spans="1:8">
      <c r="A44" s="218"/>
      <c r="B44" s="219" t="s">
        <v>361</v>
      </c>
      <c r="C44" s="219" t="s">
        <v>362</v>
      </c>
      <c r="D44" s="219" t="s">
        <v>363</v>
      </c>
      <c r="E44" s="220" t="s">
        <v>176</v>
      </c>
      <c r="F44" s="214">
        <f>+F45+F46</f>
        <v>0</v>
      </c>
      <c r="G44" s="214">
        <f>+G45+G46</f>
        <v>0</v>
      </c>
      <c r="H44" s="239" t="str">
        <f>IF(IF(ISERROR(VLOOKUP(E44,SoLieuCanDoi!$B$5:$F$7,5,0)),"",VLOOKUP(E44,SoLieuCanDoi!$B$5:$F$7,5,0))&lt;&gt;"",VLOOKUP(E44,SoLieuCanDoi!$B$5:$F$7,5,0),"")</f>
        <v/>
      </c>
    </row>
    <row r="45" spans="1:8">
      <c r="A45" s="218"/>
      <c r="B45" s="219" t="s">
        <v>355</v>
      </c>
      <c r="C45" s="219" t="s">
        <v>356</v>
      </c>
      <c r="D45" s="219" t="s">
        <v>357</v>
      </c>
      <c r="E45" s="220" t="s">
        <v>177</v>
      </c>
      <c r="F45" s="214">
        <f>SUMIF(SoLieuCanDoi!$B$5:$B$7,'CDKT-资产负债表'!$E45,SoLieuCanDoi!$D$5:$D$7)</f>
        <v>0</v>
      </c>
      <c r="G45" s="214">
        <f>SUMIF(SoLieuCanDoi!$B$5:$B$7,'CDKT-资产负债表'!$E45,SoLieuCanDoi!$E$5:$E$7)</f>
        <v>0</v>
      </c>
      <c r="H45" s="239" t="str">
        <f>IF(IF(ISERROR(VLOOKUP(E45,SoLieuCanDoi!$B$5:$F$7,5,0)),"",VLOOKUP(E45,SoLieuCanDoi!$B$5:$F$7,5,0))&lt;&gt;"",VLOOKUP(E45,SoLieuCanDoi!$B$5:$F$7,5,0),"")</f>
        <v/>
      </c>
    </row>
    <row r="46" spans="1:8">
      <c r="A46" s="218"/>
      <c r="B46" s="219" t="s">
        <v>358</v>
      </c>
      <c r="C46" s="219" t="s">
        <v>359</v>
      </c>
      <c r="D46" s="219" t="s">
        <v>360</v>
      </c>
      <c r="E46" s="220" t="s">
        <v>178</v>
      </c>
      <c r="F46" s="214">
        <f>SUMIF(SoLieuCanDoi!$B$5:$B$7,'CDKT-资产负债表'!$E46,SoLieuCanDoi!$D$5:$D$7)</f>
        <v>0</v>
      </c>
      <c r="G46" s="214">
        <f>SUMIF(SoLieuCanDoi!$B$5:$B$7,'CDKT-资产负债表'!$E46,SoLieuCanDoi!$E$5:$E$7)</f>
        <v>0</v>
      </c>
      <c r="H46" s="239" t="str">
        <f>IF(IF(ISERROR(VLOOKUP(E46,SoLieuCanDoi!$B$5:$F$7,5,0)),"",VLOOKUP(E46,SoLieuCanDoi!$B$5:$F$7,5,0))&lt;&gt;"",VLOOKUP(E46,SoLieuCanDoi!$B$5:$F$7,5,0),"")</f>
        <v/>
      </c>
    </row>
    <row r="47" spans="1:8">
      <c r="A47" s="218"/>
      <c r="B47" s="219" t="s">
        <v>364</v>
      </c>
      <c r="C47" s="219" t="s">
        <v>365</v>
      </c>
      <c r="D47" s="219" t="s">
        <v>366</v>
      </c>
      <c r="E47" s="220" t="s">
        <v>179</v>
      </c>
      <c r="F47" s="214">
        <f>+F48+F49</f>
        <v>0</v>
      </c>
      <c r="G47" s="214">
        <f>+G48+G49</f>
        <v>0</v>
      </c>
      <c r="H47" s="239" t="str">
        <f>IF(IF(ISERROR(VLOOKUP(E47,SoLieuCanDoi!$B$5:$F$7,5,0)),"",VLOOKUP(E47,SoLieuCanDoi!$B$5:$F$7,5,0))&lt;&gt;"",VLOOKUP(E47,SoLieuCanDoi!$B$5:$F$7,5,0),"")</f>
        <v/>
      </c>
    </row>
    <row r="48" spans="1:8">
      <c r="A48" s="218"/>
      <c r="B48" s="219" t="s">
        <v>355</v>
      </c>
      <c r="C48" s="219" t="s">
        <v>356</v>
      </c>
      <c r="D48" s="219" t="s">
        <v>357</v>
      </c>
      <c r="E48" s="220" t="s">
        <v>180</v>
      </c>
      <c r="F48" s="214">
        <f>SUMIF(SoLieuCanDoi!$B$5:$B$7,'CDKT-资产负债表'!$E48,SoLieuCanDoi!$D$5:$D$7)</f>
        <v>0</v>
      </c>
      <c r="G48" s="214">
        <f>SUMIF(SoLieuCanDoi!$B$5:$B$7,'CDKT-资产负债表'!$E48,SoLieuCanDoi!$E$5:$E$7)</f>
        <v>0</v>
      </c>
      <c r="H48" s="239" t="str">
        <f>IF(IF(ISERROR(VLOOKUP(E48,SoLieuCanDoi!$B$5:$F$7,5,0)),"",VLOOKUP(E48,SoLieuCanDoi!$B$5:$F$7,5,0))&lt;&gt;"",VLOOKUP(E48,SoLieuCanDoi!$B$5:$F$7,5,0),"")</f>
        <v/>
      </c>
    </row>
    <row r="49" spans="1:8">
      <c r="A49" s="215"/>
      <c r="B49" s="216" t="s">
        <v>367</v>
      </c>
      <c r="C49" s="216" t="s">
        <v>359</v>
      </c>
      <c r="D49" s="216" t="s">
        <v>360</v>
      </c>
      <c r="E49" s="217" t="s">
        <v>181</v>
      </c>
      <c r="F49" s="214">
        <f>SUMIF(SoLieuCanDoi!$B$5:$B$7,'CDKT-资产负债表'!$E49,SoLieuCanDoi!$D$5:$D$7)</f>
        <v>0</v>
      </c>
      <c r="G49" s="214">
        <f>SUMIF(SoLieuCanDoi!$B$5:$B$7,'CDKT-资产负债表'!$E49,SoLieuCanDoi!$E$5:$E$7)</f>
        <v>0</v>
      </c>
      <c r="H49" s="239" t="str">
        <f>IF(IF(ISERROR(VLOOKUP(E49,SoLieuCanDoi!$B$5:$F$7,5,0)),"",VLOOKUP(E49,SoLieuCanDoi!$B$5:$F$7,5,0))&lt;&gt;"",VLOOKUP(E49,SoLieuCanDoi!$B$5:$F$7,5,0),"")</f>
        <v/>
      </c>
    </row>
    <row r="50" spans="1:8">
      <c r="A50" s="207">
        <v>2</v>
      </c>
      <c r="B50" s="208" t="s">
        <v>368</v>
      </c>
      <c r="C50" s="208" t="s">
        <v>369</v>
      </c>
      <c r="D50" s="208" t="s">
        <v>370</v>
      </c>
      <c r="E50" s="209" t="s">
        <v>182</v>
      </c>
      <c r="F50" s="210">
        <f>SUM(F51:F52)</f>
        <v>0</v>
      </c>
      <c r="G50" s="210">
        <f>SUM(G51:G52)</f>
        <v>0</v>
      </c>
      <c r="H50" s="238" t="s">
        <v>136</v>
      </c>
    </row>
    <row r="51" spans="1:8">
      <c r="A51" s="211"/>
      <c r="B51" s="212" t="s">
        <v>355</v>
      </c>
      <c r="C51" s="212" t="s">
        <v>356</v>
      </c>
      <c r="D51" s="212" t="s">
        <v>357</v>
      </c>
      <c r="E51" s="213" t="s">
        <v>183</v>
      </c>
      <c r="F51" s="214">
        <f>SUMIF(SoLieuCanDoi!$B$5:$B$7,'CDKT-资产负债表'!$E51,SoLieuCanDoi!$D$5:$D$7)</f>
        <v>0</v>
      </c>
      <c r="G51" s="214">
        <f>SUMIF(SoLieuCanDoi!$B$5:$B$7,'CDKT-资产负债表'!$E51,SoLieuCanDoi!$E$5:$E$7)</f>
        <v>0</v>
      </c>
      <c r="H51" s="239" t="str">
        <f>IF(IF(ISERROR(VLOOKUP(E51,SoLieuCanDoi!$B$5:$F$7,5,0)),"",VLOOKUP(E51,SoLieuCanDoi!$B$5:$F$7,5,0))&lt;&gt;"",VLOOKUP(E51,SoLieuCanDoi!$B$5:$F$7,5,0),"")</f>
        <v/>
      </c>
    </row>
    <row r="52" spans="1:8">
      <c r="A52" s="215"/>
      <c r="B52" s="216" t="s">
        <v>367</v>
      </c>
      <c r="C52" s="216" t="s">
        <v>359</v>
      </c>
      <c r="D52" s="216" t="s">
        <v>360</v>
      </c>
      <c r="E52" s="217" t="s">
        <v>184</v>
      </c>
      <c r="F52" s="214">
        <f>SUMIF(SoLieuCanDoi!$B$5:$B$7,'CDKT-资产负债表'!$E52,SoLieuCanDoi!$D$5:$D$7)</f>
        <v>0</v>
      </c>
      <c r="G52" s="214">
        <f>SUMIF(SoLieuCanDoi!$B$5:$B$7,'CDKT-资产负债表'!$E52,SoLieuCanDoi!$E$5:$E$7)</f>
        <v>0</v>
      </c>
      <c r="H52" s="239" t="str">
        <f>IF(IF(ISERROR(VLOOKUP(E52,SoLieuCanDoi!$B$5:$F$7,5,0)),"",VLOOKUP(E52,SoLieuCanDoi!$B$5:$F$7,5,0))&lt;&gt;"",VLOOKUP(E52,SoLieuCanDoi!$B$5:$F$7,5,0),"")</f>
        <v/>
      </c>
    </row>
    <row r="53" spans="1:8">
      <c r="A53" s="207">
        <v>2</v>
      </c>
      <c r="B53" s="208" t="s">
        <v>371</v>
      </c>
      <c r="C53" s="208" t="s">
        <v>372</v>
      </c>
      <c r="D53" s="208" t="s">
        <v>373</v>
      </c>
      <c r="E53" s="209" t="s">
        <v>185</v>
      </c>
      <c r="F53" s="210">
        <f>SUM(F54:F55)</f>
        <v>0</v>
      </c>
      <c r="G53" s="210">
        <f>SUM(G54:G55)</f>
        <v>0</v>
      </c>
      <c r="H53" s="238" t="s">
        <v>136</v>
      </c>
    </row>
    <row r="54" spans="1:8" ht="27.6">
      <c r="A54" s="211"/>
      <c r="B54" s="212" t="s">
        <v>355</v>
      </c>
      <c r="C54" s="212" t="s">
        <v>374</v>
      </c>
      <c r="D54" s="212" t="s">
        <v>375</v>
      </c>
      <c r="E54" s="213" t="s">
        <v>186</v>
      </c>
      <c r="F54" s="214">
        <f>SUMIF(SoLieuCanDoi!$B$5:$B$7,'CDKT-资产负债表'!$E54,SoLieuCanDoi!$D$5:$D$7)</f>
        <v>0</v>
      </c>
      <c r="G54" s="214">
        <f>SUMIF(SoLieuCanDoi!$B$5:$B$7,'CDKT-资产负债表'!$E54,SoLieuCanDoi!$E$5:$E$7)</f>
        <v>0</v>
      </c>
      <c r="H54" s="239" t="str">
        <f>IF(IF(ISERROR(VLOOKUP(E54,SoLieuCanDoi!$B$5:$F$7,5,0)),"",VLOOKUP(E54,SoLieuCanDoi!$B$5:$F$7,5,0))&lt;&gt;"",VLOOKUP(E54,SoLieuCanDoi!$B$5:$F$7,5,0),"")</f>
        <v/>
      </c>
    </row>
    <row r="55" spans="1:8">
      <c r="A55" s="215"/>
      <c r="B55" s="216" t="s">
        <v>358</v>
      </c>
      <c r="C55" s="216" t="s">
        <v>376</v>
      </c>
      <c r="D55" s="216" t="s">
        <v>377</v>
      </c>
      <c r="E55" s="217" t="s">
        <v>187</v>
      </c>
      <c r="F55" s="214">
        <f>SUMIF(SoLieuCanDoi!$B$5:$B$7,'CDKT-资产负债表'!$E55,SoLieuCanDoi!$D$5:$D$7)</f>
        <v>0</v>
      </c>
      <c r="G55" s="214">
        <f>SUMIF(SoLieuCanDoi!$B$5:$B$7,'CDKT-资产负债表'!$E55,SoLieuCanDoi!$E$5:$E$7)</f>
        <v>0</v>
      </c>
      <c r="H55" s="239" t="str">
        <f>IF(IF(ISERROR(VLOOKUP(E55,SoLieuCanDoi!$B$5:$F$7,5,0)),"",VLOOKUP(E55,SoLieuCanDoi!$B$5:$F$7,5,0))&lt;&gt;"",VLOOKUP(E55,SoLieuCanDoi!$B$5:$F$7,5,0),"")</f>
        <v/>
      </c>
    </row>
    <row r="56" spans="1:8">
      <c r="A56" s="207">
        <v>2</v>
      </c>
      <c r="B56" s="208" t="s">
        <v>378</v>
      </c>
      <c r="C56" s="208" t="s">
        <v>379</v>
      </c>
      <c r="D56" s="208" t="s">
        <v>380</v>
      </c>
      <c r="E56" s="209" t="s">
        <v>188</v>
      </c>
      <c r="F56" s="210">
        <f>SUM(F57:F61)</f>
        <v>0</v>
      </c>
      <c r="G56" s="210">
        <f>SUM(G57:G61)</f>
        <v>0</v>
      </c>
      <c r="H56" s="238" t="s">
        <v>136</v>
      </c>
    </row>
    <row r="57" spans="1:8">
      <c r="A57" s="211"/>
      <c r="B57" s="212" t="s">
        <v>381</v>
      </c>
      <c r="C57" s="212" t="s">
        <v>382</v>
      </c>
      <c r="D57" s="212" t="s">
        <v>383</v>
      </c>
      <c r="E57" s="213" t="s">
        <v>189</v>
      </c>
      <c r="F57" s="214">
        <f>SUMIF(SoLieuCanDoi!$B$5:$B$7,'CDKT-资产负债表'!$E57,SoLieuCanDoi!$D$5:$D$7)</f>
        <v>0</v>
      </c>
      <c r="G57" s="214">
        <f>SUMIF(SoLieuCanDoi!$B$5:$B$7,'CDKT-资产负债表'!$E57,SoLieuCanDoi!$E$5:$E$7)</f>
        <v>0</v>
      </c>
      <c r="H57" s="239" t="str">
        <f>IF(IF(ISERROR(VLOOKUP(E57,SoLieuCanDoi!$B$5:$F$7,5,0)),"",VLOOKUP(E57,SoLieuCanDoi!$B$5:$F$7,5,0))&lt;&gt;"",VLOOKUP(E57,SoLieuCanDoi!$B$5:$F$7,5,0),"")</f>
        <v/>
      </c>
    </row>
    <row r="58" spans="1:8" ht="27.6">
      <c r="A58" s="218"/>
      <c r="B58" s="219" t="s">
        <v>384</v>
      </c>
      <c r="C58" s="219" t="s">
        <v>385</v>
      </c>
      <c r="D58" s="219" t="s">
        <v>386</v>
      </c>
      <c r="E58" s="220" t="s">
        <v>190</v>
      </c>
      <c r="F58" s="214">
        <f>SUMIF(SoLieuCanDoi!$B$5:$B$7,'CDKT-资产负债表'!$E58,SoLieuCanDoi!$D$5:$D$7)</f>
        <v>0</v>
      </c>
      <c r="G58" s="214">
        <f>SUMIF(SoLieuCanDoi!$B$5:$B$7,'CDKT-资产负债表'!$E58,SoLieuCanDoi!$E$5:$E$7)</f>
        <v>0</v>
      </c>
      <c r="H58" s="239" t="str">
        <f>IF(IF(ISERROR(VLOOKUP(E58,SoLieuCanDoi!$B$5:$F$7,5,0)),"",VLOOKUP(E58,SoLieuCanDoi!$B$5:$F$7,5,0))&lt;&gt;"",VLOOKUP(E58,SoLieuCanDoi!$B$5:$F$7,5,0),"")</f>
        <v/>
      </c>
    </row>
    <row r="59" spans="1:8">
      <c r="A59" s="218"/>
      <c r="B59" s="219"/>
      <c r="C59" s="219" t="s">
        <v>387</v>
      </c>
      <c r="D59" s="219" t="s">
        <v>388</v>
      </c>
      <c r="E59" s="220" t="s">
        <v>191</v>
      </c>
      <c r="F59" s="214">
        <f>SUMIF(SoLieuCanDoi!$B$5:$B$7,'CDKT-资产负债表'!$E59,SoLieuCanDoi!$D$5:$D$7)</f>
        <v>0</v>
      </c>
      <c r="G59" s="214">
        <f>SUMIF(SoLieuCanDoi!$B$5:$B$7,'CDKT-资产负债表'!$E59,SoLieuCanDoi!$E$5:$E$7)</f>
        <v>0</v>
      </c>
      <c r="H59" s="239" t="str">
        <f>IF(IF(ISERROR(VLOOKUP(E59,SoLieuCanDoi!$B$5:$F$7,5,0)),"",VLOOKUP(E59,SoLieuCanDoi!$B$5:$F$7,5,0))&lt;&gt;"",VLOOKUP(E59,SoLieuCanDoi!$B$5:$F$7,5,0),"")</f>
        <v/>
      </c>
    </row>
    <row r="60" spans="1:8">
      <c r="A60" s="218"/>
      <c r="B60" s="219"/>
      <c r="C60" s="219" t="s">
        <v>389</v>
      </c>
      <c r="D60" s="219" t="s">
        <v>390</v>
      </c>
      <c r="E60" s="220" t="s">
        <v>192</v>
      </c>
      <c r="F60" s="214">
        <f>SUMIF(SoLieuCanDoi!$B$5:$B$7,'CDKT-资产负债表'!$E60,SoLieuCanDoi!$D$5:$D$7)</f>
        <v>0</v>
      </c>
      <c r="G60" s="214">
        <f>SUMIF(SoLieuCanDoi!$B$5:$B$7,'CDKT-资产负债表'!$E60,SoLieuCanDoi!$E$5:$E$7)</f>
        <v>0</v>
      </c>
      <c r="H60" s="239" t="str">
        <f>IF(IF(ISERROR(VLOOKUP(E60,SoLieuCanDoi!$B$5:$F$7,5,0)),"",VLOOKUP(E60,SoLieuCanDoi!$B$5:$F$7,5,0))&lt;&gt;"",VLOOKUP(E60,SoLieuCanDoi!$B$5:$F$7,5,0),"")</f>
        <v/>
      </c>
    </row>
    <row r="61" spans="1:8">
      <c r="A61" s="215"/>
      <c r="B61" s="216"/>
      <c r="C61" s="216" t="s">
        <v>277</v>
      </c>
      <c r="D61" s="216" t="s">
        <v>391</v>
      </c>
      <c r="E61" s="217" t="s">
        <v>193</v>
      </c>
      <c r="F61" s="214">
        <f>SUMIF(SoLieuCanDoi!$B$5:$B$7,'CDKT-资产负债表'!$E61,SoLieuCanDoi!$D$5:$D$7)</f>
        <v>0</v>
      </c>
      <c r="G61" s="214">
        <f>SUMIF(SoLieuCanDoi!$B$5:$B$7,'CDKT-资产负债表'!$E61,SoLieuCanDoi!$E$5:$E$7)</f>
        <v>0</v>
      </c>
      <c r="H61" s="239" t="str">
        <f>IF(IF(ISERROR(VLOOKUP(E61,SoLieuCanDoi!$B$5:$F$7,5,0)),"",VLOOKUP(E61,SoLieuCanDoi!$B$5:$F$7,5,0))&lt;&gt;"",VLOOKUP(E61,SoLieuCanDoi!$B$5:$F$7,5,0),"")</f>
        <v/>
      </c>
    </row>
    <row r="62" spans="1:8">
      <c r="A62" s="207">
        <v>2</v>
      </c>
      <c r="B62" s="208" t="s">
        <v>392</v>
      </c>
      <c r="C62" s="208" t="s">
        <v>393</v>
      </c>
      <c r="D62" s="208" t="s">
        <v>394</v>
      </c>
      <c r="E62" s="209" t="s">
        <v>194</v>
      </c>
      <c r="F62" s="210">
        <f>SUM(F63:F66)</f>
        <v>0</v>
      </c>
      <c r="G62" s="210">
        <f>SUM(G63:G66)</f>
        <v>0</v>
      </c>
      <c r="H62" s="238" t="s">
        <v>136</v>
      </c>
    </row>
    <row r="63" spans="1:8">
      <c r="A63" s="211"/>
      <c r="B63" s="212" t="s">
        <v>395</v>
      </c>
      <c r="C63" s="212" t="s">
        <v>396</v>
      </c>
      <c r="D63" s="212" t="s">
        <v>397</v>
      </c>
      <c r="E63" s="213" t="s">
        <v>195</v>
      </c>
      <c r="F63" s="214">
        <f>SUMIF(SoLieuCanDoi!$B$5:$B$7,'CDKT-资产负债表'!$E63,SoLieuCanDoi!$D$5:$D$7)</f>
        <v>0</v>
      </c>
      <c r="G63" s="214">
        <f>SUMIF(SoLieuCanDoi!$B$5:$B$7,'CDKT-资产负债表'!$E63,SoLieuCanDoi!$E$5:$E$7)</f>
        <v>0</v>
      </c>
      <c r="H63" s="239" t="str">
        <f>IF(IF(ISERROR(VLOOKUP(E63,SoLieuCanDoi!$B$5:$F$7,5,0)),"",VLOOKUP(E63,SoLieuCanDoi!$B$5:$F$7,5,0))&lt;&gt;"",VLOOKUP(E63,SoLieuCanDoi!$B$5:$F$7,5,0),"")</f>
        <v/>
      </c>
    </row>
    <row r="64" spans="1:8">
      <c r="A64" s="218"/>
      <c r="B64" s="219" t="s">
        <v>398</v>
      </c>
      <c r="C64" s="219" t="s">
        <v>399</v>
      </c>
      <c r="D64" s="219" t="s">
        <v>400</v>
      </c>
      <c r="E64" s="220" t="s">
        <v>196</v>
      </c>
      <c r="F64" s="214">
        <f>SUMIF(SoLieuCanDoi!$B$5:$B$7,'CDKT-资产负债表'!$E64,SoLieuCanDoi!$D$5:$D$7)</f>
        <v>0</v>
      </c>
      <c r="G64" s="214">
        <f>SUMIF(SoLieuCanDoi!$B$5:$B$7,'CDKT-资产负债表'!$E64,SoLieuCanDoi!$E$5:$E$7)</f>
        <v>0</v>
      </c>
      <c r="H64" s="239" t="str">
        <f>IF(IF(ISERROR(VLOOKUP(E64,SoLieuCanDoi!$B$5:$F$7,5,0)),"",VLOOKUP(E64,SoLieuCanDoi!$B$5:$F$7,5,0))&lt;&gt;"",VLOOKUP(E64,SoLieuCanDoi!$B$5:$F$7,5,0),"")</f>
        <v/>
      </c>
    </row>
    <row r="65" spans="1:8" ht="27.6">
      <c r="A65" s="218"/>
      <c r="B65" s="219"/>
      <c r="C65" s="219" t="s">
        <v>401</v>
      </c>
      <c r="D65" s="219" t="s">
        <v>402</v>
      </c>
      <c r="E65" s="220" t="s">
        <v>197</v>
      </c>
      <c r="F65" s="214">
        <f>SUMIF(SoLieuCanDoi!$B$5:$B$7,'CDKT-资产负债表'!$E65,SoLieuCanDoi!$D$5:$D$7)</f>
        <v>0</v>
      </c>
      <c r="G65" s="214">
        <f>SUMIF(SoLieuCanDoi!$B$5:$B$7,'CDKT-资产负债表'!$E65,SoLieuCanDoi!$E$5:$E$7)</f>
        <v>0</v>
      </c>
      <c r="H65" s="239" t="str">
        <f>IF(IF(ISERROR(VLOOKUP(E65,SoLieuCanDoi!$B$5:$F$7,5,0)),"",VLOOKUP(E65,SoLieuCanDoi!$B$5:$F$7,5,0))&lt;&gt;"",VLOOKUP(E65,SoLieuCanDoi!$B$5:$F$7,5,0),"")</f>
        <v/>
      </c>
    </row>
    <row r="66" spans="1:8">
      <c r="A66" s="215"/>
      <c r="B66" s="216" t="s">
        <v>392</v>
      </c>
      <c r="C66" s="216" t="s">
        <v>403</v>
      </c>
      <c r="D66" s="216" t="s">
        <v>404</v>
      </c>
      <c r="E66" s="217" t="s">
        <v>198</v>
      </c>
      <c r="F66" s="214">
        <f>SUMIF(SoLieuCanDoi!$B$5:$B$7,'CDKT-资产负债表'!$E66,SoLieuCanDoi!$D$5:$D$7)</f>
        <v>0</v>
      </c>
      <c r="G66" s="214">
        <f>SUMIF(SoLieuCanDoi!$B$5:$B$7,'CDKT-资产负债表'!$E66,SoLieuCanDoi!$E$5:$E$7)</f>
        <v>0</v>
      </c>
      <c r="H66" s="239" t="str">
        <f>IF(IF(ISERROR(VLOOKUP(E66,SoLieuCanDoi!$B$5:$F$7,5,0)),"",VLOOKUP(E66,SoLieuCanDoi!$B$5:$F$7,5,0))&lt;&gt;"",VLOOKUP(E66,SoLieuCanDoi!$B$5:$F$7,5,0),"")</f>
        <v/>
      </c>
    </row>
    <row r="67" spans="1:8">
      <c r="A67" s="221">
        <v>0</v>
      </c>
      <c r="B67" s="222" t="s">
        <v>405</v>
      </c>
      <c r="C67" s="223" t="s">
        <v>406</v>
      </c>
      <c r="D67" s="223" t="s">
        <v>407</v>
      </c>
      <c r="E67" s="224" t="s">
        <v>199</v>
      </c>
      <c r="F67" s="225">
        <f>F5+F31</f>
        <v>0</v>
      </c>
      <c r="G67" s="225">
        <f>G5+G31</f>
        <v>0</v>
      </c>
      <c r="H67" s="240" t="s">
        <v>136</v>
      </c>
    </row>
    <row r="68" spans="1:8">
      <c r="A68" s="203">
        <v>1</v>
      </c>
      <c r="B68" s="204" t="s">
        <v>408</v>
      </c>
      <c r="C68" s="204" t="s">
        <v>409</v>
      </c>
      <c r="D68" s="204" t="s">
        <v>200</v>
      </c>
      <c r="E68" s="205" t="s">
        <v>201</v>
      </c>
      <c r="F68" s="206">
        <f>F69+F84</f>
        <v>0</v>
      </c>
      <c r="G68" s="206">
        <f>G69+G84</f>
        <v>0</v>
      </c>
      <c r="H68" s="237" t="s">
        <v>136</v>
      </c>
    </row>
    <row r="69" spans="1:8">
      <c r="A69" s="207">
        <v>2</v>
      </c>
      <c r="B69" s="208" t="s">
        <v>410</v>
      </c>
      <c r="C69" s="208" t="s">
        <v>411</v>
      </c>
      <c r="D69" s="208" t="s">
        <v>412</v>
      </c>
      <c r="E69" s="209" t="s">
        <v>202</v>
      </c>
      <c r="F69" s="210">
        <f>SUM(F70:F83)</f>
        <v>0</v>
      </c>
      <c r="G69" s="210">
        <f>SUM(G70:G83)</f>
        <v>0</v>
      </c>
      <c r="H69" s="238" t="s">
        <v>136</v>
      </c>
    </row>
    <row r="70" spans="1:8">
      <c r="A70" s="211"/>
      <c r="B70" s="212" t="s">
        <v>413</v>
      </c>
      <c r="C70" s="212" t="s">
        <v>414</v>
      </c>
      <c r="D70" s="212" t="s">
        <v>415</v>
      </c>
      <c r="E70" s="213" t="s">
        <v>203</v>
      </c>
      <c r="F70" s="214">
        <f>SUMIF(SoLieuCanDoi!$B$5:$B$7,'CDKT-资产负债表'!$E70,SoLieuCanDoi!$D$5:$D$7)</f>
        <v>0</v>
      </c>
      <c r="G70" s="214">
        <f>SUMIF(SoLieuCanDoi!$B$5:$B$7,'CDKT-资产负债表'!$E70,SoLieuCanDoi!$E$5:$E$7)</f>
        <v>0</v>
      </c>
      <c r="H70" s="239" t="str">
        <f>IF(IF(ISERROR(VLOOKUP(E70,SoLieuCanDoi!$B$5:$F$7,5,0)),"",VLOOKUP(E70,SoLieuCanDoi!$B$5:$F$7,5,0))&lt;&gt;"",VLOOKUP(E70,SoLieuCanDoi!$B$5:$F$7,5,0),"")</f>
        <v/>
      </c>
    </row>
    <row r="71" spans="1:8">
      <c r="A71" s="218"/>
      <c r="B71" s="219" t="s">
        <v>416</v>
      </c>
      <c r="C71" s="219" t="s">
        <v>417</v>
      </c>
      <c r="D71" s="219" t="s">
        <v>418</v>
      </c>
      <c r="E71" s="220" t="s">
        <v>204</v>
      </c>
      <c r="F71" s="214">
        <f>SUMIF(SoLieuCanDoi!$B$5:$B$7,'CDKT-资产负债表'!$E71,SoLieuCanDoi!$D$5:$D$7)</f>
        <v>0</v>
      </c>
      <c r="G71" s="214">
        <f>SUMIF(SoLieuCanDoi!$B$5:$B$7,'CDKT-资产负债表'!$E71,SoLieuCanDoi!$E$5:$E$7)</f>
        <v>0</v>
      </c>
      <c r="H71" s="239" t="str">
        <f>IF(IF(ISERROR(VLOOKUP(E71,SoLieuCanDoi!$B$5:$F$7,5,0)),"",VLOOKUP(E71,SoLieuCanDoi!$B$5:$F$7,5,0))&lt;&gt;"",VLOOKUP(E71,SoLieuCanDoi!$B$5:$F$7,5,0),"")</f>
        <v/>
      </c>
    </row>
    <row r="72" spans="1:8">
      <c r="A72" s="218"/>
      <c r="B72" s="219" t="s">
        <v>419</v>
      </c>
      <c r="C72" s="219" t="s">
        <v>420</v>
      </c>
      <c r="D72" s="219" t="s">
        <v>421</v>
      </c>
      <c r="E72" s="220" t="s">
        <v>205</v>
      </c>
      <c r="F72" s="214">
        <f>SUMIF(SoLieuCanDoi!$B$5:$B$7,'CDKT-资产负债表'!$E72,SoLieuCanDoi!$D$5:$D$7)</f>
        <v>0</v>
      </c>
      <c r="G72" s="214">
        <f>SUMIF(SoLieuCanDoi!$B$5:$B$7,'CDKT-资产负债表'!$E72,SoLieuCanDoi!$E$5:$E$7)</f>
        <v>0</v>
      </c>
      <c r="H72" s="239" t="str">
        <f>IF(IF(ISERROR(VLOOKUP(E72,SoLieuCanDoi!$B$5:$F$7,5,0)),"",VLOOKUP(E72,SoLieuCanDoi!$B$5:$F$7,5,0))&lt;&gt;"",VLOOKUP(E72,SoLieuCanDoi!$B$5:$F$7,5,0),"")</f>
        <v/>
      </c>
    </row>
    <row r="73" spans="1:8">
      <c r="A73" s="218"/>
      <c r="B73" s="219" t="s">
        <v>422</v>
      </c>
      <c r="C73" s="219" t="s">
        <v>423</v>
      </c>
      <c r="D73" s="219" t="s">
        <v>424</v>
      </c>
      <c r="E73" s="220" t="s">
        <v>206</v>
      </c>
      <c r="F73" s="214">
        <f>SUMIF(SoLieuCanDoi!$B$5:$B$7,'CDKT-资产负债表'!$E73,SoLieuCanDoi!$D$5:$D$7)</f>
        <v>0</v>
      </c>
      <c r="G73" s="214">
        <f>SUMIF(SoLieuCanDoi!$B$5:$B$7,'CDKT-资产负债表'!$E73,SoLieuCanDoi!$E$5:$E$7)</f>
        <v>0</v>
      </c>
      <c r="H73" s="239" t="str">
        <f>IF(IF(ISERROR(VLOOKUP(E73,SoLieuCanDoi!$B$5:$F$7,5,0)),"",VLOOKUP(E73,SoLieuCanDoi!$B$5:$F$7,5,0))&lt;&gt;"",VLOOKUP(E73,SoLieuCanDoi!$B$5:$F$7,5,0),"")</f>
        <v/>
      </c>
    </row>
    <row r="74" spans="1:8">
      <c r="A74" s="218"/>
      <c r="B74" s="219" t="s">
        <v>425</v>
      </c>
      <c r="C74" s="219" t="s">
        <v>426</v>
      </c>
      <c r="D74" s="219" t="s">
        <v>427</v>
      </c>
      <c r="E74" s="220" t="s">
        <v>207</v>
      </c>
      <c r="F74" s="214">
        <f>SUMIF(SoLieuCanDoi!$B$5:$B$7,'CDKT-资产负债表'!$E74,SoLieuCanDoi!$D$5:$D$7)</f>
        <v>0</v>
      </c>
      <c r="G74" s="214">
        <f>SUMIF(SoLieuCanDoi!$B$5:$B$7,'CDKT-资产负债表'!$E74,SoLieuCanDoi!$E$5:$E$7)</f>
        <v>0</v>
      </c>
      <c r="H74" s="239" t="str">
        <f>IF(IF(ISERROR(VLOOKUP(E74,SoLieuCanDoi!$B$5:$F$7,5,0)),"",VLOOKUP(E74,SoLieuCanDoi!$B$5:$F$7,5,0))&lt;&gt;"",VLOOKUP(E74,SoLieuCanDoi!$B$5:$F$7,5,0),"")</f>
        <v/>
      </c>
    </row>
    <row r="75" spans="1:8">
      <c r="A75" s="218"/>
      <c r="B75" s="219" t="s">
        <v>428</v>
      </c>
      <c r="C75" s="219" t="s">
        <v>429</v>
      </c>
      <c r="D75" s="219" t="s">
        <v>430</v>
      </c>
      <c r="E75" s="220" t="s">
        <v>208</v>
      </c>
      <c r="F75" s="214">
        <f>SUMIF(SoLieuCanDoi!$B$5:$B$7,'CDKT-资产负债表'!$E75,SoLieuCanDoi!$D$5:$D$7)</f>
        <v>0</v>
      </c>
      <c r="G75" s="214">
        <f>SUMIF(SoLieuCanDoi!$B$5:$B$7,'CDKT-资产负债表'!$E75,SoLieuCanDoi!$E$5:$E$7)</f>
        <v>0</v>
      </c>
      <c r="H75" s="239" t="str">
        <f>IF(IF(ISERROR(VLOOKUP(E75,SoLieuCanDoi!$B$5:$F$7,5,0)),"",VLOOKUP(E75,SoLieuCanDoi!$B$5:$F$7,5,0))&lt;&gt;"",VLOOKUP(E75,SoLieuCanDoi!$B$5:$F$7,5,0),"")</f>
        <v/>
      </c>
    </row>
    <row r="76" spans="1:8">
      <c r="A76" s="218"/>
      <c r="B76" s="219"/>
      <c r="C76" s="219" t="s">
        <v>431</v>
      </c>
      <c r="D76" s="219" t="s">
        <v>432</v>
      </c>
      <c r="E76" s="220" t="s">
        <v>209</v>
      </c>
      <c r="F76" s="214">
        <f>SUMIF(SoLieuCanDoi!$B$5:$B$7,'CDKT-资产负债表'!$E76,SoLieuCanDoi!$D$5:$D$7)</f>
        <v>0</v>
      </c>
      <c r="G76" s="214">
        <f>SUMIF(SoLieuCanDoi!$B$5:$B$7,'CDKT-资产负债表'!$E76,SoLieuCanDoi!$E$5:$E$7)</f>
        <v>0</v>
      </c>
      <c r="H76" s="239" t="str">
        <f>IF(IF(ISERROR(VLOOKUP(E76,SoLieuCanDoi!$B$5:$F$7,5,0)),"",VLOOKUP(E76,SoLieuCanDoi!$B$5:$F$7,5,0))&lt;&gt;"",VLOOKUP(E76,SoLieuCanDoi!$B$5:$F$7,5,0),"")</f>
        <v/>
      </c>
    </row>
    <row r="77" spans="1:8">
      <c r="A77" s="218"/>
      <c r="B77" s="219"/>
      <c r="C77" s="219" t="s">
        <v>433</v>
      </c>
      <c r="D77" s="219" t="s">
        <v>434</v>
      </c>
      <c r="E77" s="220" t="s">
        <v>210</v>
      </c>
      <c r="F77" s="214">
        <f>SUMIF(SoLieuCanDoi!$B$5:$B$7,'CDKT-资产负债表'!$E77,SoLieuCanDoi!$D$5:$D$7)</f>
        <v>0</v>
      </c>
      <c r="G77" s="214">
        <f>SUMIF(SoLieuCanDoi!$B$5:$B$7,'CDKT-资产负债表'!$E77,SoLieuCanDoi!$E$5:$E$7)</f>
        <v>0</v>
      </c>
      <c r="H77" s="239" t="str">
        <f>IF(IF(ISERROR(VLOOKUP(E77,SoLieuCanDoi!$B$5:$F$7,5,0)),"",VLOOKUP(E77,SoLieuCanDoi!$B$5:$F$7,5,0))&lt;&gt;"",VLOOKUP(E77,SoLieuCanDoi!$B$5:$F$7,5,0),"")</f>
        <v/>
      </c>
    </row>
    <row r="78" spans="1:8">
      <c r="A78" s="218"/>
      <c r="B78" s="219" t="s">
        <v>435</v>
      </c>
      <c r="C78" s="219" t="s">
        <v>436</v>
      </c>
      <c r="D78" s="219" t="s">
        <v>437</v>
      </c>
      <c r="E78" s="220" t="s">
        <v>211</v>
      </c>
      <c r="F78" s="214">
        <f>SUMIF(SoLieuCanDoi!$B$5:$B$7,'CDKT-资产负债表'!$E78,SoLieuCanDoi!$D$5:$D$7)</f>
        <v>0</v>
      </c>
      <c r="G78" s="214">
        <f>SUMIF(SoLieuCanDoi!$B$5:$B$7,'CDKT-资产负债表'!$E78,SoLieuCanDoi!$E$5:$E$7)</f>
        <v>0</v>
      </c>
      <c r="H78" s="239" t="str">
        <f>IF(IF(ISERROR(VLOOKUP(E78,SoLieuCanDoi!$B$5:$F$7,5,0)),"",VLOOKUP(E78,SoLieuCanDoi!$B$5:$F$7,5,0))&lt;&gt;"",VLOOKUP(E78,SoLieuCanDoi!$B$5:$F$7,5,0),"")</f>
        <v/>
      </c>
    </row>
    <row r="79" spans="1:8" ht="27.6">
      <c r="A79" s="218"/>
      <c r="B79" s="219" t="s">
        <v>438</v>
      </c>
      <c r="C79" s="219" t="s">
        <v>439</v>
      </c>
      <c r="D79" s="219" t="s">
        <v>440</v>
      </c>
      <c r="E79" s="220" t="s">
        <v>212</v>
      </c>
      <c r="F79" s="214">
        <f>SUMIF(SoLieuCanDoi!$B$5:$B$7,'CDKT-资产负债表'!$E79,SoLieuCanDoi!$D$5:$D$7)</f>
        <v>0</v>
      </c>
      <c r="G79" s="214">
        <f>SUMIF(SoLieuCanDoi!$B$5:$B$7,'CDKT-资产负债表'!$E79,SoLieuCanDoi!$E$5:$E$7)</f>
        <v>0</v>
      </c>
      <c r="H79" s="239" t="str">
        <f>IF(IF(ISERROR(VLOOKUP(E79,SoLieuCanDoi!$B$5:$F$7,5,0)),"",VLOOKUP(E79,SoLieuCanDoi!$B$5:$F$7,5,0))&lt;&gt;"",VLOOKUP(E79,SoLieuCanDoi!$B$5:$F$7,5,0),"")</f>
        <v/>
      </c>
    </row>
    <row r="80" spans="1:8">
      <c r="A80" s="218"/>
      <c r="B80" s="219" t="s">
        <v>441</v>
      </c>
      <c r="C80" s="219" t="s">
        <v>442</v>
      </c>
      <c r="D80" s="219" t="s">
        <v>443</v>
      </c>
      <c r="E80" s="220" t="s">
        <v>213</v>
      </c>
      <c r="F80" s="214">
        <f>SUMIF(SoLieuCanDoi!$B$5:$B$7,'CDKT-资产负债表'!$E80,SoLieuCanDoi!$D$5:$D$7)</f>
        <v>0</v>
      </c>
      <c r="G80" s="214">
        <f>SUMIF(SoLieuCanDoi!$B$5:$B$7,'CDKT-资产负债表'!$E80,SoLieuCanDoi!$E$5:$E$7)</f>
        <v>0</v>
      </c>
      <c r="H80" s="239" t="str">
        <f>IF(IF(ISERROR(VLOOKUP(E80,SoLieuCanDoi!$B$5:$F$7,5,0)),"",VLOOKUP(E80,SoLieuCanDoi!$B$5:$F$7,5,0))&lt;&gt;"",VLOOKUP(E80,SoLieuCanDoi!$B$5:$F$7,5,0),"")</f>
        <v/>
      </c>
    </row>
    <row r="81" spans="1:8">
      <c r="A81" s="218"/>
      <c r="B81" s="219"/>
      <c r="C81" s="219" t="s">
        <v>444</v>
      </c>
      <c r="D81" s="219" t="s">
        <v>445</v>
      </c>
      <c r="E81" s="220" t="s">
        <v>214</v>
      </c>
      <c r="F81" s="214">
        <f>SUMIF(SoLieuCanDoi!$B$5:$B$7,'CDKT-资产负债表'!$E81,SoLieuCanDoi!$D$5:$D$7)</f>
        <v>0</v>
      </c>
      <c r="G81" s="214">
        <f>SUMIF(SoLieuCanDoi!$B$5:$B$7,'CDKT-资产负债表'!$E81,SoLieuCanDoi!$E$5:$E$7)</f>
        <v>0</v>
      </c>
      <c r="H81" s="239" t="str">
        <f>IF(IF(ISERROR(VLOOKUP(E81,SoLieuCanDoi!$B$5:$F$7,5,0)),"",VLOOKUP(E81,SoLieuCanDoi!$B$5:$F$7,5,0))&lt;&gt;"",VLOOKUP(E81,SoLieuCanDoi!$B$5:$F$7,5,0),"")</f>
        <v/>
      </c>
    </row>
    <row r="82" spans="1:8">
      <c r="A82" s="218"/>
      <c r="B82" s="219"/>
      <c r="C82" s="219" t="s">
        <v>446</v>
      </c>
      <c r="D82" s="219" t="s">
        <v>447</v>
      </c>
      <c r="E82" s="220" t="s">
        <v>215</v>
      </c>
      <c r="F82" s="214">
        <f>SUMIF(SoLieuCanDoi!$B$5:$B$7,'CDKT-资产负债表'!$E82,SoLieuCanDoi!$D$5:$D$7)</f>
        <v>0</v>
      </c>
      <c r="G82" s="214">
        <f>SUMIF(SoLieuCanDoi!$B$5:$B$7,'CDKT-资产负债表'!$E82,SoLieuCanDoi!$E$5:$E$7)</f>
        <v>0</v>
      </c>
      <c r="H82" s="239" t="str">
        <f>IF(IF(ISERROR(VLOOKUP(E82,SoLieuCanDoi!$B$5:$F$7,5,0)),"",VLOOKUP(E82,SoLieuCanDoi!$B$5:$F$7,5,0))&lt;&gt;"",VLOOKUP(E82,SoLieuCanDoi!$B$5:$F$7,5,0),"")</f>
        <v/>
      </c>
    </row>
    <row r="83" spans="1:8" ht="27.6">
      <c r="A83" s="215"/>
      <c r="B83" s="216"/>
      <c r="C83" s="216" t="s">
        <v>323</v>
      </c>
      <c r="D83" s="216" t="s">
        <v>448</v>
      </c>
      <c r="E83" s="217" t="s">
        <v>216</v>
      </c>
      <c r="F83" s="214">
        <f>SUMIF(SoLieuCanDoi!$B$5:$B$7,'CDKT-资产负债表'!$E83,SoLieuCanDoi!$D$5:$D$7)</f>
        <v>0</v>
      </c>
      <c r="G83" s="214">
        <f>SUMIF(SoLieuCanDoi!$B$5:$B$7,'CDKT-资产负债表'!$E83,SoLieuCanDoi!$E$5:$E$7)</f>
        <v>0</v>
      </c>
      <c r="H83" s="239" t="str">
        <f>IF(IF(ISERROR(VLOOKUP(E83,SoLieuCanDoi!$B$5:$F$7,5,0)),"",VLOOKUP(E83,SoLieuCanDoi!$B$5:$F$7,5,0))&lt;&gt;"",VLOOKUP(E83,SoLieuCanDoi!$B$5:$F$7,5,0),"")</f>
        <v/>
      </c>
    </row>
    <row r="84" spans="1:8">
      <c r="A84" s="207">
        <v>2</v>
      </c>
      <c r="B84" s="208" t="s">
        <v>449</v>
      </c>
      <c r="C84" s="208" t="s">
        <v>450</v>
      </c>
      <c r="D84" s="208" t="s">
        <v>451</v>
      </c>
      <c r="E84" s="209" t="s">
        <v>217</v>
      </c>
      <c r="F84" s="210">
        <f>SUM(F85:F97)</f>
        <v>0</v>
      </c>
      <c r="G84" s="210">
        <f>SUM(G85:G97)</f>
        <v>0</v>
      </c>
      <c r="H84" s="238" t="s">
        <v>136</v>
      </c>
    </row>
    <row r="85" spans="1:8">
      <c r="A85" s="211"/>
      <c r="B85" s="212" t="s">
        <v>452</v>
      </c>
      <c r="C85" s="212" t="s">
        <v>453</v>
      </c>
      <c r="D85" s="212" t="s">
        <v>454</v>
      </c>
      <c r="E85" s="213" t="s">
        <v>218</v>
      </c>
      <c r="F85" s="214">
        <f>SUMIF(SoLieuCanDoi!$B$5:$B$7,'CDKT-资产负债表'!$E85,SoLieuCanDoi!$D$5:$D$7)</f>
        <v>0</v>
      </c>
      <c r="G85" s="214">
        <f>SUMIF(SoLieuCanDoi!$B$5:$B$7,'CDKT-资产负债表'!$E85,SoLieuCanDoi!$E$5:$E$7)</f>
        <v>0</v>
      </c>
      <c r="H85" s="239" t="str">
        <f>IF(IF(ISERROR(VLOOKUP(E85,SoLieuCanDoi!$B$5:$F$7,5,0)),"",VLOOKUP(E85,SoLieuCanDoi!$B$5:$F$7,5,0))&lt;&gt;"",VLOOKUP(E85,SoLieuCanDoi!$B$5:$F$7,5,0),"")</f>
        <v/>
      </c>
    </row>
    <row r="86" spans="1:8">
      <c r="A86" s="218"/>
      <c r="B86" s="219"/>
      <c r="C86" s="219" t="s">
        <v>455</v>
      </c>
      <c r="D86" s="219" t="s">
        <v>456</v>
      </c>
      <c r="E86" s="220" t="s">
        <v>219</v>
      </c>
      <c r="F86" s="214">
        <f>SUMIF(SoLieuCanDoi!$B$5:$B$7,'CDKT-资产负债表'!$E86,SoLieuCanDoi!$D$5:$D$7)</f>
        <v>0</v>
      </c>
      <c r="G86" s="214">
        <f>SUMIF(SoLieuCanDoi!$B$5:$B$7,'CDKT-资产负债表'!$E86,SoLieuCanDoi!$E$5:$E$7)</f>
        <v>0</v>
      </c>
      <c r="H86" s="239" t="str">
        <f>IF(IF(ISERROR(VLOOKUP(E86,SoLieuCanDoi!$B$5:$F$7,5,0)),"",VLOOKUP(E86,SoLieuCanDoi!$B$5:$F$7,5,0))&lt;&gt;"",VLOOKUP(E86,SoLieuCanDoi!$B$5:$F$7,5,0),"")</f>
        <v/>
      </c>
    </row>
    <row r="87" spans="1:8">
      <c r="A87" s="218"/>
      <c r="B87" s="219"/>
      <c r="C87" s="219" t="s">
        <v>457</v>
      </c>
      <c r="D87" s="219" t="s">
        <v>458</v>
      </c>
      <c r="E87" s="220" t="s">
        <v>220</v>
      </c>
      <c r="F87" s="214">
        <f>SUMIF(SoLieuCanDoi!$B$5:$B$7,'CDKT-资产负债表'!$E87,SoLieuCanDoi!$D$5:$D$7)</f>
        <v>0</v>
      </c>
      <c r="G87" s="214">
        <f>SUMIF(SoLieuCanDoi!$B$5:$B$7,'CDKT-资产负债表'!$E87,SoLieuCanDoi!$E$5:$E$7)</f>
        <v>0</v>
      </c>
      <c r="H87" s="239" t="str">
        <f>IF(IF(ISERROR(VLOOKUP(E87,SoLieuCanDoi!$B$5:$F$7,5,0)),"",VLOOKUP(E87,SoLieuCanDoi!$B$5:$F$7,5,0))&lt;&gt;"",VLOOKUP(E87,SoLieuCanDoi!$B$5:$F$7,5,0),"")</f>
        <v/>
      </c>
    </row>
    <row r="88" spans="1:8">
      <c r="A88" s="218"/>
      <c r="B88" s="219"/>
      <c r="C88" s="219" t="s">
        <v>338</v>
      </c>
      <c r="D88" s="219" t="s">
        <v>459</v>
      </c>
      <c r="E88" s="220" t="s">
        <v>221</v>
      </c>
      <c r="F88" s="214">
        <f>SUMIF(SoLieuCanDoi!$B$5:$B$7,'CDKT-资产负债表'!$E88,SoLieuCanDoi!$D$5:$D$7)</f>
        <v>0</v>
      </c>
      <c r="G88" s="214">
        <f>SUMIF(SoLieuCanDoi!$B$5:$B$7,'CDKT-资产负债表'!$E88,SoLieuCanDoi!$E$5:$E$7)</f>
        <v>0</v>
      </c>
      <c r="H88" s="239" t="str">
        <f>IF(IF(ISERROR(VLOOKUP(E88,SoLieuCanDoi!$B$5:$F$7,5,0)),"",VLOOKUP(E88,SoLieuCanDoi!$B$5:$F$7,5,0))&lt;&gt;"",VLOOKUP(E88,SoLieuCanDoi!$B$5:$F$7,5,0),"")</f>
        <v/>
      </c>
    </row>
    <row r="89" spans="1:8">
      <c r="A89" s="218"/>
      <c r="B89" s="219" t="s">
        <v>460</v>
      </c>
      <c r="C89" s="219" t="s">
        <v>461</v>
      </c>
      <c r="D89" s="219" t="s">
        <v>462</v>
      </c>
      <c r="E89" s="220" t="s">
        <v>222</v>
      </c>
      <c r="F89" s="214">
        <f>SUMIF(SoLieuCanDoi!$B$5:$B$7,'CDKT-资产负债表'!$E89,SoLieuCanDoi!$D$5:$D$7)</f>
        <v>0</v>
      </c>
      <c r="G89" s="214">
        <f>SUMIF(SoLieuCanDoi!$B$5:$B$7,'CDKT-资产负债表'!$E89,SoLieuCanDoi!$E$5:$E$7)</f>
        <v>0</v>
      </c>
      <c r="H89" s="239" t="str">
        <f>IF(IF(ISERROR(VLOOKUP(E89,SoLieuCanDoi!$B$5:$F$7,5,0)),"",VLOOKUP(E89,SoLieuCanDoi!$B$5:$F$7,5,0))&lt;&gt;"",VLOOKUP(E89,SoLieuCanDoi!$B$5:$F$7,5,0),"")</f>
        <v/>
      </c>
    </row>
    <row r="90" spans="1:8">
      <c r="A90" s="218"/>
      <c r="B90" s="219"/>
      <c r="C90" s="219" t="s">
        <v>463</v>
      </c>
      <c r="D90" s="219" t="s">
        <v>464</v>
      </c>
      <c r="E90" s="220" t="s">
        <v>223</v>
      </c>
      <c r="F90" s="214">
        <f>SUMIF(SoLieuCanDoi!$B$5:$B$7,'CDKT-资产负债表'!$E90,SoLieuCanDoi!$D$5:$D$7)</f>
        <v>0</v>
      </c>
      <c r="G90" s="214">
        <f>SUMIF(SoLieuCanDoi!$B$5:$B$7,'CDKT-资产负债表'!$E90,SoLieuCanDoi!$E$5:$E$7)</f>
        <v>0</v>
      </c>
      <c r="H90" s="239" t="str">
        <f>IF(IF(ISERROR(VLOOKUP(E90,SoLieuCanDoi!$B$5:$F$7,5,0)),"",VLOOKUP(E90,SoLieuCanDoi!$B$5:$F$7,5,0))&lt;&gt;"",VLOOKUP(E90,SoLieuCanDoi!$B$5:$F$7,5,0),"")</f>
        <v/>
      </c>
    </row>
    <row r="91" spans="1:8">
      <c r="A91" s="218"/>
      <c r="B91" s="219" t="s">
        <v>465</v>
      </c>
      <c r="C91" s="219" t="s">
        <v>466</v>
      </c>
      <c r="D91" s="219" t="s">
        <v>467</v>
      </c>
      <c r="E91" s="220" t="s">
        <v>224</v>
      </c>
      <c r="F91" s="214">
        <f>SUMIF(SoLieuCanDoi!$B$5:$B$7,'CDKT-资产负债表'!$E91,SoLieuCanDoi!$D$5:$D$7)</f>
        <v>0</v>
      </c>
      <c r="G91" s="214">
        <f>SUMIF(SoLieuCanDoi!$B$5:$B$7,'CDKT-资产负债表'!$E91,SoLieuCanDoi!$E$5:$E$7)</f>
        <v>0</v>
      </c>
      <c r="H91" s="239" t="str">
        <f>IF(IF(ISERROR(VLOOKUP(E91,SoLieuCanDoi!$B$5:$F$7,5,0)),"",VLOOKUP(E91,SoLieuCanDoi!$B$5:$F$7,5,0))&lt;&gt;"",VLOOKUP(E91,SoLieuCanDoi!$B$5:$F$7,5,0),"")</f>
        <v/>
      </c>
    </row>
    <row r="92" spans="1:8">
      <c r="A92" s="218"/>
      <c r="B92" s="219" t="s">
        <v>468</v>
      </c>
      <c r="C92" s="219" t="s">
        <v>469</v>
      </c>
      <c r="D92" s="219" t="s">
        <v>470</v>
      </c>
      <c r="E92" s="220" t="s">
        <v>225</v>
      </c>
      <c r="F92" s="214">
        <f>SUMIF(SoLieuCanDoi!$B$5:$B$7,'CDKT-资产负债表'!$E92,SoLieuCanDoi!$D$5:$D$7)</f>
        <v>0</v>
      </c>
      <c r="G92" s="214">
        <f>SUMIF(SoLieuCanDoi!$B$5:$B$7,'CDKT-资产负债表'!$E92,SoLieuCanDoi!$E$5:$E$7)</f>
        <v>0</v>
      </c>
      <c r="H92" s="239" t="str">
        <f>IF(IF(ISERROR(VLOOKUP(E92,SoLieuCanDoi!$B$5:$F$7,5,0)),"",VLOOKUP(E92,SoLieuCanDoi!$B$5:$F$7,5,0))&lt;&gt;"",VLOOKUP(E92,SoLieuCanDoi!$B$5:$F$7,5,0),"")</f>
        <v/>
      </c>
    </row>
    <row r="93" spans="1:8">
      <c r="A93" s="218"/>
      <c r="B93" s="219"/>
      <c r="C93" s="219" t="s">
        <v>471</v>
      </c>
      <c r="D93" s="219" t="s">
        <v>472</v>
      </c>
      <c r="E93" s="220" t="s">
        <v>226</v>
      </c>
      <c r="F93" s="214">
        <f>SUMIF(SoLieuCanDoi!$B$5:$B$7,'CDKT-资产负债表'!$E93,SoLieuCanDoi!$D$5:$D$7)</f>
        <v>0</v>
      </c>
      <c r="G93" s="214">
        <f>SUMIF(SoLieuCanDoi!$B$5:$B$7,'CDKT-资产负债表'!$E93,SoLieuCanDoi!$E$5:$E$7)</f>
        <v>0</v>
      </c>
      <c r="H93" s="239" t="str">
        <f>IF(IF(ISERROR(VLOOKUP(E93,SoLieuCanDoi!$B$5:$F$7,5,0)),"",VLOOKUP(E93,SoLieuCanDoi!$B$5:$F$7,5,0))&lt;&gt;"",VLOOKUP(E93,SoLieuCanDoi!$B$5:$F$7,5,0),"")</f>
        <v/>
      </c>
    </row>
    <row r="94" spans="1:8">
      <c r="A94" s="218"/>
      <c r="B94" s="219"/>
      <c r="C94" s="219" t="s">
        <v>473</v>
      </c>
      <c r="D94" s="219" t="s">
        <v>474</v>
      </c>
      <c r="E94" s="220" t="s">
        <v>227</v>
      </c>
      <c r="F94" s="214">
        <f>SUMIF(SoLieuCanDoi!$B$5:$B$7,'CDKT-资产负债表'!$E94,SoLieuCanDoi!$D$5:$D$7)</f>
        <v>0</v>
      </c>
      <c r="G94" s="214">
        <f>SUMIF(SoLieuCanDoi!$B$5:$B$7,'CDKT-资产负债表'!$E94,SoLieuCanDoi!$E$5:$E$7)</f>
        <v>0</v>
      </c>
      <c r="H94" s="239" t="str">
        <f>IF(IF(ISERROR(VLOOKUP(E94,SoLieuCanDoi!$B$5:$F$7,5,0)),"",VLOOKUP(E94,SoLieuCanDoi!$B$5:$F$7,5,0))&lt;&gt;"",VLOOKUP(E94,SoLieuCanDoi!$B$5:$F$7,5,0),"")</f>
        <v/>
      </c>
    </row>
    <row r="95" spans="1:8">
      <c r="A95" s="218"/>
      <c r="B95" s="219" t="s">
        <v>475</v>
      </c>
      <c r="C95" s="219" t="s">
        <v>476</v>
      </c>
      <c r="D95" s="219" t="s">
        <v>477</v>
      </c>
      <c r="E95" s="220" t="s">
        <v>228</v>
      </c>
      <c r="F95" s="214">
        <f>SUMIF(SoLieuCanDoi!$B$5:$B$7,'CDKT-资产负债表'!$E95,SoLieuCanDoi!$D$5:$D$7)</f>
        <v>0</v>
      </c>
      <c r="G95" s="214">
        <f>SUMIF(SoLieuCanDoi!$B$5:$B$7,'CDKT-资产负债表'!$E95,SoLieuCanDoi!$E$5:$E$7)</f>
        <v>0</v>
      </c>
      <c r="H95" s="239" t="str">
        <f>IF(IF(ISERROR(VLOOKUP(E95,SoLieuCanDoi!$B$5:$F$7,5,0)),"",VLOOKUP(E95,SoLieuCanDoi!$B$5:$F$7,5,0))&lt;&gt;"",VLOOKUP(E95,SoLieuCanDoi!$B$5:$F$7,5,0),"")</f>
        <v/>
      </c>
    </row>
    <row r="96" spans="1:8">
      <c r="A96" s="218"/>
      <c r="B96" s="219" t="s">
        <v>478</v>
      </c>
      <c r="C96" s="219" t="s">
        <v>299</v>
      </c>
      <c r="D96" s="219" t="s">
        <v>479</v>
      </c>
      <c r="E96" s="220" t="s">
        <v>229</v>
      </c>
      <c r="F96" s="214">
        <f>SUMIF(SoLieuCanDoi!$B$5:$B$7,'CDKT-资产负债表'!$E96,SoLieuCanDoi!$D$5:$D$7)</f>
        <v>0</v>
      </c>
      <c r="G96" s="214">
        <f>SUMIF(SoLieuCanDoi!$B$5:$B$7,'CDKT-资产负债表'!$E96,SoLieuCanDoi!$E$5:$E$7)</f>
        <v>0</v>
      </c>
      <c r="H96" s="239" t="str">
        <f>IF(IF(ISERROR(VLOOKUP(E96,SoLieuCanDoi!$B$5:$F$7,5,0)),"",VLOOKUP(E96,SoLieuCanDoi!$B$5:$F$7,5,0))&lt;&gt;"",VLOOKUP(E96,SoLieuCanDoi!$B$5:$F$7,5,0),"")</f>
        <v/>
      </c>
    </row>
    <row r="97" spans="1:8" ht="27.6">
      <c r="A97" s="215"/>
      <c r="B97" s="216"/>
      <c r="C97" s="216" t="s">
        <v>480</v>
      </c>
      <c r="D97" s="216" t="s">
        <v>481</v>
      </c>
      <c r="E97" s="217" t="s">
        <v>230</v>
      </c>
      <c r="F97" s="214">
        <f>SUMIF(SoLieuCanDoi!$B$5:$B$7,'CDKT-资产负债表'!$E97,SoLieuCanDoi!$D$5:$D$7)</f>
        <v>0</v>
      </c>
      <c r="G97" s="214">
        <f>SUMIF(SoLieuCanDoi!$B$5:$B$7,'CDKT-资产负债表'!$E97,SoLieuCanDoi!$E$5:$E$7)</f>
        <v>0</v>
      </c>
      <c r="H97" s="239" t="str">
        <f>IF(IF(ISERROR(VLOOKUP(E97,SoLieuCanDoi!$B$5:$F$7,5,0)),"",VLOOKUP(E97,SoLieuCanDoi!$B$5:$F$7,5,0))&lt;&gt;"",VLOOKUP(E97,SoLieuCanDoi!$B$5:$F$7,5,0),"")</f>
        <v/>
      </c>
    </row>
    <row r="98" spans="1:8">
      <c r="A98" s="203">
        <v>1</v>
      </c>
      <c r="B98" s="204" t="s">
        <v>482</v>
      </c>
      <c r="C98" s="204" t="s">
        <v>483</v>
      </c>
      <c r="D98" s="204" t="s">
        <v>231</v>
      </c>
      <c r="E98" s="205" t="s">
        <v>232</v>
      </c>
      <c r="F98" s="206">
        <f>F99+F112</f>
        <v>0</v>
      </c>
      <c r="G98" s="206">
        <f>G99+G112</f>
        <v>0</v>
      </c>
      <c r="H98" s="237" t="s">
        <v>136</v>
      </c>
    </row>
    <row r="99" spans="1:8">
      <c r="A99" s="207">
        <v>2</v>
      </c>
      <c r="B99" s="208" t="s">
        <v>484</v>
      </c>
      <c r="C99" s="208" t="s">
        <v>485</v>
      </c>
      <c r="D99" s="208" t="s">
        <v>486</v>
      </c>
      <c r="E99" s="209" t="s">
        <v>233</v>
      </c>
      <c r="F99" s="210">
        <f>SUM(F100:F111)</f>
        <v>0</v>
      </c>
      <c r="G99" s="210">
        <f>SUM(G100:G111)</f>
        <v>0</v>
      </c>
      <c r="H99" s="238" t="s">
        <v>136</v>
      </c>
    </row>
    <row r="100" spans="1:8">
      <c r="A100" s="211"/>
      <c r="B100" s="212" t="s">
        <v>487</v>
      </c>
      <c r="C100" s="212" t="s">
        <v>488</v>
      </c>
      <c r="D100" s="212" t="s">
        <v>489</v>
      </c>
      <c r="E100" s="213" t="s">
        <v>234</v>
      </c>
      <c r="F100" s="214">
        <f>SUMIF(SoLieuCanDoi!$B$5:$B$7,'CDKT-资产负债表'!$E100,SoLieuCanDoi!$D$5:$D$7)</f>
        <v>0</v>
      </c>
      <c r="G100" s="214">
        <f>SUMIF(SoLieuCanDoi!$B$5:$B$7,'CDKT-资产负债表'!$E100,SoLieuCanDoi!$E$5:$E$7)</f>
        <v>0</v>
      </c>
      <c r="H100" s="239" t="str">
        <f>IF(IF(ISERROR(VLOOKUP(E100,SoLieuCanDoi!$B$5:$F$7,5,0)),"",VLOOKUP(E100,SoLieuCanDoi!$B$5:$F$7,5,0))&lt;&gt;"",VLOOKUP(E100,SoLieuCanDoi!$B$5:$F$7,5,0),"")</f>
        <v/>
      </c>
    </row>
    <row r="101" spans="1:8">
      <c r="A101" s="218"/>
      <c r="B101" s="219" t="s">
        <v>490</v>
      </c>
      <c r="C101" s="219" t="s">
        <v>491</v>
      </c>
      <c r="D101" s="219" t="s">
        <v>492</v>
      </c>
      <c r="E101" s="220" t="s">
        <v>235</v>
      </c>
      <c r="F101" s="214">
        <f>SUMIF(SoLieuCanDoi!$B$5:$B$7,'CDKT-资产负债表'!$E101,SoLieuCanDoi!$D$5:$D$7)</f>
        <v>0</v>
      </c>
      <c r="G101" s="214">
        <f>SUMIF(SoLieuCanDoi!$B$5:$B$7,'CDKT-资产负债表'!$E101,SoLieuCanDoi!$E$5:$E$7)</f>
        <v>0</v>
      </c>
      <c r="H101" s="239" t="str">
        <f>IF(IF(ISERROR(VLOOKUP(E101,SoLieuCanDoi!$B$5:$F$7,5,0)),"",VLOOKUP(E101,SoLieuCanDoi!$B$5:$F$7,5,0))&lt;&gt;"",VLOOKUP(E101,SoLieuCanDoi!$B$5:$F$7,5,0),"")</f>
        <v/>
      </c>
    </row>
    <row r="102" spans="1:8">
      <c r="A102" s="218"/>
      <c r="B102" s="219"/>
      <c r="C102" s="219" t="s">
        <v>493</v>
      </c>
      <c r="D102" s="219" t="s">
        <v>494</v>
      </c>
      <c r="E102" s="220" t="s">
        <v>236</v>
      </c>
      <c r="F102" s="214">
        <f>SUMIF(SoLieuCanDoi!$B$5:$B$7,'CDKT-资产负债表'!$E102,SoLieuCanDoi!$D$5:$D$7)</f>
        <v>0</v>
      </c>
      <c r="G102" s="214">
        <f>SUMIF(SoLieuCanDoi!$B$5:$B$7,'CDKT-资产负债表'!$E102,SoLieuCanDoi!$E$5:$E$7)</f>
        <v>0</v>
      </c>
      <c r="H102" s="239" t="str">
        <f>IF(IF(ISERROR(VLOOKUP(E102,SoLieuCanDoi!$B$5:$F$7,5,0)),"",VLOOKUP(E102,SoLieuCanDoi!$B$5:$F$7,5,0))&lt;&gt;"",VLOOKUP(E102,SoLieuCanDoi!$B$5:$F$7,5,0),"")</f>
        <v/>
      </c>
    </row>
    <row r="103" spans="1:8">
      <c r="A103" s="218"/>
      <c r="B103" s="219" t="s">
        <v>495</v>
      </c>
      <c r="C103" s="219" t="s">
        <v>496</v>
      </c>
      <c r="D103" s="219" t="s">
        <v>497</v>
      </c>
      <c r="E103" s="220" t="s">
        <v>237</v>
      </c>
      <c r="F103" s="214">
        <f>SUMIF(SoLieuCanDoi!$B$5:$B$7,'CDKT-资产负债表'!$E103,SoLieuCanDoi!$D$5:$D$7)</f>
        <v>0</v>
      </c>
      <c r="G103" s="214">
        <f>SUMIF(SoLieuCanDoi!$B$5:$B$7,'CDKT-资产负债表'!$E103,SoLieuCanDoi!$E$5:$E$7)</f>
        <v>0</v>
      </c>
      <c r="H103" s="239" t="str">
        <f>IF(IF(ISERROR(VLOOKUP(E103,SoLieuCanDoi!$B$5:$F$7,5,0)),"",VLOOKUP(E103,SoLieuCanDoi!$B$5:$F$7,5,0))&lt;&gt;"",VLOOKUP(E103,SoLieuCanDoi!$B$5:$F$7,5,0),"")</f>
        <v/>
      </c>
    </row>
    <row r="104" spans="1:8">
      <c r="A104" s="218"/>
      <c r="B104" s="219"/>
      <c r="C104" s="219" t="s">
        <v>498</v>
      </c>
      <c r="D104" s="219" t="s">
        <v>499</v>
      </c>
      <c r="E104" s="220" t="s">
        <v>238</v>
      </c>
      <c r="F104" s="214">
        <f>SUMIF(SoLieuCanDoi!$B$5:$B$7,'CDKT-资产负债表'!$E104,SoLieuCanDoi!$D$5:$D$7)</f>
        <v>0</v>
      </c>
      <c r="G104" s="214">
        <f>SUMIF(SoLieuCanDoi!$B$5:$B$7,'CDKT-资产负债表'!$E104,SoLieuCanDoi!$E$5:$E$7)</f>
        <v>0</v>
      </c>
      <c r="H104" s="239" t="str">
        <f>IF(IF(ISERROR(VLOOKUP(E104,SoLieuCanDoi!$B$5:$F$7,5,0)),"",VLOOKUP(E104,SoLieuCanDoi!$B$5:$F$7,5,0))&lt;&gt;"",VLOOKUP(E104,SoLieuCanDoi!$B$5:$F$7,5,0),"")</f>
        <v/>
      </c>
    </row>
    <row r="105" spans="1:8">
      <c r="A105" s="218"/>
      <c r="B105" s="219" t="s">
        <v>500</v>
      </c>
      <c r="C105" s="219" t="s">
        <v>501</v>
      </c>
      <c r="D105" s="219" t="s">
        <v>502</v>
      </c>
      <c r="E105" s="220" t="s">
        <v>239</v>
      </c>
      <c r="F105" s="214">
        <f>SUMIF(SoLieuCanDoi!$B$5:$B$7,'CDKT-资产负债表'!$E105,SoLieuCanDoi!$D$5:$D$7)</f>
        <v>0</v>
      </c>
      <c r="G105" s="214">
        <f>SUMIF(SoLieuCanDoi!$B$5:$B$7,'CDKT-资产负债表'!$E105,SoLieuCanDoi!$E$5:$E$7)</f>
        <v>0</v>
      </c>
      <c r="H105" s="239" t="str">
        <f>IF(IF(ISERROR(VLOOKUP(E105,SoLieuCanDoi!$B$5:$F$7,5,0)),"",VLOOKUP(E105,SoLieuCanDoi!$B$5:$F$7,5,0))&lt;&gt;"",VLOOKUP(E105,SoLieuCanDoi!$B$5:$F$7,5,0),"")</f>
        <v/>
      </c>
    </row>
    <row r="106" spans="1:8">
      <c r="A106" s="218"/>
      <c r="B106" s="219" t="s">
        <v>503</v>
      </c>
      <c r="C106" s="219" t="s">
        <v>504</v>
      </c>
      <c r="D106" s="219" t="s">
        <v>505</v>
      </c>
      <c r="E106" s="220" t="s">
        <v>240</v>
      </c>
      <c r="F106" s="214">
        <f>SUMIF(SoLieuCanDoi!$B$5:$B$7,'CDKT-资产负债表'!$E106,SoLieuCanDoi!$D$5:$D$7)</f>
        <v>0</v>
      </c>
      <c r="G106" s="214">
        <f>SUMIF(SoLieuCanDoi!$B$5:$B$7,'CDKT-资产负债表'!$E106,SoLieuCanDoi!$E$5:$E$7)</f>
        <v>0</v>
      </c>
      <c r="H106" s="239" t="str">
        <f>IF(IF(ISERROR(VLOOKUP(E106,SoLieuCanDoi!$B$5:$F$7,5,0)),"",VLOOKUP(E106,SoLieuCanDoi!$B$5:$F$7,5,0))&lt;&gt;"",VLOOKUP(E106,SoLieuCanDoi!$B$5:$F$7,5,0),"")</f>
        <v/>
      </c>
    </row>
    <row r="107" spans="1:8">
      <c r="A107" s="218"/>
      <c r="B107" s="219" t="s">
        <v>506</v>
      </c>
      <c r="C107" s="219" t="s">
        <v>507</v>
      </c>
      <c r="D107" s="219" t="s">
        <v>508</v>
      </c>
      <c r="E107" s="220" t="s">
        <v>241</v>
      </c>
      <c r="F107" s="214">
        <f>SUMIF(SoLieuCanDoi!$B$5:$B$7,'CDKT-资产负债表'!$E107,SoLieuCanDoi!$D$5:$D$7)</f>
        <v>0</v>
      </c>
      <c r="G107" s="214">
        <f>SUMIF(SoLieuCanDoi!$B$5:$B$7,'CDKT-资产负债表'!$E107,SoLieuCanDoi!$E$5:$E$7)</f>
        <v>0</v>
      </c>
      <c r="H107" s="239" t="str">
        <f>IF(IF(ISERROR(VLOOKUP(E107,SoLieuCanDoi!$B$5:$F$7,5,0)),"",VLOOKUP(E107,SoLieuCanDoi!$B$5:$F$7,5,0))&lt;&gt;"",VLOOKUP(E107,SoLieuCanDoi!$B$5:$F$7,5,0),"")</f>
        <v/>
      </c>
    </row>
    <row r="108" spans="1:8">
      <c r="A108" s="218"/>
      <c r="B108" s="219"/>
      <c r="C108" s="219" t="s">
        <v>509</v>
      </c>
      <c r="D108" s="219" t="s">
        <v>510</v>
      </c>
      <c r="E108" s="220" t="s">
        <v>242</v>
      </c>
      <c r="F108" s="214">
        <f>SUMIF(SoLieuCanDoi!$B$5:$B$7,'CDKT-资产负债表'!$E108,SoLieuCanDoi!$D$5:$D$7)</f>
        <v>0</v>
      </c>
      <c r="G108" s="214">
        <f>SUMIF(SoLieuCanDoi!$B$5:$B$7,'CDKT-资产负债表'!$E108,SoLieuCanDoi!$E$5:$E$7)</f>
        <v>0</v>
      </c>
      <c r="H108" s="239" t="str">
        <f>IF(IF(ISERROR(VLOOKUP(E108,SoLieuCanDoi!$B$5:$F$7,5,0)),"",VLOOKUP(E108,SoLieuCanDoi!$B$5:$F$7,5,0))&lt;&gt;"",VLOOKUP(E108,SoLieuCanDoi!$B$5:$F$7,5,0),"")</f>
        <v/>
      </c>
    </row>
    <row r="109" spans="1:8">
      <c r="A109" s="218"/>
      <c r="B109" s="219" t="s">
        <v>511</v>
      </c>
      <c r="C109" s="219" t="s">
        <v>512</v>
      </c>
      <c r="D109" s="219" t="s">
        <v>513</v>
      </c>
      <c r="E109" s="220" t="s">
        <v>243</v>
      </c>
      <c r="F109" s="214">
        <f>SUMIF(SoLieuCanDoi!$B$5:$B$7,'CDKT-资产负债表'!$E109,SoLieuCanDoi!$D$5:$D$7)</f>
        <v>0</v>
      </c>
      <c r="G109" s="214">
        <f>SUMIF(SoLieuCanDoi!$B$5:$B$7,'CDKT-资产负债表'!$E109,SoLieuCanDoi!$E$5:$E$7)</f>
        <v>0</v>
      </c>
      <c r="H109" s="239" t="str">
        <f>IF(IF(ISERROR(VLOOKUP(E109,SoLieuCanDoi!$B$5:$F$7,5,0)),"",VLOOKUP(E109,SoLieuCanDoi!$B$5:$F$7,5,0))&lt;&gt;"",VLOOKUP(E109,SoLieuCanDoi!$B$5:$F$7,5,0),"")</f>
        <v/>
      </c>
    </row>
    <row r="110" spans="1:8">
      <c r="A110" s="218"/>
      <c r="B110" s="219" t="s">
        <v>514</v>
      </c>
      <c r="C110" s="219" t="s">
        <v>515</v>
      </c>
      <c r="D110" s="219" t="s">
        <v>516</v>
      </c>
      <c r="E110" s="220" t="s">
        <v>244</v>
      </c>
      <c r="F110" s="214">
        <f>SUMIF(SoLieuCanDoi!$B$5:$B$7,'CDKT-资产负债表'!$E110,SoLieuCanDoi!$D$5:$D$7)</f>
        <v>0</v>
      </c>
      <c r="G110" s="214">
        <f>SUMIF(SoLieuCanDoi!$B$5:$B$7,'CDKT-资产负债表'!$E110,SoLieuCanDoi!$E$5:$E$7)</f>
        <v>0</v>
      </c>
      <c r="H110" s="239" t="str">
        <f>IF(IF(ISERROR(VLOOKUP(E110,SoLieuCanDoi!$B$5:$F$7,5,0)),"",VLOOKUP(E110,SoLieuCanDoi!$B$5:$F$7,5,0))&lt;&gt;"",VLOOKUP(E110,SoLieuCanDoi!$B$5:$F$7,5,0),"")</f>
        <v/>
      </c>
    </row>
    <row r="111" spans="1:8">
      <c r="A111" s="215"/>
      <c r="B111" s="216" t="s">
        <v>517</v>
      </c>
      <c r="C111" s="216" t="s">
        <v>518</v>
      </c>
      <c r="D111" s="216" t="s">
        <v>519</v>
      </c>
      <c r="E111" s="217" t="s">
        <v>245</v>
      </c>
      <c r="F111" s="214">
        <f>SUMIF(SoLieuCanDoi!$B$5:$B$7,'CDKT-资产负债表'!$E111,SoLieuCanDoi!$D$5:$D$7)</f>
        <v>0</v>
      </c>
      <c r="G111" s="214">
        <f>SUMIF(SoLieuCanDoi!$B$5:$B$7,'CDKT-资产负债表'!$E111,SoLieuCanDoi!$E$5:$E$7)</f>
        <v>0</v>
      </c>
      <c r="H111" s="239" t="str">
        <f>IF(IF(ISERROR(VLOOKUP(E111,SoLieuCanDoi!$B$5:$F$7,5,0)),"",VLOOKUP(E111,SoLieuCanDoi!$B$5:$F$7,5,0))&lt;&gt;"",VLOOKUP(E111,SoLieuCanDoi!$B$5:$F$7,5,0),"")</f>
        <v/>
      </c>
    </row>
    <row r="112" spans="1:8">
      <c r="A112" s="207">
        <v>2</v>
      </c>
      <c r="B112" s="208"/>
      <c r="C112" s="208" t="s">
        <v>520</v>
      </c>
      <c r="D112" s="208" t="s">
        <v>521</v>
      </c>
      <c r="E112" s="209" t="s">
        <v>246</v>
      </c>
      <c r="F112" s="210">
        <f>SUM(F113:F114)</f>
        <v>0</v>
      </c>
      <c r="G112" s="210">
        <f>SUM(G113:G114)</f>
        <v>0</v>
      </c>
      <c r="H112" s="238" t="s">
        <v>136</v>
      </c>
    </row>
    <row r="113" spans="1:8">
      <c r="A113" s="211"/>
      <c r="B113" s="212"/>
      <c r="C113" s="212" t="s">
        <v>522</v>
      </c>
      <c r="D113" s="212" t="s">
        <v>523</v>
      </c>
      <c r="E113" s="213" t="s">
        <v>247</v>
      </c>
      <c r="F113" s="214">
        <f>SUMIF(SoLieuCanDoi!$B$5:$B$7,'CDKT-资产负债表'!$E113,SoLieuCanDoi!$D$5:$D$7)</f>
        <v>0</v>
      </c>
      <c r="G113" s="214">
        <f>SUMIF(SoLieuCanDoi!$B$5:$B$7,'CDKT-资产负债表'!$E113,SoLieuCanDoi!$E$5:$E$7)</f>
        <v>0</v>
      </c>
      <c r="H113" s="239" t="str">
        <f>IF(IF(ISERROR(VLOOKUP(E113,SoLieuCanDoi!$B$5:$F$7,5,0)),"",VLOOKUP(E113,SoLieuCanDoi!$B$5:$F$7,5,0))&lt;&gt;"",VLOOKUP(E113,SoLieuCanDoi!$B$5:$F$7,5,0),"")</f>
        <v/>
      </c>
    </row>
    <row r="114" spans="1:8">
      <c r="A114" s="215"/>
      <c r="B114" s="216"/>
      <c r="C114" s="216" t="s">
        <v>524</v>
      </c>
      <c r="D114" s="216" t="s">
        <v>525</v>
      </c>
      <c r="E114" s="217" t="s">
        <v>248</v>
      </c>
      <c r="F114" s="214">
        <f>SUMIF(SoLieuCanDoi!$B$5:$B$7,'CDKT-资产负债表'!$E114,SoLieuCanDoi!$D$5:$D$7)</f>
        <v>0</v>
      </c>
      <c r="G114" s="214">
        <f>SUMIF(SoLieuCanDoi!$B$5:$B$7,'CDKT-资产负债表'!$E114,SoLieuCanDoi!$E$5:$E$7)</f>
        <v>0</v>
      </c>
      <c r="H114" s="239" t="str">
        <f>IF(IF(ISERROR(VLOOKUP(E114,SoLieuCanDoi!$B$5:$F$7,5,0)),"",VLOOKUP(E114,SoLieuCanDoi!$B$5:$F$7,5,0))&lt;&gt;"",VLOOKUP(E114,SoLieuCanDoi!$B$5:$F$7,5,0),"")</f>
        <v/>
      </c>
    </row>
    <row r="115" spans="1:8">
      <c r="A115" s="226">
        <v>0</v>
      </c>
      <c r="B115" s="227" t="s">
        <v>526</v>
      </c>
      <c r="C115" s="228" t="s">
        <v>527</v>
      </c>
      <c r="D115" s="229" t="s">
        <v>528</v>
      </c>
      <c r="E115" s="230" t="s">
        <v>249</v>
      </c>
      <c r="F115" s="231">
        <f>F68+F98</f>
        <v>0</v>
      </c>
      <c r="G115" s="231">
        <f>G68+G98</f>
        <v>0</v>
      </c>
      <c r="H115" s="241" t="s">
        <v>136</v>
      </c>
    </row>
    <row r="117" spans="1:8">
      <c r="B117" s="288" t="s">
        <v>129</v>
      </c>
      <c r="D117" s="253" t="s">
        <v>529</v>
      </c>
      <c r="F117" s="253" t="b">
        <f>F115=F67</f>
        <v>1</v>
      </c>
      <c r="G117" s="253" t="b">
        <f>G115=G67</f>
        <v>1</v>
      </c>
    </row>
    <row r="118" spans="1:8">
      <c r="B118" s="288" t="s">
        <v>619</v>
      </c>
    </row>
  </sheetData>
  <autoFilter ref="A4:H115"/>
  <mergeCells count="4">
    <mergeCell ref="D1:H1"/>
    <mergeCell ref="D2:H2"/>
    <mergeCell ref="A1:C1"/>
    <mergeCell ref="A2:C2"/>
  </mergeCells>
  <printOptions horizontalCentered="1"/>
  <pageMargins left="0.28000000000000003" right="0.24" top="0.34" bottom="0.54" header="0.26" footer="0.28999999999999998"/>
  <pageSetup paperSize="9" scale="85" fitToHeight="4" orientation="landscape" verticalDpi="0" r:id="rId1"/>
  <headerFooter>
    <oddFooter>&amp;CPage: &amp;P/&amp;N</oddFooter>
  </headerFooter>
  <ignoredErrors>
    <ignoredError sqref="A4:H6 A42:G43 A40:E40 H40 A41:E41 A45:G46 A44:E44 A50:H50 A47:E47 A9:H9 A7:G7 A8:G8 A13:H13 A10:G12 A22:H22 A14:G21 A25:H25 A23:G24 A31:H32 A26:G30 A33:G39 A48:G49 A53:H53 A51:G52 A56:H56 A54:G55 A62:H62 A57:G61 A67:H69 A63:G66 A84:H84 A70:G83 A98:H99 A85:G97 A112:H112 A100:G111 A115:H115 A113:G11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E18"/>
  <sheetViews>
    <sheetView zoomScale="90" zoomScaleNormal="90" workbookViewId="0">
      <pane ySplit="5" topLeftCell="A6" activePane="bottomLeft" state="frozen"/>
      <selection pane="bottomLeft" activeCell="E6" sqref="E6"/>
    </sheetView>
  </sheetViews>
  <sheetFormatPr defaultColWidth="9.109375" defaultRowHeight="15"/>
  <cols>
    <col min="1" max="1" width="6.88671875" style="22" customWidth="1"/>
    <col min="2" max="2" width="7.44140625" style="101" customWidth="1"/>
    <col min="3" max="3" width="11.44140625" style="101" customWidth="1"/>
    <col min="4" max="4" width="19" style="23" customWidth="1"/>
    <col min="5" max="5" width="45.5546875" style="23" customWidth="1"/>
    <col min="6" max="16384" width="9.109375" style="5"/>
  </cols>
  <sheetData>
    <row r="1" spans="1:5" ht="21">
      <c r="A1" s="362" t="s">
        <v>12</v>
      </c>
      <c r="B1" s="362"/>
      <c r="C1" s="362"/>
      <c r="D1" s="362"/>
      <c r="E1" s="105" t="s">
        <v>103</v>
      </c>
    </row>
    <row r="2" spans="1:5">
      <c r="A2" s="362" t="s">
        <v>13</v>
      </c>
      <c r="B2" s="362"/>
      <c r="C2" s="362"/>
      <c r="D2" s="362"/>
      <c r="E2" s="101" t="s">
        <v>1</v>
      </c>
    </row>
    <row r="3" spans="1:5">
      <c r="E3" s="169" t="s">
        <v>90</v>
      </c>
    </row>
    <row r="4" spans="1:5" ht="17.25" customHeight="1">
      <c r="A4" s="102" t="s">
        <v>102</v>
      </c>
      <c r="B4" s="138" t="s">
        <v>7</v>
      </c>
      <c r="C4" s="138" t="s">
        <v>6</v>
      </c>
      <c r="D4" s="102" t="s">
        <v>3</v>
      </c>
      <c r="E4" s="102" t="s">
        <v>0</v>
      </c>
    </row>
    <row r="5" spans="1:5">
      <c r="A5" s="165" t="s">
        <v>19</v>
      </c>
      <c r="B5" s="166" t="s">
        <v>20</v>
      </c>
      <c r="C5" s="166" t="s">
        <v>21</v>
      </c>
      <c r="D5" s="165" t="s">
        <v>49</v>
      </c>
      <c r="E5" s="165" t="s">
        <v>50</v>
      </c>
    </row>
    <row r="6" spans="1:5">
      <c r="A6" s="19"/>
      <c r="B6" s="167"/>
      <c r="C6" s="19"/>
      <c r="D6" s="20"/>
      <c r="E6" s="170"/>
    </row>
    <row r="7" spans="1:5">
      <c r="A7" s="16"/>
      <c r="B7" s="168"/>
      <c r="C7" s="16"/>
      <c r="D7" s="20"/>
      <c r="E7" s="170"/>
    </row>
    <row r="8" spans="1:5">
      <c r="A8" s="16"/>
      <c r="B8" s="168"/>
      <c r="C8" s="16"/>
      <c r="D8" s="20"/>
      <c r="E8" s="170"/>
    </row>
    <row r="9" spans="1:5" ht="15.6">
      <c r="A9" s="139"/>
      <c r="B9" s="140"/>
      <c r="C9" s="140"/>
      <c r="D9" s="141"/>
      <c r="E9" s="141"/>
    </row>
    <row r="11" spans="1:5">
      <c r="A11" s="363" t="s">
        <v>9</v>
      </c>
      <c r="B11" s="363"/>
      <c r="C11" s="363"/>
      <c r="D11" s="62"/>
      <c r="E11" s="101" t="s">
        <v>24</v>
      </c>
    </row>
    <row r="12" spans="1:5">
      <c r="C12" s="10"/>
      <c r="D12" s="10"/>
      <c r="E12" s="101"/>
    </row>
    <row r="13" spans="1:5">
      <c r="C13" s="10"/>
      <c r="D13" s="10"/>
      <c r="E13" s="101"/>
    </row>
    <row r="14" spans="1:5">
      <c r="C14" s="10"/>
      <c r="D14" s="10"/>
      <c r="E14" s="101"/>
    </row>
    <row r="15" spans="1:5">
      <c r="C15" s="10"/>
      <c r="D15" s="10"/>
      <c r="E15" s="101"/>
    </row>
    <row r="16" spans="1:5">
      <c r="C16" s="10"/>
      <c r="D16" s="10"/>
      <c r="E16" s="101"/>
    </row>
    <row r="17" spans="1:5">
      <c r="C17" s="10"/>
      <c r="D17" s="10"/>
      <c r="E17" s="101"/>
    </row>
    <row r="18" spans="1:5">
      <c r="A18" s="363" t="s">
        <v>33</v>
      </c>
      <c r="B18" s="363"/>
      <c r="C18" s="363"/>
      <c r="D18" s="62"/>
      <c r="E18" s="101" t="s">
        <v>35</v>
      </c>
    </row>
  </sheetData>
  <mergeCells count="4">
    <mergeCell ref="A1:D1"/>
    <mergeCell ref="A2:D2"/>
    <mergeCell ref="A11:C11"/>
    <mergeCell ref="A18:C18"/>
  </mergeCells>
  <printOptions horizontalCentered="1"/>
  <pageMargins left="0.61" right="0.31" top="0.49" bottom="0.43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I20"/>
  <sheetViews>
    <sheetView zoomScale="90" zoomScaleNormal="90" workbookViewId="0">
      <pane ySplit="7" topLeftCell="A8" activePane="bottomLeft" state="frozen"/>
      <selection activeCell="D14" sqref="D14"/>
      <selection pane="bottomLeft" activeCell="A9" sqref="A9"/>
    </sheetView>
  </sheetViews>
  <sheetFormatPr defaultColWidth="9.109375" defaultRowHeight="15"/>
  <cols>
    <col min="1" max="1" width="5" style="22" customWidth="1"/>
    <col min="2" max="2" width="6.88671875" style="101" customWidth="1"/>
    <col min="3" max="3" width="11.6640625" style="101" customWidth="1"/>
    <col min="4" max="4" width="31.5546875" style="101" customWidth="1"/>
    <col min="5" max="5" width="6.33203125" style="101" customWidth="1"/>
    <col min="6" max="6" width="5.5546875" style="101" bestFit="1" customWidth="1"/>
    <col min="7" max="7" width="6.33203125" style="101" customWidth="1"/>
    <col min="8" max="8" width="5.5546875" style="101" bestFit="1" customWidth="1"/>
    <col min="9" max="9" width="17.88671875" style="23" customWidth="1"/>
    <col min="10" max="16384" width="9.109375" style="5"/>
  </cols>
  <sheetData>
    <row r="1" spans="1:9" ht="20.25" customHeight="1">
      <c r="A1" s="362" t="s">
        <v>12</v>
      </c>
      <c r="B1" s="362"/>
      <c r="C1" s="362"/>
      <c r="D1" s="362"/>
      <c r="E1" s="365" t="s">
        <v>111</v>
      </c>
      <c r="F1" s="365"/>
      <c r="G1" s="365"/>
      <c r="H1" s="365"/>
      <c r="I1" s="365"/>
    </row>
    <row r="2" spans="1:9" ht="15" customHeight="1">
      <c r="A2" s="362" t="s">
        <v>13</v>
      </c>
      <c r="B2" s="362"/>
      <c r="C2" s="362"/>
      <c r="D2" s="362"/>
      <c r="E2" s="364" t="s">
        <v>1</v>
      </c>
      <c r="F2" s="364"/>
      <c r="G2" s="364"/>
      <c r="H2" s="364"/>
      <c r="I2" s="364"/>
    </row>
    <row r="3" spans="1:9" ht="18" customHeight="1">
      <c r="I3" s="169" t="s">
        <v>90</v>
      </c>
    </row>
    <row r="4" spans="1:9" ht="17.25" customHeight="1">
      <c r="A4" s="369" t="s">
        <v>102</v>
      </c>
      <c r="B4" s="372" t="s">
        <v>7</v>
      </c>
      <c r="C4" s="372" t="s">
        <v>6</v>
      </c>
      <c r="D4" s="369" t="s">
        <v>0</v>
      </c>
      <c r="E4" s="366" t="s">
        <v>104</v>
      </c>
      <c r="F4" s="367"/>
      <c r="G4" s="367"/>
      <c r="H4" s="368"/>
      <c r="I4" s="369" t="s">
        <v>3</v>
      </c>
    </row>
    <row r="5" spans="1:9" ht="17.25" customHeight="1">
      <c r="A5" s="370"/>
      <c r="B5" s="373"/>
      <c r="C5" s="373"/>
      <c r="D5" s="370"/>
      <c r="E5" s="366" t="s">
        <v>4</v>
      </c>
      <c r="F5" s="368"/>
      <c r="G5" s="366" t="s">
        <v>5</v>
      </c>
      <c r="H5" s="368"/>
      <c r="I5" s="370"/>
    </row>
    <row r="6" spans="1:9" ht="17.25" customHeight="1">
      <c r="A6" s="371"/>
      <c r="B6" s="374"/>
      <c r="C6" s="374"/>
      <c r="D6" s="371"/>
      <c r="E6" s="103" t="s">
        <v>105</v>
      </c>
      <c r="F6" s="104" t="s">
        <v>106</v>
      </c>
      <c r="G6" s="103" t="s">
        <v>105</v>
      </c>
      <c r="H6" s="104" t="s">
        <v>106</v>
      </c>
      <c r="I6" s="371"/>
    </row>
    <row r="7" spans="1:9">
      <c r="A7" s="165" t="s">
        <v>19</v>
      </c>
      <c r="B7" s="166" t="s">
        <v>20</v>
      </c>
      <c r="C7" s="166" t="s">
        <v>21</v>
      </c>
      <c r="D7" s="165" t="s">
        <v>50</v>
      </c>
      <c r="E7" s="165" t="s">
        <v>51</v>
      </c>
      <c r="F7" s="165" t="s">
        <v>107</v>
      </c>
      <c r="G7" s="165" t="s">
        <v>108</v>
      </c>
      <c r="H7" s="165" t="s">
        <v>109</v>
      </c>
      <c r="I7" s="165" t="s">
        <v>110</v>
      </c>
    </row>
    <row r="8" spans="1:9">
      <c r="A8" s="19"/>
      <c r="B8" s="167"/>
      <c r="C8" s="19"/>
      <c r="D8" s="18"/>
      <c r="E8" s="171"/>
      <c r="F8" s="171"/>
      <c r="G8" s="171"/>
      <c r="H8" s="171"/>
      <c r="I8" s="20"/>
    </row>
    <row r="9" spans="1:9">
      <c r="A9" s="16"/>
      <c r="B9" s="168"/>
      <c r="C9" s="16"/>
      <c r="D9" s="18"/>
      <c r="E9" s="171"/>
      <c r="F9" s="171"/>
      <c r="G9" s="171"/>
      <c r="H9" s="171"/>
      <c r="I9" s="20"/>
    </row>
    <row r="10" spans="1:9">
      <c r="A10" s="16"/>
      <c r="B10" s="168"/>
      <c r="C10" s="16"/>
      <c r="D10" s="18"/>
      <c r="E10" s="171"/>
      <c r="F10" s="171"/>
      <c r="G10" s="171"/>
      <c r="H10" s="171"/>
      <c r="I10" s="20"/>
    </row>
    <row r="11" spans="1:9" ht="15.6">
      <c r="A11" s="139"/>
      <c r="B11" s="140"/>
      <c r="C11" s="140"/>
      <c r="D11" s="141"/>
      <c r="E11" s="141"/>
      <c r="F11" s="141"/>
      <c r="G11" s="141"/>
      <c r="H11" s="141"/>
      <c r="I11" s="141"/>
    </row>
    <row r="13" spans="1:9">
      <c r="A13" s="363" t="s">
        <v>9</v>
      </c>
      <c r="B13" s="363"/>
      <c r="C13" s="363"/>
      <c r="D13" s="22"/>
      <c r="E13" s="364" t="s">
        <v>24</v>
      </c>
      <c r="F13" s="364"/>
      <c r="G13" s="364"/>
      <c r="H13" s="364"/>
      <c r="I13" s="364"/>
    </row>
    <row r="14" spans="1:9">
      <c r="C14" s="10"/>
      <c r="D14" s="10"/>
      <c r="F14" s="10"/>
      <c r="G14" s="10"/>
      <c r="H14" s="10"/>
      <c r="I14" s="10"/>
    </row>
    <row r="15" spans="1:9">
      <c r="C15" s="10"/>
      <c r="D15" s="10"/>
      <c r="F15" s="10"/>
      <c r="G15" s="10"/>
      <c r="H15" s="10"/>
      <c r="I15" s="10"/>
    </row>
    <row r="16" spans="1:9">
      <c r="C16" s="10"/>
      <c r="D16" s="10"/>
      <c r="F16" s="10"/>
      <c r="G16" s="10"/>
      <c r="H16" s="10"/>
      <c r="I16" s="10"/>
    </row>
    <row r="17" spans="1:9">
      <c r="C17" s="10"/>
      <c r="D17" s="10"/>
      <c r="F17" s="10"/>
      <c r="G17" s="10"/>
      <c r="H17" s="10"/>
      <c r="I17" s="10"/>
    </row>
    <row r="18" spans="1:9">
      <c r="C18" s="10"/>
      <c r="D18" s="10"/>
      <c r="F18" s="10"/>
      <c r="G18" s="10"/>
      <c r="H18" s="10"/>
      <c r="I18" s="10"/>
    </row>
    <row r="19" spans="1:9">
      <c r="C19" s="10"/>
      <c r="D19" s="10"/>
      <c r="F19" s="10"/>
      <c r="G19" s="10"/>
      <c r="H19" s="10"/>
      <c r="I19" s="10"/>
    </row>
    <row r="20" spans="1:9">
      <c r="A20" s="363" t="s">
        <v>33</v>
      </c>
      <c r="B20" s="363"/>
      <c r="C20" s="363"/>
      <c r="D20" s="22"/>
      <c r="E20" s="364" t="s">
        <v>35</v>
      </c>
      <c r="F20" s="364"/>
      <c r="G20" s="364"/>
      <c r="H20" s="364"/>
      <c r="I20" s="364"/>
    </row>
  </sheetData>
  <mergeCells count="16">
    <mergeCell ref="E20:I20"/>
    <mergeCell ref="E1:I1"/>
    <mergeCell ref="E2:I2"/>
    <mergeCell ref="A13:C13"/>
    <mergeCell ref="A20:C20"/>
    <mergeCell ref="E4:H4"/>
    <mergeCell ref="E5:F5"/>
    <mergeCell ref="G5:H5"/>
    <mergeCell ref="I4:I6"/>
    <mergeCell ref="D4:D6"/>
    <mergeCell ref="C4:C6"/>
    <mergeCell ref="B4:B6"/>
    <mergeCell ref="A4:A6"/>
    <mergeCell ref="A1:D1"/>
    <mergeCell ref="A2:D2"/>
    <mergeCell ref="E13:I13"/>
  </mergeCells>
  <printOptions horizontalCentered="1"/>
  <pageMargins left="0.61" right="0.31" top="0.49" bottom="0.49" header="0.3" footer="0.3"/>
  <pageSetup paperSize="9" orientation="portrait" verticalDpi="0" r:id="rId1"/>
  <headerFooter>
    <oddFooter>&amp;RMau so S02a-DN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H88"/>
  <sheetViews>
    <sheetView tabSelected="1" zoomScale="85" zoomScaleNormal="85" workbookViewId="0">
      <pane ySplit="6" topLeftCell="A32" activePane="bottomLeft" state="frozen"/>
      <selection pane="bottomLeft" activeCell="F84" sqref="F84:H84"/>
    </sheetView>
  </sheetViews>
  <sheetFormatPr defaultColWidth="9.109375" defaultRowHeight="15"/>
  <cols>
    <col min="1" max="1" width="8" style="25" customWidth="1"/>
    <col min="2" max="2" width="41.44140625" style="1" customWidth="1"/>
    <col min="3" max="8" width="18.109375" style="10" bestFit="1" customWidth="1"/>
    <col min="9" max="16384" width="9.109375" style="5"/>
  </cols>
  <sheetData>
    <row r="1" spans="1:8" ht="21">
      <c r="A1" s="377" t="s">
        <v>635</v>
      </c>
      <c r="B1" s="377"/>
      <c r="C1" s="377"/>
      <c r="D1" s="377"/>
      <c r="E1" s="377"/>
      <c r="F1" s="378" t="s">
        <v>25</v>
      </c>
      <c r="G1" s="379"/>
      <c r="H1" s="379"/>
    </row>
    <row r="2" spans="1:8">
      <c r="A2" s="377" t="s">
        <v>636</v>
      </c>
      <c r="B2" s="377"/>
      <c r="C2" s="377"/>
      <c r="D2" s="377"/>
      <c r="E2" s="377"/>
      <c r="F2" s="364" t="s">
        <v>637</v>
      </c>
      <c r="G2" s="364"/>
      <c r="H2" s="364"/>
    </row>
    <row r="4" spans="1:8" s="6" customFormat="1">
      <c r="A4" s="380" t="s">
        <v>2</v>
      </c>
      <c r="B4" s="381" t="s">
        <v>26</v>
      </c>
      <c r="C4" s="382" t="s">
        <v>27</v>
      </c>
      <c r="D4" s="382"/>
      <c r="E4" s="382" t="s">
        <v>28</v>
      </c>
      <c r="F4" s="382"/>
      <c r="G4" s="382" t="s">
        <v>29</v>
      </c>
      <c r="H4" s="382"/>
    </row>
    <row r="5" spans="1:8" s="6" customFormat="1">
      <c r="A5" s="380"/>
      <c r="B5" s="381"/>
      <c r="C5" s="106" t="s">
        <v>4</v>
      </c>
      <c r="D5" s="106" t="s">
        <v>5</v>
      </c>
      <c r="E5" s="106" t="s">
        <v>4</v>
      </c>
      <c r="F5" s="106" t="s">
        <v>5</v>
      </c>
      <c r="G5" s="106" t="s">
        <v>4</v>
      </c>
      <c r="H5" s="106" t="s">
        <v>5</v>
      </c>
    </row>
    <row r="6" spans="1:8">
      <c r="A6" s="107" t="s">
        <v>19</v>
      </c>
      <c r="B6" s="108" t="s">
        <v>20</v>
      </c>
      <c r="C6" s="107">
        <v>1</v>
      </c>
      <c r="D6" s="107">
        <v>2</v>
      </c>
      <c r="E6" s="107">
        <v>3</v>
      </c>
      <c r="F6" s="107">
        <v>4</v>
      </c>
      <c r="G6" s="107">
        <v>5</v>
      </c>
      <c r="H6" s="107">
        <v>6</v>
      </c>
    </row>
    <row r="7" spans="1:8">
      <c r="A7" s="90">
        <v>1111</v>
      </c>
      <c r="B7" s="83" t="s">
        <v>638</v>
      </c>
      <c r="C7" s="86">
        <v>-6543323256</v>
      </c>
      <c r="D7" s="86">
        <v>0</v>
      </c>
      <c r="E7" s="86">
        <v>210140413012</v>
      </c>
      <c r="F7" s="86">
        <v>201758419074</v>
      </c>
      <c r="G7" s="86">
        <v>1838670682</v>
      </c>
      <c r="H7" s="86">
        <v>0</v>
      </c>
    </row>
    <row r="8" spans="1:8" ht="27.6">
      <c r="A8" s="91" t="s">
        <v>639</v>
      </c>
      <c r="B8" s="55" t="s">
        <v>640</v>
      </c>
      <c r="C8" s="56">
        <v>11281534</v>
      </c>
      <c r="D8" s="56">
        <v>0</v>
      </c>
      <c r="E8" s="56">
        <v>183754415689</v>
      </c>
      <c r="F8" s="56">
        <v>182954237325</v>
      </c>
      <c r="G8" s="56">
        <v>811459898</v>
      </c>
      <c r="H8" s="56">
        <v>0</v>
      </c>
    </row>
    <row r="9" spans="1:8" ht="27.6">
      <c r="A9" s="92" t="s">
        <v>641</v>
      </c>
      <c r="B9" s="59" t="s">
        <v>642</v>
      </c>
      <c r="C9" s="60">
        <v>104696218</v>
      </c>
      <c r="D9" s="60">
        <v>0</v>
      </c>
      <c r="E9" s="60">
        <v>6767164670</v>
      </c>
      <c r="F9" s="60">
        <v>6813729415</v>
      </c>
      <c r="G9" s="60">
        <v>58131473</v>
      </c>
      <c r="H9" s="60">
        <v>0</v>
      </c>
    </row>
    <row r="10" spans="1:8" ht="27.6">
      <c r="A10" s="92" t="s">
        <v>643</v>
      </c>
      <c r="B10" s="59" t="s">
        <v>644</v>
      </c>
      <c r="C10" s="60">
        <v>29866305</v>
      </c>
      <c r="D10" s="60">
        <v>0</v>
      </c>
      <c r="E10" s="60">
        <v>116293312894</v>
      </c>
      <c r="F10" s="60">
        <v>116293188605</v>
      </c>
      <c r="G10" s="60">
        <v>29990594</v>
      </c>
      <c r="H10" s="60">
        <v>0</v>
      </c>
    </row>
    <row r="11" spans="1:8">
      <c r="A11" s="92">
        <v>1212</v>
      </c>
      <c r="B11" s="59" t="s">
        <v>645</v>
      </c>
      <c r="C11" s="60">
        <v>180000000</v>
      </c>
      <c r="D11" s="60">
        <v>0</v>
      </c>
      <c r="E11" s="60">
        <v>0</v>
      </c>
      <c r="F11" s="60">
        <v>0</v>
      </c>
      <c r="G11" s="60">
        <v>180000000</v>
      </c>
      <c r="H11" s="60">
        <v>0</v>
      </c>
    </row>
    <row r="12" spans="1:8">
      <c r="A12" s="92" t="s">
        <v>646</v>
      </c>
      <c r="B12" s="59" t="s">
        <v>647</v>
      </c>
      <c r="C12" s="60">
        <v>6257276878</v>
      </c>
      <c r="D12" s="60">
        <v>4837446860</v>
      </c>
      <c r="E12" s="60">
        <v>87836769123</v>
      </c>
      <c r="F12" s="60">
        <v>62132047885</v>
      </c>
      <c r="G12" s="60">
        <v>27124551256</v>
      </c>
      <c r="H12" s="60">
        <v>0</v>
      </c>
    </row>
    <row r="13" spans="1:8">
      <c r="A13" s="92" t="s">
        <v>648</v>
      </c>
      <c r="B13" s="59" t="s">
        <v>649</v>
      </c>
      <c r="C13" s="60">
        <v>0</v>
      </c>
      <c r="D13" s="60">
        <v>16174186189</v>
      </c>
      <c r="E13" s="60">
        <v>2306091213</v>
      </c>
      <c r="F13" s="60">
        <v>9465494879</v>
      </c>
      <c r="G13" s="60">
        <v>0</v>
      </c>
      <c r="H13" s="60">
        <v>23333589855</v>
      </c>
    </row>
    <row r="14" spans="1:8" ht="27.6">
      <c r="A14" s="92">
        <v>1331</v>
      </c>
      <c r="B14" s="59" t="s">
        <v>650</v>
      </c>
      <c r="C14" s="60">
        <v>1860375070</v>
      </c>
      <c r="D14" s="60">
        <v>0</v>
      </c>
      <c r="E14" s="60">
        <v>34327828921</v>
      </c>
      <c r="F14" s="60">
        <v>35514241390</v>
      </c>
      <c r="G14" s="60">
        <v>673962601</v>
      </c>
      <c r="H14" s="60">
        <v>0</v>
      </c>
    </row>
    <row r="15" spans="1:8">
      <c r="A15" s="92" t="s">
        <v>651</v>
      </c>
      <c r="B15" s="59" t="s">
        <v>652</v>
      </c>
      <c r="C15" s="60">
        <v>17447819009</v>
      </c>
      <c r="D15" s="60">
        <v>0</v>
      </c>
      <c r="E15" s="60">
        <v>159716438814</v>
      </c>
      <c r="F15" s="60">
        <v>146069597848</v>
      </c>
      <c r="G15" s="60">
        <v>31094659975</v>
      </c>
      <c r="H15" s="60">
        <v>0</v>
      </c>
    </row>
    <row r="16" spans="1:8">
      <c r="A16" s="92" t="s">
        <v>653</v>
      </c>
      <c r="B16" s="59" t="s">
        <v>654</v>
      </c>
      <c r="C16" s="60">
        <v>0</v>
      </c>
      <c r="D16" s="60">
        <v>0</v>
      </c>
      <c r="E16" s="60">
        <v>1428792000</v>
      </c>
      <c r="F16" s="60">
        <v>0</v>
      </c>
      <c r="G16" s="60">
        <v>1428792000</v>
      </c>
      <c r="H16" s="60">
        <v>0</v>
      </c>
    </row>
    <row r="17" spans="1:8">
      <c r="A17" s="92">
        <v>1381</v>
      </c>
      <c r="B17" s="59" t="s">
        <v>655</v>
      </c>
      <c r="C17" s="60">
        <v>869669165</v>
      </c>
      <c r="D17" s="60">
        <v>0</v>
      </c>
      <c r="E17" s="60">
        <v>0</v>
      </c>
      <c r="F17" s="60">
        <v>0</v>
      </c>
      <c r="G17" s="60">
        <v>869669165</v>
      </c>
      <c r="H17" s="60">
        <v>0</v>
      </c>
    </row>
    <row r="18" spans="1:8">
      <c r="A18" s="92" t="s">
        <v>656</v>
      </c>
      <c r="B18" s="59" t="s">
        <v>657</v>
      </c>
      <c r="C18" s="60">
        <v>6576258688</v>
      </c>
      <c r="D18" s="60">
        <v>13308834</v>
      </c>
      <c r="E18" s="60">
        <v>11016523838</v>
      </c>
      <c r="F18" s="60">
        <v>6274033317</v>
      </c>
      <c r="G18" s="60">
        <v>11511369209</v>
      </c>
      <c r="H18" s="60">
        <v>205928834</v>
      </c>
    </row>
    <row r="19" spans="1:8">
      <c r="A19" s="92">
        <v>152</v>
      </c>
      <c r="B19" s="59" t="s">
        <v>658</v>
      </c>
      <c r="C19" s="60">
        <v>209954477</v>
      </c>
      <c r="D19" s="60">
        <v>0</v>
      </c>
      <c r="E19" s="60">
        <v>2774304586</v>
      </c>
      <c r="F19" s="60">
        <v>2984259063</v>
      </c>
      <c r="G19" s="60">
        <v>0</v>
      </c>
      <c r="H19" s="60">
        <v>0</v>
      </c>
    </row>
    <row r="20" spans="1:8">
      <c r="A20" s="92" t="s">
        <v>659</v>
      </c>
      <c r="B20" s="59" t="s">
        <v>660</v>
      </c>
      <c r="C20" s="60">
        <v>12447608382</v>
      </c>
      <c r="D20" s="60">
        <v>0</v>
      </c>
      <c r="E20" s="60">
        <v>334987658834</v>
      </c>
      <c r="F20" s="60">
        <v>333091979301</v>
      </c>
      <c r="G20" s="60">
        <v>14343287915</v>
      </c>
      <c r="H20" s="60">
        <v>0</v>
      </c>
    </row>
    <row r="21" spans="1:8">
      <c r="A21" s="92" t="s">
        <v>661</v>
      </c>
      <c r="B21" s="59" t="s">
        <v>662</v>
      </c>
      <c r="C21" s="60">
        <v>385733996</v>
      </c>
      <c r="D21" s="60">
        <v>0</v>
      </c>
      <c r="E21" s="60">
        <v>0</v>
      </c>
      <c r="F21" s="60">
        <v>0</v>
      </c>
      <c r="G21" s="60">
        <v>385733996</v>
      </c>
      <c r="H21" s="60">
        <v>0</v>
      </c>
    </row>
    <row r="22" spans="1:8">
      <c r="A22" s="92">
        <v>2111</v>
      </c>
      <c r="B22" s="59" t="s">
        <v>663</v>
      </c>
      <c r="C22" s="60">
        <v>884844192</v>
      </c>
      <c r="D22" s="60">
        <v>0</v>
      </c>
      <c r="E22" s="60">
        <v>263945638</v>
      </c>
      <c r="F22" s="60">
        <v>0</v>
      </c>
      <c r="G22" s="60">
        <v>1148789830</v>
      </c>
      <c r="H22" s="60">
        <v>0</v>
      </c>
    </row>
    <row r="23" spans="1:8">
      <c r="A23" s="92">
        <v>2113</v>
      </c>
      <c r="B23" s="59" t="s">
        <v>664</v>
      </c>
      <c r="C23" s="60">
        <v>27649540618</v>
      </c>
      <c r="D23" s="60">
        <v>0</v>
      </c>
      <c r="E23" s="60">
        <v>2658143546</v>
      </c>
      <c r="F23" s="60">
        <v>0</v>
      </c>
      <c r="G23" s="60">
        <v>30307684164</v>
      </c>
      <c r="H23" s="60">
        <v>0</v>
      </c>
    </row>
    <row r="24" spans="1:8">
      <c r="A24" s="92">
        <v>2114</v>
      </c>
      <c r="B24" s="59" t="s">
        <v>665</v>
      </c>
      <c r="C24" s="60">
        <v>236629091</v>
      </c>
      <c r="D24" s="60">
        <v>0</v>
      </c>
      <c r="E24" s="60">
        <v>0</v>
      </c>
      <c r="F24" s="60">
        <v>0</v>
      </c>
      <c r="G24" s="60">
        <v>236629091</v>
      </c>
      <c r="H24" s="60">
        <v>0</v>
      </c>
    </row>
    <row r="25" spans="1:8">
      <c r="A25" s="92">
        <v>2118</v>
      </c>
      <c r="B25" s="59" t="s">
        <v>666</v>
      </c>
      <c r="C25" s="60">
        <v>30000000</v>
      </c>
      <c r="D25" s="60">
        <v>0</v>
      </c>
      <c r="E25" s="60">
        <v>0</v>
      </c>
      <c r="F25" s="60">
        <v>0</v>
      </c>
      <c r="G25" s="60">
        <v>30000000</v>
      </c>
      <c r="H25" s="60">
        <v>0</v>
      </c>
    </row>
    <row r="26" spans="1:8">
      <c r="A26" s="92">
        <v>2141</v>
      </c>
      <c r="B26" s="59" t="s">
        <v>667</v>
      </c>
      <c r="C26" s="60">
        <v>0</v>
      </c>
      <c r="D26" s="60">
        <v>14310944728</v>
      </c>
      <c r="E26" s="60">
        <v>0</v>
      </c>
      <c r="F26" s="60">
        <v>2600354262</v>
      </c>
      <c r="G26" s="60">
        <v>0</v>
      </c>
      <c r="H26" s="60">
        <v>16911298990</v>
      </c>
    </row>
    <row r="27" spans="1:8">
      <c r="A27" s="92">
        <v>2412</v>
      </c>
      <c r="B27" s="59" t="s">
        <v>668</v>
      </c>
      <c r="C27" s="60">
        <v>78119268</v>
      </c>
      <c r="D27" s="60">
        <v>0</v>
      </c>
      <c r="E27" s="60">
        <v>185826370</v>
      </c>
      <c r="F27" s="60">
        <v>263945638</v>
      </c>
      <c r="G27" s="60">
        <v>0</v>
      </c>
      <c r="H27" s="60">
        <v>0</v>
      </c>
    </row>
    <row r="28" spans="1:8">
      <c r="A28" s="92">
        <v>2413</v>
      </c>
      <c r="B28" s="59" t="s">
        <v>669</v>
      </c>
      <c r="C28" s="60">
        <v>0</v>
      </c>
      <c r="D28" s="60">
        <v>0</v>
      </c>
      <c r="E28" s="60">
        <v>172262882</v>
      </c>
      <c r="F28" s="60">
        <v>172262882</v>
      </c>
      <c r="G28" s="60">
        <v>0</v>
      </c>
      <c r="H28" s="60">
        <v>0</v>
      </c>
    </row>
    <row r="29" spans="1:8">
      <c r="A29" s="92" t="s">
        <v>670</v>
      </c>
      <c r="B29" s="59" t="s">
        <v>671</v>
      </c>
      <c r="C29" s="60">
        <v>180560344</v>
      </c>
      <c r="D29" s="60">
        <v>0</v>
      </c>
      <c r="E29" s="60">
        <v>860973910</v>
      </c>
      <c r="F29" s="60">
        <v>382085403</v>
      </c>
      <c r="G29" s="60">
        <v>659448851</v>
      </c>
      <c r="H29" s="60">
        <v>0</v>
      </c>
    </row>
    <row r="30" spans="1:8">
      <c r="A30" s="92" t="s">
        <v>672</v>
      </c>
      <c r="B30" s="59" t="s">
        <v>673</v>
      </c>
      <c r="C30" s="60">
        <v>623585015</v>
      </c>
      <c r="D30" s="60">
        <v>0</v>
      </c>
      <c r="E30" s="60">
        <v>603317845</v>
      </c>
      <c r="F30" s="60">
        <v>289995977</v>
      </c>
      <c r="G30" s="60">
        <v>936906883</v>
      </c>
      <c r="H30" s="60">
        <v>0</v>
      </c>
    </row>
    <row r="31" spans="1:8">
      <c r="A31" s="92" t="s">
        <v>674</v>
      </c>
      <c r="B31" s="59" t="s">
        <v>675</v>
      </c>
      <c r="C31" s="60">
        <v>11051313180</v>
      </c>
      <c r="D31" s="60">
        <v>1396290723</v>
      </c>
      <c r="E31" s="60">
        <v>367714526015</v>
      </c>
      <c r="F31" s="60">
        <v>379012179750</v>
      </c>
      <c r="G31" s="60">
        <v>0</v>
      </c>
      <c r="H31" s="60">
        <v>1642631278</v>
      </c>
    </row>
    <row r="32" spans="1:8">
      <c r="A32" s="92" t="s">
        <v>676</v>
      </c>
      <c r="B32" s="59" t="s">
        <v>677</v>
      </c>
      <c r="C32" s="60">
        <v>4568979084</v>
      </c>
      <c r="D32" s="60">
        <v>0</v>
      </c>
      <c r="E32" s="60">
        <v>2874541563</v>
      </c>
      <c r="F32" s="60">
        <v>3640194281</v>
      </c>
      <c r="G32" s="60">
        <v>3803326366</v>
      </c>
      <c r="H32" s="60">
        <v>0</v>
      </c>
    </row>
    <row r="33" spans="1:8">
      <c r="A33" s="92" t="s">
        <v>678</v>
      </c>
      <c r="B33" s="59" t="s">
        <v>679</v>
      </c>
      <c r="C33" s="60">
        <v>0</v>
      </c>
      <c r="D33" s="60">
        <v>1113327109</v>
      </c>
      <c r="E33" s="60">
        <v>34337460989</v>
      </c>
      <c r="F33" s="60">
        <v>33224133880</v>
      </c>
      <c r="G33" s="60">
        <v>0</v>
      </c>
      <c r="H33" s="60">
        <v>0</v>
      </c>
    </row>
    <row r="34" spans="1:8">
      <c r="A34" s="92">
        <v>3334</v>
      </c>
      <c r="B34" s="59" t="s">
        <v>680</v>
      </c>
      <c r="C34" s="60">
        <v>0</v>
      </c>
      <c r="D34" s="60">
        <v>100227309</v>
      </c>
      <c r="E34" s="60">
        <v>0</v>
      </c>
      <c r="F34" s="60">
        <v>147555298</v>
      </c>
      <c r="G34" s="60">
        <v>0</v>
      </c>
      <c r="H34" s="60">
        <v>247782607</v>
      </c>
    </row>
    <row r="35" spans="1:8">
      <c r="A35" s="92">
        <v>3341</v>
      </c>
      <c r="B35" s="59" t="s">
        <v>681</v>
      </c>
      <c r="C35" s="60">
        <v>427368147</v>
      </c>
      <c r="D35" s="60">
        <v>0</v>
      </c>
      <c r="E35" s="60">
        <v>6345575768</v>
      </c>
      <c r="F35" s="60">
        <v>6801063515</v>
      </c>
      <c r="G35" s="60">
        <v>0</v>
      </c>
      <c r="H35" s="60">
        <v>28119600</v>
      </c>
    </row>
    <row r="36" spans="1:8">
      <c r="A36" s="92" t="s">
        <v>682</v>
      </c>
      <c r="B36" s="59" t="s">
        <v>683</v>
      </c>
      <c r="C36" s="60">
        <v>0</v>
      </c>
      <c r="D36" s="60">
        <v>7404636</v>
      </c>
      <c r="E36" s="60">
        <v>0</v>
      </c>
      <c r="F36" s="60">
        <v>0</v>
      </c>
      <c r="G36" s="60">
        <v>0</v>
      </c>
      <c r="H36" s="60">
        <v>7404636</v>
      </c>
    </row>
    <row r="37" spans="1:8">
      <c r="A37" s="92" t="s">
        <v>684</v>
      </c>
      <c r="B37" s="59" t="s">
        <v>685</v>
      </c>
      <c r="C37" s="60">
        <v>0</v>
      </c>
      <c r="D37" s="60">
        <v>40201883</v>
      </c>
      <c r="E37" s="60">
        <v>331496711</v>
      </c>
      <c r="F37" s="60">
        <v>328182051</v>
      </c>
      <c r="G37" s="60">
        <v>0</v>
      </c>
      <c r="H37" s="60">
        <v>36887223</v>
      </c>
    </row>
    <row r="38" spans="1:8">
      <c r="A38" s="92" t="s">
        <v>686</v>
      </c>
      <c r="B38" s="59" t="s">
        <v>685</v>
      </c>
      <c r="C38" s="60">
        <v>453712000</v>
      </c>
      <c r="D38" s="60">
        <v>51120000</v>
      </c>
      <c r="E38" s="60">
        <v>26909266070</v>
      </c>
      <c r="F38" s="60">
        <v>26407054070</v>
      </c>
      <c r="G38" s="60">
        <v>905924000</v>
      </c>
      <c r="H38" s="60">
        <v>1120000</v>
      </c>
    </row>
    <row r="39" spans="1:8">
      <c r="A39" s="92" t="s">
        <v>687</v>
      </c>
      <c r="B39" s="59" t="s">
        <v>688</v>
      </c>
      <c r="C39" s="60">
        <v>0</v>
      </c>
      <c r="D39" s="60">
        <v>38563000000</v>
      </c>
      <c r="E39" s="60">
        <v>270194000000</v>
      </c>
      <c r="F39" s="60">
        <v>302860000000</v>
      </c>
      <c r="G39" s="60">
        <v>0</v>
      </c>
      <c r="H39" s="60">
        <v>71229000000</v>
      </c>
    </row>
    <row r="40" spans="1:8">
      <c r="A40" s="92">
        <v>4111</v>
      </c>
      <c r="B40" s="59" t="s">
        <v>689</v>
      </c>
      <c r="C40" s="60">
        <v>0</v>
      </c>
      <c r="D40" s="60">
        <v>6630760000</v>
      </c>
      <c r="E40" s="60">
        <v>0</v>
      </c>
      <c r="F40" s="60">
        <v>3369240000</v>
      </c>
      <c r="G40" s="60">
        <v>0</v>
      </c>
      <c r="H40" s="60">
        <v>10000000000</v>
      </c>
    </row>
    <row r="41" spans="1:8">
      <c r="A41" s="92">
        <v>4211</v>
      </c>
      <c r="B41" s="59" t="s">
        <v>690</v>
      </c>
      <c r="C41" s="60">
        <v>0</v>
      </c>
      <c r="D41" s="60">
        <v>3122318978</v>
      </c>
      <c r="E41" s="60">
        <v>0</v>
      </c>
      <c r="F41" s="60">
        <v>0</v>
      </c>
      <c r="G41" s="60">
        <v>0</v>
      </c>
      <c r="H41" s="60">
        <v>3122318978</v>
      </c>
    </row>
    <row r="42" spans="1:8">
      <c r="A42" s="92">
        <v>4212</v>
      </c>
      <c r="B42" s="59" t="s">
        <v>691</v>
      </c>
      <c r="C42" s="60">
        <v>0</v>
      </c>
      <c r="D42" s="60">
        <v>1024553238</v>
      </c>
      <c r="E42" s="60">
        <v>1868483</v>
      </c>
      <c r="F42" s="60">
        <v>590221193</v>
      </c>
      <c r="G42" s="60">
        <v>0</v>
      </c>
      <c r="H42" s="60">
        <v>1612905948</v>
      </c>
    </row>
    <row r="43" spans="1:8">
      <c r="A43" s="92" t="s">
        <v>692</v>
      </c>
      <c r="B43" s="59" t="s">
        <v>693</v>
      </c>
      <c r="C43" s="60">
        <v>0</v>
      </c>
      <c r="D43" s="60">
        <v>9099909802</v>
      </c>
      <c r="E43" s="60">
        <v>266438024552</v>
      </c>
      <c r="F43" s="60">
        <v>257338114750</v>
      </c>
      <c r="G43" s="60">
        <v>0</v>
      </c>
      <c r="H43" s="60">
        <v>0</v>
      </c>
    </row>
    <row r="44" spans="1:8">
      <c r="A44" s="92" t="s">
        <v>694</v>
      </c>
      <c r="B44" s="59" t="s">
        <v>695</v>
      </c>
      <c r="C44" s="60">
        <v>0</v>
      </c>
      <c r="D44" s="60">
        <v>2050109092</v>
      </c>
      <c r="E44" s="60">
        <v>154050585987</v>
      </c>
      <c r="F44" s="60">
        <v>152000476895</v>
      </c>
      <c r="G44" s="60">
        <v>0</v>
      </c>
      <c r="H44" s="60">
        <v>0</v>
      </c>
    </row>
    <row r="45" spans="1:8">
      <c r="A45" s="92" t="s">
        <v>696</v>
      </c>
      <c r="B45" s="59" t="s">
        <v>697</v>
      </c>
      <c r="C45" s="60">
        <v>0</v>
      </c>
      <c r="D45" s="60">
        <v>0</v>
      </c>
      <c r="E45" s="60">
        <v>225604000</v>
      </c>
      <c r="F45" s="60">
        <v>225604000</v>
      </c>
      <c r="G45" s="60">
        <v>0</v>
      </c>
      <c r="H45" s="60">
        <v>0</v>
      </c>
    </row>
    <row r="46" spans="1:8">
      <c r="A46" s="92" t="s">
        <v>698</v>
      </c>
      <c r="B46" s="59" t="s">
        <v>699</v>
      </c>
      <c r="C46" s="60">
        <v>0</v>
      </c>
      <c r="D46" s="60">
        <v>87524</v>
      </c>
      <c r="E46" s="60">
        <v>14437963</v>
      </c>
      <c r="F46" s="60">
        <v>14350439</v>
      </c>
      <c r="G46" s="60">
        <v>0</v>
      </c>
      <c r="H46" s="60">
        <v>0</v>
      </c>
    </row>
    <row r="47" spans="1:8">
      <c r="A47" s="92" t="s">
        <v>700</v>
      </c>
      <c r="B47" s="59" t="s">
        <v>701</v>
      </c>
      <c r="C47" s="60">
        <v>0</v>
      </c>
      <c r="D47" s="60">
        <v>0</v>
      </c>
      <c r="E47" s="60">
        <v>35556</v>
      </c>
      <c r="F47" s="60">
        <v>35556</v>
      </c>
      <c r="G47" s="60">
        <v>0</v>
      </c>
      <c r="H47" s="60">
        <v>0</v>
      </c>
    </row>
    <row r="48" spans="1:8">
      <c r="A48" s="92" t="s">
        <v>702</v>
      </c>
      <c r="B48" s="59" t="s">
        <v>703</v>
      </c>
      <c r="C48" s="60">
        <v>11219188170</v>
      </c>
      <c r="D48" s="60">
        <v>0</v>
      </c>
      <c r="E48" s="60">
        <v>333080260401</v>
      </c>
      <c r="F48" s="60">
        <v>344299448571</v>
      </c>
      <c r="G48" s="60">
        <v>0</v>
      </c>
      <c r="H48" s="60">
        <v>0</v>
      </c>
    </row>
    <row r="49" spans="1:8">
      <c r="A49" s="92" t="s">
        <v>704</v>
      </c>
      <c r="B49" s="59" t="s">
        <v>705</v>
      </c>
      <c r="C49" s="60">
        <v>0</v>
      </c>
      <c r="D49" s="60">
        <v>0</v>
      </c>
      <c r="E49" s="60">
        <v>75490163668</v>
      </c>
      <c r="F49" s="60">
        <v>75490163668</v>
      </c>
      <c r="G49" s="60">
        <v>0</v>
      </c>
      <c r="H49" s="60">
        <v>0</v>
      </c>
    </row>
    <row r="50" spans="1:8">
      <c r="A50" s="92" t="s">
        <v>706</v>
      </c>
      <c r="B50" s="59" t="s">
        <v>707</v>
      </c>
      <c r="C50" s="60">
        <v>0</v>
      </c>
      <c r="D50" s="60">
        <v>0</v>
      </c>
      <c r="E50" s="60">
        <v>196643058</v>
      </c>
      <c r="F50" s="60">
        <v>196643058</v>
      </c>
      <c r="G50" s="60">
        <v>0</v>
      </c>
      <c r="H50" s="60">
        <v>0</v>
      </c>
    </row>
    <row r="51" spans="1:8">
      <c r="A51" s="92" t="s">
        <v>708</v>
      </c>
      <c r="B51" s="59" t="s">
        <v>709</v>
      </c>
      <c r="C51" s="60">
        <v>357843195</v>
      </c>
      <c r="D51" s="60">
        <v>0</v>
      </c>
      <c r="E51" s="60">
        <v>3703170758</v>
      </c>
      <c r="F51" s="60">
        <v>4061013953</v>
      </c>
      <c r="G51" s="60">
        <v>0</v>
      </c>
      <c r="H51" s="60">
        <v>0</v>
      </c>
    </row>
    <row r="52" spans="1:8">
      <c r="A52" s="92" t="s">
        <v>710</v>
      </c>
      <c r="B52" s="59" t="s">
        <v>711</v>
      </c>
      <c r="C52" s="60">
        <v>65311040</v>
      </c>
      <c r="D52" s="60">
        <v>0</v>
      </c>
      <c r="E52" s="60">
        <v>6667302663</v>
      </c>
      <c r="F52" s="60">
        <v>6732613703</v>
      </c>
      <c r="G52" s="60">
        <v>0</v>
      </c>
      <c r="H52" s="60">
        <v>0</v>
      </c>
    </row>
    <row r="53" spans="1:8">
      <c r="A53" s="92" t="s">
        <v>712</v>
      </c>
      <c r="B53" s="59" t="s">
        <v>713</v>
      </c>
      <c r="C53" s="60">
        <v>0</v>
      </c>
      <c r="D53" s="60">
        <v>0</v>
      </c>
      <c r="E53" s="60">
        <v>1142928861</v>
      </c>
      <c r="F53" s="60">
        <v>1142928861</v>
      </c>
      <c r="G53" s="60">
        <v>0</v>
      </c>
      <c r="H53" s="60">
        <v>0</v>
      </c>
    </row>
    <row r="54" spans="1:8">
      <c r="A54" s="92" t="s">
        <v>714</v>
      </c>
      <c r="B54" s="59" t="s">
        <v>715</v>
      </c>
      <c r="C54" s="60">
        <v>432191469</v>
      </c>
      <c r="D54" s="60">
        <v>0</v>
      </c>
      <c r="E54" s="60">
        <v>2984259063</v>
      </c>
      <c r="F54" s="60">
        <v>3416450532</v>
      </c>
      <c r="G54" s="60">
        <v>0</v>
      </c>
      <c r="H54" s="60">
        <v>0</v>
      </c>
    </row>
    <row r="55" spans="1:8">
      <c r="A55" s="92" t="s">
        <v>716</v>
      </c>
      <c r="B55" s="59" t="s">
        <v>717</v>
      </c>
      <c r="C55" s="60">
        <v>0</v>
      </c>
      <c r="D55" s="60">
        <v>0</v>
      </c>
      <c r="E55" s="60">
        <v>825503298</v>
      </c>
      <c r="F55" s="60">
        <v>825503298</v>
      </c>
      <c r="G55" s="60">
        <v>0</v>
      </c>
      <c r="H55" s="60">
        <v>0</v>
      </c>
    </row>
    <row r="56" spans="1:8">
      <c r="A56" s="92" t="s">
        <v>718</v>
      </c>
      <c r="B56" s="59" t="s">
        <v>719</v>
      </c>
      <c r="C56" s="60">
        <v>0</v>
      </c>
      <c r="D56" s="60">
        <v>0</v>
      </c>
      <c r="E56" s="60">
        <v>2592000000</v>
      </c>
      <c r="F56" s="60">
        <v>2592000000</v>
      </c>
      <c r="G56" s="60">
        <v>0</v>
      </c>
      <c r="H56" s="60">
        <v>0</v>
      </c>
    </row>
    <row r="57" spans="1:8">
      <c r="A57" s="92" t="s">
        <v>720</v>
      </c>
      <c r="B57" s="59" t="s">
        <v>721</v>
      </c>
      <c r="C57" s="60">
        <v>322414784</v>
      </c>
      <c r="D57" s="60">
        <v>0</v>
      </c>
      <c r="E57" s="60">
        <v>780163495</v>
      </c>
      <c r="F57" s="60">
        <v>1102578279</v>
      </c>
      <c r="G57" s="60">
        <v>0</v>
      </c>
      <c r="H57" s="60">
        <v>0</v>
      </c>
    </row>
    <row r="58" spans="1:8">
      <c r="A58" s="92" t="s">
        <v>722</v>
      </c>
      <c r="B58" s="59" t="s">
        <v>723</v>
      </c>
      <c r="C58" s="60">
        <v>0</v>
      </c>
      <c r="D58" s="60">
        <v>0</v>
      </c>
      <c r="E58" s="60">
        <v>34412729</v>
      </c>
      <c r="F58" s="60">
        <v>34412729</v>
      </c>
      <c r="G58" s="60">
        <v>0</v>
      </c>
      <c r="H58" s="60">
        <v>0</v>
      </c>
    </row>
    <row r="59" spans="1:8">
      <c r="A59" s="92" t="s">
        <v>724</v>
      </c>
      <c r="B59" s="59" t="s">
        <v>725</v>
      </c>
      <c r="C59" s="60">
        <v>8440000</v>
      </c>
      <c r="D59" s="60">
        <v>0</v>
      </c>
      <c r="E59" s="60">
        <v>1093672624</v>
      </c>
      <c r="F59" s="60">
        <v>1102112624</v>
      </c>
      <c r="G59" s="60">
        <v>0</v>
      </c>
      <c r="H59" s="60">
        <v>0</v>
      </c>
    </row>
    <row r="60" spans="1:8">
      <c r="A60" s="92" t="s">
        <v>726</v>
      </c>
      <c r="B60" s="59" t="s">
        <v>727</v>
      </c>
      <c r="C60" s="60">
        <v>0</v>
      </c>
      <c r="D60" s="60">
        <v>0</v>
      </c>
      <c r="E60" s="60">
        <v>14599900</v>
      </c>
      <c r="F60" s="60">
        <v>14599900</v>
      </c>
      <c r="G60" s="60">
        <v>0</v>
      </c>
      <c r="H60" s="60">
        <v>0</v>
      </c>
    </row>
    <row r="61" spans="1:8">
      <c r="A61" s="92" t="s">
        <v>728</v>
      </c>
      <c r="B61" s="59" t="s">
        <v>729</v>
      </c>
      <c r="C61" s="60">
        <v>11041000</v>
      </c>
      <c r="D61" s="60">
        <v>0</v>
      </c>
      <c r="E61" s="60">
        <v>12375318</v>
      </c>
      <c r="F61" s="60">
        <v>23416318</v>
      </c>
      <c r="G61" s="60">
        <v>0</v>
      </c>
      <c r="H61" s="60">
        <v>0</v>
      </c>
    </row>
    <row r="62" spans="1:8">
      <c r="A62" s="92" t="s">
        <v>730</v>
      </c>
      <c r="B62" s="59" t="s">
        <v>731</v>
      </c>
      <c r="C62" s="60">
        <v>0</v>
      </c>
      <c r="D62" s="60">
        <v>0</v>
      </c>
      <c r="E62" s="60">
        <v>2600354262</v>
      </c>
      <c r="F62" s="60">
        <v>2600354262</v>
      </c>
      <c r="G62" s="60">
        <v>0</v>
      </c>
      <c r="H62" s="60">
        <v>0</v>
      </c>
    </row>
    <row r="63" spans="1:8">
      <c r="A63" s="92" t="s">
        <v>732</v>
      </c>
      <c r="B63" s="59" t="s">
        <v>733</v>
      </c>
      <c r="C63" s="60">
        <v>24946907</v>
      </c>
      <c r="D63" s="60">
        <v>0</v>
      </c>
      <c r="E63" s="60">
        <v>47763350</v>
      </c>
      <c r="F63" s="60">
        <v>72710257</v>
      </c>
      <c r="G63" s="60">
        <v>0</v>
      </c>
      <c r="H63" s="60">
        <v>0</v>
      </c>
    </row>
    <row r="64" spans="1:8">
      <c r="A64" s="92" t="s">
        <v>734</v>
      </c>
      <c r="B64" s="59" t="s">
        <v>735</v>
      </c>
      <c r="C64" s="60">
        <v>0</v>
      </c>
      <c r="D64" s="60">
        <v>0</v>
      </c>
      <c r="E64" s="60">
        <v>9072458</v>
      </c>
      <c r="F64" s="60">
        <v>9072458</v>
      </c>
      <c r="G64" s="60">
        <v>0</v>
      </c>
      <c r="H64" s="60">
        <v>0</v>
      </c>
    </row>
    <row r="65" spans="1:8">
      <c r="A65" s="92" t="s">
        <v>736</v>
      </c>
      <c r="B65" s="59" t="s">
        <v>719</v>
      </c>
      <c r="C65" s="60">
        <v>43098158</v>
      </c>
      <c r="D65" s="60">
        <v>0</v>
      </c>
      <c r="E65" s="60">
        <v>268640949</v>
      </c>
      <c r="F65" s="60">
        <v>311739107</v>
      </c>
      <c r="G65" s="60">
        <v>0</v>
      </c>
      <c r="H65" s="60">
        <v>0</v>
      </c>
    </row>
    <row r="66" spans="1:8">
      <c r="A66" s="92" t="s">
        <v>737</v>
      </c>
      <c r="B66" s="59" t="s">
        <v>738</v>
      </c>
      <c r="C66" s="60">
        <v>0</v>
      </c>
      <c r="D66" s="60">
        <v>0</v>
      </c>
      <c r="E66" s="60">
        <v>26200016</v>
      </c>
      <c r="F66" s="60">
        <v>26200016</v>
      </c>
      <c r="G66" s="60">
        <v>0</v>
      </c>
      <c r="H66" s="60">
        <v>0</v>
      </c>
    </row>
    <row r="67" spans="1:8">
      <c r="A67" s="92" t="s">
        <v>739</v>
      </c>
      <c r="B67" s="59" t="s">
        <v>740</v>
      </c>
      <c r="C67" s="60">
        <v>110860000</v>
      </c>
      <c r="D67" s="60">
        <v>0</v>
      </c>
      <c r="E67" s="60">
        <v>1192522514</v>
      </c>
      <c r="F67" s="60">
        <v>1303382514</v>
      </c>
      <c r="G67" s="60">
        <v>0</v>
      </c>
      <c r="H67" s="60">
        <v>0</v>
      </c>
    </row>
    <row r="68" spans="1:8" ht="27.6">
      <c r="A68" s="92" t="s">
        <v>741</v>
      </c>
      <c r="B68" s="59" t="s">
        <v>742</v>
      </c>
      <c r="C68" s="60">
        <v>132996294</v>
      </c>
      <c r="D68" s="60">
        <v>0</v>
      </c>
      <c r="E68" s="60">
        <v>155142364</v>
      </c>
      <c r="F68" s="60">
        <v>288138658</v>
      </c>
      <c r="G68" s="60">
        <v>0</v>
      </c>
      <c r="H68" s="60">
        <v>0</v>
      </c>
    </row>
    <row r="69" spans="1:8">
      <c r="A69" s="92" t="s">
        <v>743</v>
      </c>
      <c r="B69" s="59" t="s">
        <v>744</v>
      </c>
      <c r="C69" s="60">
        <v>0</v>
      </c>
      <c r="D69" s="60">
        <v>0</v>
      </c>
      <c r="E69" s="60">
        <v>330263610</v>
      </c>
      <c r="F69" s="60">
        <v>330263610</v>
      </c>
      <c r="G69" s="60">
        <v>0</v>
      </c>
      <c r="H69" s="60">
        <v>0</v>
      </c>
    </row>
    <row r="70" spans="1:8">
      <c r="A70" s="92">
        <v>711</v>
      </c>
      <c r="B70" s="59" t="s">
        <v>745</v>
      </c>
      <c r="C70" s="60">
        <v>0</v>
      </c>
      <c r="D70" s="60">
        <v>341919527</v>
      </c>
      <c r="E70" s="60">
        <v>26123090052</v>
      </c>
      <c r="F70" s="60">
        <v>25781170525</v>
      </c>
      <c r="G70" s="60">
        <v>0</v>
      </c>
      <c r="H70" s="60">
        <v>0</v>
      </c>
    </row>
    <row r="71" spans="1:8">
      <c r="A71" s="92" t="s">
        <v>746</v>
      </c>
      <c r="B71" s="59" t="s">
        <v>747</v>
      </c>
      <c r="C71" s="60">
        <v>126918010</v>
      </c>
      <c r="D71" s="60">
        <v>0</v>
      </c>
      <c r="E71" s="60">
        <v>11787500</v>
      </c>
      <c r="F71" s="60">
        <v>138705510</v>
      </c>
      <c r="G71" s="60">
        <v>0</v>
      </c>
      <c r="H71" s="60">
        <v>0</v>
      </c>
    </row>
    <row r="72" spans="1:8">
      <c r="A72" s="92">
        <v>8211</v>
      </c>
      <c r="B72" s="59" t="s">
        <v>748</v>
      </c>
      <c r="C72" s="60">
        <v>0</v>
      </c>
      <c r="D72" s="60">
        <v>0</v>
      </c>
      <c r="E72" s="60">
        <v>147555298</v>
      </c>
      <c r="F72" s="60">
        <v>147555298</v>
      </c>
      <c r="G72" s="60">
        <v>0</v>
      </c>
      <c r="H72" s="60">
        <v>0</v>
      </c>
    </row>
    <row r="73" spans="1:8">
      <c r="A73" s="92">
        <v>911</v>
      </c>
      <c r="B73" s="59" t="s">
        <v>749</v>
      </c>
      <c r="C73" s="60">
        <v>0</v>
      </c>
      <c r="D73" s="60">
        <v>0</v>
      </c>
      <c r="E73" s="60">
        <v>446851778110</v>
      </c>
      <c r="F73" s="60">
        <v>446851778110</v>
      </c>
      <c r="G73" s="60">
        <v>0</v>
      </c>
      <c r="H73" s="60">
        <v>0</v>
      </c>
    </row>
    <row r="74" spans="1:8">
      <c r="A74" s="92"/>
      <c r="B74" s="59"/>
      <c r="C74" s="60"/>
      <c r="D74" s="60"/>
      <c r="E74" s="60"/>
      <c r="F74" s="60"/>
      <c r="G74" s="60"/>
      <c r="H74" s="60"/>
    </row>
    <row r="75" spans="1:8" ht="21" customHeight="1">
      <c r="A75" s="375" t="s">
        <v>30</v>
      </c>
      <c r="B75" s="376"/>
      <c r="C75" s="109">
        <f>SUBTOTAL(9,C7:C74)</f>
        <v>98877116432</v>
      </c>
      <c r="D75" s="109">
        <f>SUBTOTAL(9,D7:D74)</f>
        <v>98877116432</v>
      </c>
      <c r="E75" s="109">
        <f>SUBTOTAL(9,E7:E74)</f>
        <v>3191913233761</v>
      </c>
      <c r="F75" s="109">
        <f>SUBTOTAL(9,F7:F74)</f>
        <v>3191913233761</v>
      </c>
      <c r="G75" s="109">
        <f>SUBTOTAL(9,G7:G74)</f>
        <v>128378987949</v>
      </c>
      <c r="H75" s="109">
        <f>SUBTOTAL(9,H7:H74)</f>
        <v>128378987949</v>
      </c>
    </row>
    <row r="77" spans="1:8">
      <c r="A77" s="364" t="s">
        <v>9</v>
      </c>
      <c r="B77" s="364"/>
      <c r="C77" s="364" t="s">
        <v>31</v>
      </c>
      <c r="D77" s="364"/>
      <c r="E77" s="5"/>
      <c r="F77" s="364" t="s">
        <v>750</v>
      </c>
      <c r="G77" s="364"/>
      <c r="H77" s="364"/>
    </row>
    <row r="78" spans="1:8">
      <c r="A78" s="24"/>
      <c r="B78" s="8"/>
      <c r="C78" s="24"/>
      <c r="D78" s="8"/>
      <c r="E78" s="5"/>
      <c r="F78" s="8"/>
    </row>
    <row r="79" spans="1:8">
      <c r="A79" s="24"/>
      <c r="B79" s="8"/>
      <c r="C79" s="24"/>
      <c r="D79" s="8"/>
      <c r="E79" s="5"/>
      <c r="F79" s="8"/>
    </row>
    <row r="80" spans="1:8">
      <c r="A80" s="24"/>
      <c r="B80" s="8"/>
      <c r="C80" s="24"/>
      <c r="D80" s="8"/>
      <c r="E80" s="5"/>
      <c r="F80" s="8"/>
    </row>
    <row r="81" spans="1:8">
      <c r="A81" s="24"/>
      <c r="B81" s="8"/>
      <c r="C81" s="24"/>
      <c r="D81" s="8"/>
      <c r="E81" s="5"/>
      <c r="F81" s="8"/>
    </row>
    <row r="82" spans="1:8">
      <c r="A82" s="24"/>
      <c r="B82" s="8"/>
      <c r="C82" s="24"/>
      <c r="D82" s="8"/>
      <c r="E82" s="5"/>
      <c r="F82" s="8"/>
    </row>
    <row r="83" spans="1:8">
      <c r="A83" s="24"/>
      <c r="B83" s="8"/>
      <c r="C83" s="24"/>
      <c r="D83" s="8"/>
      <c r="E83" s="5"/>
      <c r="F83" s="8"/>
    </row>
    <row r="84" spans="1:8">
      <c r="A84" s="364" t="s">
        <v>751</v>
      </c>
      <c r="B84" s="364"/>
      <c r="C84" s="364" t="s">
        <v>751</v>
      </c>
      <c r="D84" s="364"/>
      <c r="E84" s="5"/>
      <c r="F84" s="364" t="s">
        <v>752</v>
      </c>
      <c r="G84" s="364"/>
      <c r="H84" s="364"/>
    </row>
    <row r="86" spans="1:8">
      <c r="F86" s="5"/>
      <c r="G86" s="5"/>
      <c r="H86" s="5"/>
    </row>
    <row r="87" spans="1:8">
      <c r="F87" s="5"/>
      <c r="G87" s="5"/>
      <c r="H87" s="5"/>
    </row>
    <row r="88" spans="1:8">
      <c r="F88" s="5"/>
      <c r="G88" s="5"/>
      <c r="H88" s="5"/>
    </row>
  </sheetData>
  <mergeCells count="16">
    <mergeCell ref="A1:E1"/>
    <mergeCell ref="F1:H1"/>
    <mergeCell ref="A2:E2"/>
    <mergeCell ref="F2:H2"/>
    <mergeCell ref="A4:A5"/>
    <mergeCell ref="B4:B5"/>
    <mergeCell ref="C4:D4"/>
    <mergeCell ref="E4:F4"/>
    <mergeCell ref="G4:H4"/>
    <mergeCell ref="A75:B75"/>
    <mergeCell ref="A77:B77"/>
    <mergeCell ref="C77:D77"/>
    <mergeCell ref="F77:H77"/>
    <mergeCell ref="A84:B84"/>
    <mergeCell ref="C84:D84"/>
    <mergeCell ref="F84:H84"/>
  </mergeCells>
  <printOptions horizontalCentered="1"/>
  <pageMargins left="0.38" right="0.3" top="0.56000000000000005" bottom="0.62" header="0.41" footer="0.3"/>
  <pageSetup paperSize="9" scale="88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9"/>
  <sheetViews>
    <sheetView zoomScale="90" zoomScaleNormal="90" workbookViewId="0">
      <pane ySplit="6" topLeftCell="A7" activePane="bottomLeft" state="frozen"/>
      <selection activeCell="D23" sqref="D23"/>
      <selection pane="bottomLeft" activeCell="H2" sqref="H2:J2"/>
    </sheetView>
  </sheetViews>
  <sheetFormatPr defaultColWidth="9.109375" defaultRowHeight="15"/>
  <cols>
    <col min="1" max="1" width="7.6640625" style="182" customWidth="1"/>
    <col min="2" max="2" width="6.6640625" style="182" bestFit="1" customWidth="1"/>
    <col min="3" max="3" width="11.33203125" style="8" bestFit="1" customWidth="1"/>
    <col min="4" max="4" width="7" style="5" bestFit="1" customWidth="1"/>
    <col min="5" max="5" width="37.5546875" style="1" bestFit="1" customWidth="1"/>
    <col min="6" max="6" width="7.44140625" style="182" bestFit="1" customWidth="1"/>
    <col min="7" max="7" width="8.33203125" style="182" customWidth="1"/>
    <col min="8" max="8" width="16.88671875" style="10" bestFit="1" customWidth="1"/>
    <col min="9" max="9" width="14" style="10" bestFit="1" customWidth="1"/>
    <col min="10" max="10" width="18.33203125" style="1" bestFit="1" customWidth="1"/>
    <col min="11" max="16384" width="9.109375" style="1"/>
  </cols>
  <sheetData>
    <row r="1" spans="1:10" ht="18.75" customHeight="1">
      <c r="A1" s="386" t="s">
        <v>8</v>
      </c>
      <c r="B1" s="386"/>
      <c r="C1" s="386"/>
      <c r="D1" s="386"/>
      <c r="E1" s="386"/>
      <c r="H1" s="387" t="s">
        <v>130</v>
      </c>
      <c r="I1" s="378"/>
      <c r="J1" s="378"/>
    </row>
    <row r="2" spans="1:10">
      <c r="A2" s="386" t="s">
        <v>11</v>
      </c>
      <c r="B2" s="386"/>
      <c r="C2" s="386"/>
      <c r="D2" s="386"/>
      <c r="E2" s="386"/>
      <c r="H2" s="388" t="s">
        <v>1</v>
      </c>
      <c r="I2" s="388"/>
      <c r="J2" s="388"/>
    </row>
    <row r="3" spans="1:10" ht="16.8">
      <c r="A3" s="7"/>
      <c r="C3" s="7"/>
      <c r="D3" s="4"/>
      <c r="E3" s="2"/>
      <c r="H3" s="9"/>
      <c r="I3" s="9"/>
      <c r="J3" s="3"/>
    </row>
    <row r="4" spans="1:10" ht="17.25" customHeight="1">
      <c r="A4" s="384" t="s">
        <v>115</v>
      </c>
      <c r="B4" s="384" t="s">
        <v>116</v>
      </c>
      <c r="C4" s="385" t="s">
        <v>117</v>
      </c>
      <c r="D4" s="385"/>
      <c r="E4" s="385"/>
      <c r="F4" s="385" t="s">
        <v>118</v>
      </c>
      <c r="G4" s="385"/>
      <c r="H4" s="389" t="s">
        <v>119</v>
      </c>
      <c r="I4" s="389"/>
      <c r="J4" s="385" t="s">
        <v>120</v>
      </c>
    </row>
    <row r="5" spans="1:10" ht="27.6">
      <c r="A5" s="384"/>
      <c r="B5" s="384"/>
      <c r="C5" s="179" t="s">
        <v>121</v>
      </c>
      <c r="D5" s="180" t="s">
        <v>122</v>
      </c>
      <c r="E5" s="180" t="s">
        <v>123</v>
      </c>
      <c r="F5" s="183" t="s">
        <v>124</v>
      </c>
      <c r="G5" s="183" t="s">
        <v>125</v>
      </c>
      <c r="H5" s="181" t="s">
        <v>126</v>
      </c>
      <c r="I5" s="181" t="s">
        <v>127</v>
      </c>
      <c r="J5" s="385"/>
    </row>
    <row r="6" spans="1:10">
      <c r="A6" s="114">
        <v>1</v>
      </c>
      <c r="B6" s="114" t="s">
        <v>114</v>
      </c>
      <c r="C6" s="114" t="s">
        <v>128</v>
      </c>
      <c r="D6" s="113">
        <v>4</v>
      </c>
      <c r="E6" s="115">
        <v>5</v>
      </c>
      <c r="F6" s="114">
        <v>6</v>
      </c>
      <c r="G6" s="114">
        <v>7</v>
      </c>
      <c r="H6" s="113">
        <v>8</v>
      </c>
      <c r="I6" s="113">
        <v>9</v>
      </c>
      <c r="J6" s="115">
        <v>10</v>
      </c>
    </row>
    <row r="7" spans="1:10">
      <c r="A7" s="77"/>
      <c r="B7" s="77"/>
      <c r="C7" s="77"/>
      <c r="D7" s="96"/>
      <c r="E7" s="55"/>
      <c r="F7" s="77"/>
      <c r="G7" s="77"/>
      <c r="H7" s="56"/>
      <c r="I7" s="56"/>
      <c r="J7" s="55"/>
    </row>
    <row r="8" spans="1:10">
      <c r="A8" s="77"/>
      <c r="B8" s="77"/>
      <c r="C8" s="77"/>
      <c r="D8" s="96"/>
      <c r="E8" s="55"/>
      <c r="F8" s="77"/>
      <c r="G8" s="77"/>
      <c r="H8" s="56"/>
      <c r="I8" s="56"/>
      <c r="J8" s="55"/>
    </row>
    <row r="9" spans="1:10">
      <c r="A9" s="79"/>
      <c r="B9" s="79"/>
      <c r="C9" s="79"/>
      <c r="D9" s="97"/>
      <c r="E9" s="59"/>
      <c r="F9" s="79"/>
      <c r="G9" s="79"/>
      <c r="H9" s="60"/>
      <c r="I9" s="60"/>
      <c r="J9" s="59"/>
    </row>
    <row r="10" spans="1:10">
      <c r="A10" s="110"/>
      <c r="B10" s="110"/>
      <c r="C10" s="112"/>
      <c r="D10" s="112"/>
      <c r="E10" s="112"/>
      <c r="F10" s="110"/>
      <c r="G10" s="110"/>
      <c r="H10" s="178">
        <f>SUBTOTAL(9,H7:H9)</f>
        <v>0</v>
      </c>
      <c r="I10" s="178">
        <f>SUBTOTAL(9,I7:I9)</f>
        <v>0</v>
      </c>
      <c r="J10" s="178">
        <f>IF(H10-I10&gt;=0,H10-I10,I10-H10)</f>
        <v>0</v>
      </c>
    </row>
    <row r="11" spans="1:10">
      <c r="A11" s="177"/>
      <c r="B11" s="177"/>
      <c r="C11" s="15"/>
      <c r="D11" s="15"/>
      <c r="E11" s="15"/>
      <c r="F11" s="177"/>
      <c r="G11" s="177"/>
      <c r="H11" s="15"/>
      <c r="I11" s="15"/>
      <c r="J11" s="15"/>
    </row>
    <row r="12" spans="1:10">
      <c r="A12" s="383" t="s">
        <v>129</v>
      </c>
      <c r="B12" s="383"/>
      <c r="C12" s="383"/>
      <c r="D12" s="383"/>
      <c r="E12" s="11"/>
      <c r="F12" s="12"/>
      <c r="G12" s="383" t="s">
        <v>10</v>
      </c>
      <c r="H12" s="383"/>
      <c r="I12" s="383"/>
      <c r="J12" s="383"/>
    </row>
    <row r="13" spans="1:10">
      <c r="A13" s="12"/>
      <c r="B13" s="12"/>
      <c r="C13" s="12"/>
      <c r="D13" s="13"/>
      <c r="E13" s="11"/>
      <c r="F13" s="12"/>
      <c r="G13" s="12"/>
      <c r="H13" s="14"/>
      <c r="I13" s="14"/>
      <c r="J13" s="11"/>
    </row>
    <row r="14" spans="1:10">
      <c r="A14" s="12"/>
      <c r="B14" s="12"/>
      <c r="C14" s="12"/>
      <c r="D14" s="13"/>
      <c r="E14" s="11"/>
      <c r="F14" s="12"/>
      <c r="G14" s="12"/>
      <c r="H14" s="14"/>
      <c r="I14" s="14"/>
      <c r="J14" s="11"/>
    </row>
    <row r="15" spans="1:10">
      <c r="A15" s="12"/>
      <c r="B15" s="12"/>
      <c r="C15" s="12"/>
      <c r="D15" s="13"/>
      <c r="E15" s="11"/>
      <c r="F15" s="12"/>
      <c r="G15" s="12"/>
      <c r="H15" s="14"/>
      <c r="I15" s="14"/>
      <c r="J15" s="11"/>
    </row>
    <row r="16" spans="1:10">
      <c r="A16" s="12"/>
      <c r="B16" s="12"/>
      <c r="C16" s="12"/>
      <c r="D16" s="13"/>
      <c r="E16" s="11"/>
      <c r="F16" s="12"/>
      <c r="G16" s="12"/>
      <c r="H16" s="14"/>
      <c r="I16" s="14"/>
      <c r="J16" s="11"/>
    </row>
    <row r="17" spans="1:10">
      <c r="A17" s="12"/>
      <c r="B17" s="12"/>
      <c r="C17" s="12"/>
      <c r="D17" s="13"/>
      <c r="E17" s="11"/>
      <c r="F17" s="12"/>
      <c r="G17" s="12"/>
      <c r="H17" s="14"/>
      <c r="I17" s="14"/>
      <c r="J17" s="11"/>
    </row>
    <row r="18" spans="1:10">
      <c r="A18" s="12"/>
      <c r="B18" s="12"/>
      <c r="C18" s="12"/>
      <c r="D18" s="13"/>
      <c r="E18" s="11"/>
      <c r="F18" s="12"/>
      <c r="G18" s="12"/>
      <c r="H18" s="14"/>
      <c r="I18" s="14"/>
      <c r="J18" s="11"/>
    </row>
    <row r="19" spans="1:10">
      <c r="A19" s="383" t="s">
        <v>33</v>
      </c>
      <c r="B19" s="383"/>
      <c r="C19" s="383"/>
      <c r="D19" s="383"/>
      <c r="E19" s="11"/>
      <c r="F19" s="12"/>
      <c r="G19" s="383" t="s">
        <v>99</v>
      </c>
      <c r="H19" s="383"/>
      <c r="I19" s="383"/>
      <c r="J19" s="383"/>
    </row>
  </sheetData>
  <autoFilter ref="A6:J9"/>
  <mergeCells count="14">
    <mergeCell ref="A1:E1"/>
    <mergeCell ref="A2:E2"/>
    <mergeCell ref="H1:J1"/>
    <mergeCell ref="H2:J2"/>
    <mergeCell ref="F4:G4"/>
    <mergeCell ref="H4:I4"/>
    <mergeCell ref="J4:J5"/>
    <mergeCell ref="A12:D12"/>
    <mergeCell ref="A19:D19"/>
    <mergeCell ref="G12:J12"/>
    <mergeCell ref="G19:J19"/>
    <mergeCell ref="A4:A5"/>
    <mergeCell ref="C4:E4"/>
    <mergeCell ref="B4:B5"/>
  </mergeCells>
  <phoneticPr fontId="3" type="noConversion"/>
  <printOptions horizontalCentered="1"/>
  <pageMargins left="0.2" right="0.21" top="0.49" bottom="0.54" header="0.38" footer="0.28000000000000003"/>
  <pageSetup paperSize="9" orientation="landscape" verticalDpi="0" r:id="rId1"/>
  <headerFooter alignWithMargins="0">
    <oddFooter>&amp;RTrang: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K17"/>
  <sheetViews>
    <sheetView workbookViewId="0">
      <selection activeCell="G11" sqref="G11"/>
    </sheetView>
  </sheetViews>
  <sheetFormatPr defaultColWidth="9.109375" defaultRowHeight="13.8"/>
  <cols>
    <col min="1" max="1" width="5.5546875" style="317" customWidth="1"/>
    <col min="2" max="3" width="17.33203125" style="318" hidden="1" customWidth="1"/>
    <col min="4" max="4" width="10.33203125" style="317" customWidth="1"/>
    <col min="5" max="5" width="11.5546875" style="317" customWidth="1"/>
    <col min="6" max="6" width="72.44140625" style="317" customWidth="1"/>
    <col min="7" max="7" width="6.5546875" style="318" bestFit="1" customWidth="1"/>
    <col min="8" max="9" width="18.109375" style="316" bestFit="1" customWidth="1"/>
    <col min="10" max="10" width="12.6640625" style="345" hidden="1" customWidth="1"/>
    <col min="11" max="11" width="10.109375" style="345" hidden="1" customWidth="1"/>
    <col min="12" max="16384" width="9.109375" style="315"/>
  </cols>
  <sheetData>
    <row r="1" spans="1:11" ht="21">
      <c r="A1" s="390" t="s">
        <v>8</v>
      </c>
      <c r="B1" s="390"/>
      <c r="C1" s="390"/>
      <c r="D1" s="390"/>
      <c r="E1" s="390"/>
      <c r="F1" s="390"/>
      <c r="G1" s="387" t="s">
        <v>130</v>
      </c>
      <c r="H1" s="378"/>
      <c r="I1" s="378"/>
    </row>
    <row r="2" spans="1:11" ht="15">
      <c r="A2" s="390" t="s">
        <v>11</v>
      </c>
      <c r="B2" s="390"/>
      <c r="C2" s="390"/>
      <c r="D2" s="390"/>
      <c r="E2" s="390"/>
      <c r="F2" s="390"/>
      <c r="G2" s="363" t="s">
        <v>1</v>
      </c>
      <c r="H2" s="363"/>
      <c r="I2" s="363"/>
    </row>
    <row r="3" spans="1:11" s="331" customFormat="1" ht="13.2">
      <c r="A3" s="328"/>
      <c r="B3" s="328"/>
      <c r="C3" s="328"/>
      <c r="D3" s="329"/>
      <c r="E3" s="328"/>
      <c r="F3" s="328"/>
      <c r="G3" s="328"/>
      <c r="H3" s="330"/>
      <c r="I3" s="330"/>
      <c r="J3" s="345"/>
      <c r="K3" s="345"/>
    </row>
    <row r="4" spans="1:11" ht="21" customHeight="1">
      <c r="A4" s="196" t="s">
        <v>625</v>
      </c>
      <c r="B4" s="341" t="s">
        <v>624</v>
      </c>
      <c r="C4" s="341" t="s">
        <v>66</v>
      </c>
      <c r="D4" s="196" t="s">
        <v>61</v>
      </c>
      <c r="E4" s="196" t="s">
        <v>6</v>
      </c>
      <c r="F4" s="196" t="s">
        <v>0</v>
      </c>
      <c r="G4" s="196" t="s">
        <v>621</v>
      </c>
      <c r="H4" s="196" t="s">
        <v>622</v>
      </c>
      <c r="I4" s="196" t="s">
        <v>623</v>
      </c>
      <c r="J4" s="346" t="s">
        <v>630</v>
      </c>
      <c r="K4" s="346" t="s">
        <v>631</v>
      </c>
    </row>
    <row r="5" spans="1:11">
      <c r="A5" s="337" t="s">
        <v>145</v>
      </c>
      <c r="B5" s="338"/>
      <c r="C5" s="338"/>
      <c r="D5" s="339" t="s">
        <v>627</v>
      </c>
      <c r="E5" s="337" t="s">
        <v>628</v>
      </c>
      <c r="F5" s="339"/>
      <c r="G5" s="338" t="s">
        <v>629</v>
      </c>
      <c r="H5" s="340">
        <v>999999999999</v>
      </c>
      <c r="I5" s="340">
        <v>999999999999</v>
      </c>
    </row>
    <row r="6" spans="1:11">
      <c r="A6" s="319"/>
      <c r="B6" s="321"/>
      <c r="C6" s="321"/>
      <c r="D6" s="320"/>
      <c r="E6" s="319"/>
      <c r="F6" s="320"/>
      <c r="G6" s="321"/>
      <c r="H6" s="322"/>
      <c r="I6" s="322"/>
    </row>
    <row r="7" spans="1:11">
      <c r="A7" s="323"/>
      <c r="B7" s="325"/>
      <c r="C7" s="325"/>
      <c r="D7" s="324"/>
      <c r="E7" s="323"/>
      <c r="F7" s="324"/>
      <c r="G7" s="325"/>
      <c r="H7" s="326"/>
      <c r="I7" s="326"/>
    </row>
    <row r="8" spans="1:11" ht="24" customHeight="1">
      <c r="A8" s="327"/>
      <c r="B8" s="335"/>
      <c r="C8" s="335"/>
      <c r="D8" s="327"/>
      <c r="E8" s="327"/>
      <c r="F8" s="327" t="s">
        <v>626</v>
      </c>
      <c r="G8" s="327"/>
      <c r="H8" s="343">
        <f>SUBTOTAL(9,J5:J7)</f>
        <v>0</v>
      </c>
      <c r="I8" s="343">
        <f>SUBTOTAL(9,K5:K7)</f>
        <v>0</v>
      </c>
    </row>
    <row r="9" spans="1:11" s="331" customFormat="1" ht="13.2">
      <c r="A9" s="332"/>
      <c r="B9" s="332"/>
      <c r="C9" s="332"/>
      <c r="D9" s="332"/>
      <c r="E9" s="332"/>
      <c r="F9" s="333"/>
      <c r="G9" s="332"/>
      <c r="H9" s="334"/>
      <c r="I9" s="334"/>
      <c r="J9" s="345"/>
      <c r="K9" s="345"/>
    </row>
    <row r="10" spans="1:11" ht="15">
      <c r="A10" s="383" t="s">
        <v>129</v>
      </c>
      <c r="B10" s="383"/>
      <c r="C10" s="383"/>
      <c r="D10" s="383"/>
      <c r="E10" s="383"/>
      <c r="F10" s="347"/>
      <c r="G10" s="383" t="str">
        <f>SoCai!G12</f>
        <v>Ngµy …. Th¸ng …. N¨m ……</v>
      </c>
      <c r="H10" s="383"/>
      <c r="I10" s="383"/>
    </row>
    <row r="11" spans="1:11" ht="15">
      <c r="A11" s="12"/>
      <c r="B11" s="336"/>
      <c r="C11" s="336"/>
      <c r="D11" s="344"/>
      <c r="E11" s="342"/>
      <c r="F11" s="347"/>
      <c r="G11" s="12"/>
      <c r="H11" s="14"/>
      <c r="I11" s="14"/>
    </row>
    <row r="12" spans="1:11" ht="15">
      <c r="A12" s="12"/>
      <c r="B12" s="336"/>
      <c r="C12" s="336"/>
      <c r="D12" s="344"/>
      <c r="E12" s="342"/>
      <c r="F12" s="347"/>
      <c r="G12" s="12"/>
      <c r="H12" s="14"/>
      <c r="I12" s="14"/>
    </row>
    <row r="13" spans="1:11" ht="15">
      <c r="A13" s="12"/>
      <c r="B13" s="336"/>
      <c r="C13" s="336"/>
      <c r="D13" s="344"/>
      <c r="E13" s="342"/>
      <c r="F13" s="347"/>
      <c r="G13" s="12"/>
      <c r="H13" s="14"/>
      <c r="I13" s="14"/>
    </row>
    <row r="14" spans="1:11" ht="15">
      <c r="A14" s="12"/>
      <c r="B14" s="336"/>
      <c r="C14" s="336"/>
      <c r="D14" s="344"/>
      <c r="E14" s="342"/>
      <c r="F14" s="347"/>
      <c r="G14" s="12"/>
      <c r="H14" s="14"/>
      <c r="I14" s="14"/>
    </row>
    <row r="15" spans="1:11" ht="15">
      <c r="A15" s="12"/>
      <c r="B15" s="336"/>
      <c r="C15" s="336"/>
      <c r="D15" s="344"/>
      <c r="E15" s="342"/>
      <c r="F15" s="347"/>
      <c r="G15" s="12"/>
      <c r="H15" s="14"/>
      <c r="I15" s="14"/>
    </row>
    <row r="16" spans="1:11" ht="15">
      <c r="A16" s="12"/>
      <c r="B16" s="336"/>
      <c r="C16" s="336"/>
      <c r="D16" s="344"/>
      <c r="E16" s="342"/>
      <c r="F16" s="347"/>
      <c r="G16" s="12"/>
      <c r="H16" s="14"/>
      <c r="I16" s="14"/>
    </row>
    <row r="17" spans="1:9" ht="15">
      <c r="A17" s="383" t="s">
        <v>33</v>
      </c>
      <c r="B17" s="383"/>
      <c r="C17" s="383"/>
      <c r="D17" s="383"/>
      <c r="E17" s="383"/>
      <c r="F17" s="347"/>
      <c r="G17" s="383" t="s">
        <v>99</v>
      </c>
      <c r="H17" s="383"/>
      <c r="I17" s="383"/>
    </row>
  </sheetData>
  <autoFilter ref="A4:I5"/>
  <mergeCells count="8">
    <mergeCell ref="A10:E10"/>
    <mergeCell ref="A17:E17"/>
    <mergeCell ref="G10:I10"/>
    <mergeCell ref="G17:I17"/>
    <mergeCell ref="G1:I1"/>
    <mergeCell ref="G2:I2"/>
    <mergeCell ref="A1:F1"/>
    <mergeCell ref="A2:F2"/>
  </mergeCells>
  <printOptions horizontalCentered="1"/>
  <pageMargins left="0.42" right="0.3" top="0.52" bottom="0.75" header="0.3" footer="0.48"/>
  <pageSetup paperSize="9" orientation="landscape" verticalDpi="0" r:id="rId1"/>
  <headerFooter>
    <oddFooter>&amp;CTrang: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K17"/>
  <sheetViews>
    <sheetView workbookViewId="0">
      <selection activeCell="G11" sqref="G11"/>
    </sheetView>
  </sheetViews>
  <sheetFormatPr defaultColWidth="9.109375" defaultRowHeight="13.8"/>
  <cols>
    <col min="1" max="1" width="5.5546875" style="317" customWidth="1"/>
    <col min="2" max="3" width="17.33203125" style="318" hidden="1" customWidth="1"/>
    <col min="4" max="4" width="10.33203125" style="317" customWidth="1"/>
    <col min="5" max="5" width="11.5546875" style="317" customWidth="1"/>
    <col min="6" max="6" width="72.44140625" style="317" customWidth="1"/>
    <col min="7" max="7" width="6.5546875" style="318" bestFit="1" customWidth="1"/>
    <col min="8" max="9" width="18.109375" style="316" bestFit="1" customWidth="1"/>
    <col min="10" max="10" width="12.6640625" style="345" hidden="1" customWidth="1"/>
    <col min="11" max="11" width="10.109375" style="345" hidden="1" customWidth="1"/>
    <col min="12" max="16384" width="9.109375" style="315"/>
  </cols>
  <sheetData>
    <row r="1" spans="1:11" ht="21">
      <c r="A1" s="390" t="s">
        <v>8</v>
      </c>
      <c r="B1" s="390"/>
      <c r="C1" s="390"/>
      <c r="D1" s="390"/>
      <c r="E1" s="390"/>
      <c r="F1" s="390"/>
      <c r="G1" s="387" t="s">
        <v>130</v>
      </c>
      <c r="H1" s="378"/>
      <c r="I1" s="378"/>
    </row>
    <row r="2" spans="1:11" ht="15">
      <c r="A2" s="390" t="s">
        <v>11</v>
      </c>
      <c r="B2" s="390"/>
      <c r="C2" s="390"/>
      <c r="D2" s="390"/>
      <c r="E2" s="390"/>
      <c r="F2" s="390"/>
      <c r="G2" s="363" t="s">
        <v>1</v>
      </c>
      <c r="H2" s="363"/>
      <c r="I2" s="363"/>
    </row>
    <row r="3" spans="1:11" s="331" customFormat="1" ht="13.2">
      <c r="A3" s="328"/>
      <c r="B3" s="328"/>
      <c r="C3" s="328"/>
      <c r="D3" s="329"/>
      <c r="E3" s="328"/>
      <c r="F3" s="328"/>
      <c r="G3" s="328"/>
      <c r="H3" s="330"/>
      <c r="I3" s="330"/>
      <c r="J3" s="345"/>
      <c r="K3" s="345"/>
    </row>
    <row r="4" spans="1:11" ht="21" customHeight="1">
      <c r="A4" s="196" t="s">
        <v>625</v>
      </c>
      <c r="B4" s="341" t="s">
        <v>624</v>
      </c>
      <c r="C4" s="341" t="s">
        <v>66</v>
      </c>
      <c r="D4" s="196" t="s">
        <v>61</v>
      </c>
      <c r="E4" s="196" t="s">
        <v>6</v>
      </c>
      <c r="F4" s="196" t="s">
        <v>0</v>
      </c>
      <c r="G4" s="196" t="s">
        <v>621</v>
      </c>
      <c r="H4" s="196" t="s">
        <v>634</v>
      </c>
      <c r="I4" s="196" t="s">
        <v>633</v>
      </c>
      <c r="J4" s="346" t="s">
        <v>630</v>
      </c>
      <c r="K4" s="346" t="s">
        <v>631</v>
      </c>
    </row>
    <row r="5" spans="1:11">
      <c r="A5" s="337" t="s">
        <v>145</v>
      </c>
      <c r="B5" s="338"/>
      <c r="C5" s="338"/>
      <c r="D5" s="339" t="s">
        <v>627</v>
      </c>
      <c r="E5" s="337" t="s">
        <v>628</v>
      </c>
      <c r="F5" s="339"/>
      <c r="G5" s="338" t="s">
        <v>629</v>
      </c>
      <c r="H5" s="340">
        <v>999999999999</v>
      </c>
      <c r="I5" s="340">
        <v>999999999999</v>
      </c>
    </row>
    <row r="6" spans="1:11">
      <c r="A6" s="319"/>
      <c r="B6" s="321"/>
      <c r="C6" s="321"/>
      <c r="D6" s="320"/>
      <c r="E6" s="319"/>
      <c r="F6" s="320"/>
      <c r="G6" s="321"/>
      <c r="H6" s="322"/>
      <c r="I6" s="322"/>
    </row>
    <row r="7" spans="1:11">
      <c r="A7" s="323"/>
      <c r="B7" s="325"/>
      <c r="C7" s="325"/>
      <c r="D7" s="324"/>
      <c r="E7" s="323"/>
      <c r="F7" s="324"/>
      <c r="G7" s="325"/>
      <c r="H7" s="326"/>
      <c r="I7" s="326"/>
    </row>
    <row r="8" spans="1:11" ht="24" customHeight="1">
      <c r="A8" s="327"/>
      <c r="B8" s="335"/>
      <c r="C8" s="335"/>
      <c r="D8" s="327"/>
      <c r="E8" s="327"/>
      <c r="F8" s="327" t="s">
        <v>632</v>
      </c>
      <c r="G8" s="327"/>
      <c r="H8" s="343">
        <f>SUBTOTAL(9,J5:J7)</f>
        <v>0</v>
      </c>
      <c r="I8" s="343">
        <f>SUBTOTAL(9,K5:K7)</f>
        <v>0</v>
      </c>
    </row>
    <row r="9" spans="1:11" s="331" customFormat="1" ht="13.2">
      <c r="A9" s="332"/>
      <c r="B9" s="332"/>
      <c r="C9" s="332"/>
      <c r="D9" s="332"/>
      <c r="E9" s="332"/>
      <c r="F9" s="333"/>
      <c r="G9" s="332"/>
      <c r="H9" s="334"/>
      <c r="I9" s="334"/>
      <c r="J9" s="345"/>
      <c r="K9" s="345"/>
    </row>
    <row r="10" spans="1:11" ht="15">
      <c r="A10" s="383" t="s">
        <v>129</v>
      </c>
      <c r="B10" s="383"/>
      <c r="C10" s="383"/>
      <c r="D10" s="383"/>
      <c r="E10" s="383"/>
      <c r="F10" s="347"/>
      <c r="G10" s="383" t="str">
        <f>NoPhaiThu!G10</f>
        <v>Ngµy …. Th¸ng …. N¨m ……</v>
      </c>
      <c r="H10" s="383"/>
      <c r="I10" s="383"/>
    </row>
    <row r="11" spans="1:11" ht="15">
      <c r="A11" s="12"/>
      <c r="B11" s="336"/>
      <c r="C11" s="336"/>
      <c r="D11" s="344"/>
      <c r="E11" s="342"/>
      <c r="F11" s="347"/>
      <c r="G11" s="12"/>
      <c r="H11" s="14"/>
      <c r="I11" s="14"/>
    </row>
    <row r="12" spans="1:11" ht="15">
      <c r="A12" s="12"/>
      <c r="B12" s="336"/>
      <c r="C12" s="336"/>
      <c r="D12" s="344"/>
      <c r="E12" s="342"/>
      <c r="F12" s="347"/>
      <c r="G12" s="12"/>
      <c r="H12" s="14"/>
      <c r="I12" s="14"/>
    </row>
    <row r="13" spans="1:11" ht="15">
      <c r="A13" s="12"/>
      <c r="B13" s="336"/>
      <c r="C13" s="336"/>
      <c r="D13" s="344"/>
      <c r="E13" s="342"/>
      <c r="F13" s="347"/>
      <c r="G13" s="12"/>
      <c r="H13" s="14"/>
      <c r="I13" s="14"/>
    </row>
    <row r="14" spans="1:11" ht="15">
      <c r="A14" s="12"/>
      <c r="B14" s="336"/>
      <c r="C14" s="336"/>
      <c r="D14" s="344"/>
      <c r="E14" s="342"/>
      <c r="F14" s="347"/>
      <c r="G14" s="12"/>
      <c r="H14" s="14"/>
      <c r="I14" s="14"/>
    </row>
    <row r="15" spans="1:11" ht="15">
      <c r="A15" s="12"/>
      <c r="B15" s="336"/>
      <c r="C15" s="336"/>
      <c r="D15" s="344"/>
      <c r="E15" s="342"/>
      <c r="F15" s="347"/>
      <c r="G15" s="12"/>
      <c r="H15" s="14"/>
      <c r="I15" s="14"/>
    </row>
    <row r="16" spans="1:11" ht="15">
      <c r="A16" s="12"/>
      <c r="B16" s="336"/>
      <c r="C16" s="336"/>
      <c r="D16" s="344"/>
      <c r="E16" s="342"/>
      <c r="F16" s="347"/>
      <c r="G16" s="12"/>
      <c r="H16" s="14"/>
      <c r="I16" s="14"/>
    </row>
    <row r="17" spans="1:9" ht="15">
      <c r="A17" s="383" t="s">
        <v>33</v>
      </c>
      <c r="B17" s="383"/>
      <c r="C17" s="383"/>
      <c r="D17" s="383"/>
      <c r="E17" s="383"/>
      <c r="F17" s="347"/>
      <c r="G17" s="383" t="s">
        <v>99</v>
      </c>
      <c r="H17" s="383"/>
      <c r="I17" s="383"/>
    </row>
  </sheetData>
  <autoFilter ref="A4:I5"/>
  <mergeCells count="8">
    <mergeCell ref="A17:E17"/>
    <mergeCell ref="G17:I17"/>
    <mergeCell ref="A1:F1"/>
    <mergeCell ref="G1:I1"/>
    <mergeCell ref="A2:F2"/>
    <mergeCell ref="G2:I2"/>
    <mergeCell ref="A10:E10"/>
    <mergeCell ref="G10:I10"/>
  </mergeCells>
  <printOptions horizontalCentered="1"/>
  <pageMargins left="0.42" right="0.3" top="0.52" bottom="0.75" header="0.3" footer="0.48"/>
  <pageSetup paperSize="9" orientation="landscape" verticalDpi="0" r:id="rId1"/>
  <headerFooter>
    <oddFooter>&amp;CTrang: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F21"/>
  <sheetViews>
    <sheetView zoomScale="90" zoomScaleNormal="90" workbookViewId="0">
      <pane ySplit="8" topLeftCell="A9" activePane="bottomLeft" state="frozen"/>
      <selection pane="bottomLeft" activeCell="A9" sqref="A9"/>
    </sheetView>
  </sheetViews>
  <sheetFormatPr defaultColWidth="9.109375" defaultRowHeight="15"/>
  <cols>
    <col min="1" max="1" width="11.6640625" style="6" customWidth="1"/>
    <col min="2" max="2" width="9.88671875" style="25" customWidth="1"/>
    <col min="3" max="3" width="35.88671875" style="1" customWidth="1"/>
    <col min="4" max="6" width="18.109375" style="10" bestFit="1" customWidth="1"/>
    <col min="7" max="16384" width="9.109375" style="5"/>
  </cols>
  <sheetData>
    <row r="1" spans="1:6" ht="23.4">
      <c r="A1" s="377" t="s">
        <v>97</v>
      </c>
      <c r="B1" s="377"/>
      <c r="C1" s="377"/>
      <c r="D1" s="397" t="s">
        <v>101</v>
      </c>
      <c r="E1" s="398"/>
      <c r="F1" s="398"/>
    </row>
    <row r="2" spans="1:6">
      <c r="A2" s="377" t="s">
        <v>98</v>
      </c>
      <c r="B2" s="399"/>
      <c r="C2" s="399"/>
      <c r="D2" s="364" t="s">
        <v>1</v>
      </c>
      <c r="E2" s="364"/>
      <c r="F2" s="364"/>
    </row>
    <row r="3" spans="1:6">
      <c r="A3" s="5"/>
      <c r="B3" s="5"/>
      <c r="C3" s="99"/>
      <c r="D3" s="400" t="s">
        <v>59</v>
      </c>
      <c r="E3" s="400"/>
      <c r="F3" s="400"/>
    </row>
    <row r="4" spans="1:6">
      <c r="D4" s="400"/>
      <c r="E4" s="400"/>
      <c r="F4" s="400"/>
    </row>
    <row r="5" spans="1:6" ht="15.6">
      <c r="E5" s="163" t="s">
        <v>60</v>
      </c>
      <c r="F5" s="164"/>
    </row>
    <row r="6" spans="1:6" s="6" customFormat="1">
      <c r="A6" s="392" t="s">
        <v>6</v>
      </c>
      <c r="B6" s="392" t="s">
        <v>61</v>
      </c>
      <c r="C6" s="393" t="s">
        <v>0</v>
      </c>
      <c r="D6" s="394" t="s">
        <v>3</v>
      </c>
      <c r="E6" s="395"/>
      <c r="F6" s="396"/>
    </row>
    <row r="7" spans="1:6" s="6" customFormat="1">
      <c r="A7" s="392"/>
      <c r="B7" s="392"/>
      <c r="C7" s="393"/>
      <c r="D7" s="116" t="s">
        <v>62</v>
      </c>
      <c r="E7" s="116" t="s">
        <v>63</v>
      </c>
      <c r="F7" s="116" t="s">
        <v>64</v>
      </c>
    </row>
    <row r="8" spans="1:6">
      <c r="A8" s="107" t="s">
        <v>19</v>
      </c>
      <c r="B8" s="107" t="s">
        <v>20</v>
      </c>
      <c r="C8" s="108" t="s">
        <v>21</v>
      </c>
      <c r="D8" s="107">
        <v>1</v>
      </c>
      <c r="E8" s="107">
        <v>2</v>
      </c>
      <c r="F8" s="107">
        <v>3</v>
      </c>
    </row>
    <row r="9" spans="1:6">
      <c r="A9" s="89"/>
      <c r="B9" s="90"/>
      <c r="C9" s="83"/>
      <c r="D9" s="86"/>
      <c r="E9" s="86"/>
      <c r="F9" s="86"/>
    </row>
    <row r="10" spans="1:6">
      <c r="A10" s="76"/>
      <c r="B10" s="91"/>
      <c r="C10" s="55"/>
      <c r="D10" s="56"/>
      <c r="E10" s="56"/>
      <c r="F10" s="56"/>
    </row>
    <row r="11" spans="1:6">
      <c r="A11" s="78"/>
      <c r="B11" s="92"/>
      <c r="C11" s="59"/>
      <c r="D11" s="60"/>
      <c r="E11" s="60"/>
      <c r="F11" s="60"/>
    </row>
    <row r="12" spans="1:6" ht="21" customHeight="1">
      <c r="A12" s="375" t="s">
        <v>30</v>
      </c>
      <c r="B12" s="391"/>
      <c r="C12" s="376"/>
      <c r="D12" s="109">
        <f>SUBTOTAL(9,D9:D11)</f>
        <v>0</v>
      </c>
      <c r="E12" s="109">
        <f t="shared" ref="E12" si="0">SUBTOTAL(9,E9:E11)</f>
        <v>0</v>
      </c>
      <c r="F12" s="109">
        <f>F10</f>
        <v>0</v>
      </c>
    </row>
    <row r="14" spans="1:6">
      <c r="A14" s="364" t="s">
        <v>9</v>
      </c>
      <c r="B14" s="364"/>
      <c r="C14" s="8" t="s">
        <v>31</v>
      </c>
      <c r="D14" s="364" t="s">
        <v>32</v>
      </c>
      <c r="E14" s="364"/>
      <c r="F14" s="364"/>
    </row>
    <row r="15" spans="1:6">
      <c r="A15" s="8"/>
      <c r="B15" s="24"/>
      <c r="C15" s="22"/>
      <c r="D15" s="8"/>
      <c r="E15" s="8"/>
    </row>
    <row r="16" spans="1:6">
      <c r="A16" s="8"/>
      <c r="B16" s="24"/>
      <c r="C16" s="22"/>
      <c r="D16" s="8"/>
      <c r="E16" s="8"/>
    </row>
    <row r="17" spans="1:6">
      <c r="A17" s="8"/>
      <c r="B17" s="24"/>
      <c r="C17" s="22"/>
      <c r="D17" s="8"/>
      <c r="E17" s="8"/>
    </row>
    <row r="18" spans="1:6">
      <c r="A18" s="8"/>
      <c r="B18" s="24"/>
      <c r="C18" s="22"/>
      <c r="D18" s="8"/>
      <c r="E18" s="8"/>
    </row>
    <row r="19" spans="1:6">
      <c r="A19" s="8"/>
      <c r="B19" s="24"/>
      <c r="C19" s="22"/>
      <c r="D19" s="8"/>
      <c r="E19" s="8"/>
    </row>
    <row r="20" spans="1:6">
      <c r="A20" s="8"/>
      <c r="B20" s="24"/>
      <c r="C20" s="22"/>
      <c r="D20" s="8"/>
      <c r="E20" s="8"/>
    </row>
    <row r="21" spans="1:6">
      <c r="A21" s="364" t="s">
        <v>33</v>
      </c>
      <c r="B21" s="364"/>
      <c r="C21" s="8" t="s">
        <v>34</v>
      </c>
      <c r="D21" s="364" t="s">
        <v>35</v>
      </c>
      <c r="E21" s="364"/>
      <c r="F21" s="364"/>
    </row>
  </sheetData>
  <mergeCells count="14">
    <mergeCell ref="A6:A7"/>
    <mergeCell ref="B6:B7"/>
    <mergeCell ref="C6:C7"/>
    <mergeCell ref="D6:F6"/>
    <mergeCell ref="A1:C1"/>
    <mergeCell ref="D1:F1"/>
    <mergeCell ref="A2:C2"/>
    <mergeCell ref="D2:F2"/>
    <mergeCell ref="D3:F4"/>
    <mergeCell ref="A12:C12"/>
    <mergeCell ref="A14:B14"/>
    <mergeCell ref="D14:F14"/>
    <mergeCell ref="A21:B21"/>
    <mergeCell ref="D21:F21"/>
  </mergeCells>
  <printOptions horizontalCentered="1"/>
  <pageMargins left="0.38" right="0.3" top="0.56000000000000005" bottom="0.78" header="0.41" footer="0.43"/>
  <pageSetup paperSize="9" scale="88" orientation="portrait" verticalDpi="0" r:id="rId1"/>
  <headerFooter>
    <oddFooter>&amp;RTrang: &amp;P/&amp;N</oddFooter>
  </headerFooter>
  <ignoredErrors>
    <ignoredError sqref="D12: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KQSXKD-损益表</vt:lpstr>
      <vt:lpstr>CDKT-资产负债表</vt:lpstr>
      <vt:lpstr>SDKCTGS</vt:lpstr>
      <vt:lpstr>CTGS</vt:lpstr>
      <vt:lpstr>CDSPS</vt:lpstr>
      <vt:lpstr>SoCai</vt:lpstr>
      <vt:lpstr>NoPhaiThu</vt:lpstr>
      <vt:lpstr>NoPhaiTra</vt:lpstr>
      <vt:lpstr>SoQuy</vt:lpstr>
      <vt:lpstr>S35</vt:lpstr>
      <vt:lpstr>ToKhai</vt:lpstr>
      <vt:lpstr>TonKho</vt:lpstr>
      <vt:lpstr>TheKho</vt:lpstr>
      <vt:lpstr>KQSXKD</vt:lpstr>
      <vt:lpstr>BCLCTT</vt:lpstr>
      <vt:lpstr>VTCT</vt:lpstr>
      <vt:lpstr>SoLieuCanDoi</vt:lpstr>
      <vt:lpstr>BCLCTT!Print_Titles</vt:lpstr>
      <vt:lpstr>'CDKT-资产负债表'!Print_Titles</vt:lpstr>
      <vt:lpstr>CDSPS!Print_Titles</vt:lpstr>
      <vt:lpstr>CTGS!Print_Titles</vt:lpstr>
      <vt:lpstr>KQSXKD!Print_Titles</vt:lpstr>
      <vt:lpstr>'KQSXKD-损益表'!Print_Titles</vt:lpstr>
      <vt:lpstr>NoPhaiThu!Print_Titles</vt:lpstr>
      <vt:lpstr>NoPhaiTra!Print_Titles</vt:lpstr>
      <vt:lpstr>'S35'!Print_Titles</vt:lpstr>
      <vt:lpstr>SDKCTGS!Print_Titles</vt:lpstr>
      <vt:lpstr>SoCai!Print_Titles</vt:lpstr>
      <vt:lpstr>SoQuy!Print_Titles</vt:lpstr>
      <vt:lpstr>TheKho!Print_Titles</vt:lpstr>
      <vt:lpstr>ToKhai!Print_Titles</vt:lpstr>
      <vt:lpstr>TonKho!Print_Titles</vt:lpstr>
      <vt:lpstr>VTCT!Print_Titles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VNPT</dc:creator>
  <cp:lastModifiedBy>User</cp:lastModifiedBy>
  <cp:lastPrinted>2017-01-30T11:31:38Z</cp:lastPrinted>
  <dcterms:created xsi:type="dcterms:W3CDTF">2016-05-04T01:54:41Z</dcterms:created>
  <dcterms:modified xsi:type="dcterms:W3CDTF">2020-12-20T10:04:29Z</dcterms:modified>
</cp:coreProperties>
</file>