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Sheet1!$A$3:$E$25</definedName>
  </definedNames>
  <calcPr calcId="145621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 l="1"/>
  <c r="D4" i="1"/>
  <c r="E20" i="1"/>
  <c r="E17" i="1"/>
  <c r="E8" i="1" s="1"/>
  <c r="E25" i="1"/>
  <c r="E16" i="1"/>
  <c r="E24" i="1"/>
  <c r="E15" i="1"/>
  <c r="E23" i="1"/>
  <c r="E13" i="1"/>
  <c r="E22" i="1"/>
  <c r="E14" i="1"/>
  <c r="E9" i="1"/>
  <c r="E21" i="1"/>
  <c r="E10" i="1"/>
  <c r="E19" i="1"/>
  <c r="E5" i="1"/>
  <c r="E7" i="1"/>
  <c r="E18" i="1"/>
  <c r="E12" i="1"/>
  <c r="E3" i="1"/>
  <c r="E6" i="1"/>
  <c r="E11" i="1"/>
  <c r="E4" i="1"/>
  <c r="D3" i="1" l="1"/>
</calcChain>
</file>

<file path=xl/sharedStrings.xml><?xml version="1.0" encoding="utf-8"?>
<sst xmlns="http://schemas.openxmlformats.org/spreadsheetml/2006/main" count="43" uniqueCount="41">
  <si>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</si>
  <si>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</si>
  <si>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</si>
  <si>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</si>
  <si>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</si>
  <si>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</si>
  <si>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</si>
  <si>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</si>
  <si>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qlTermStructureDayCounter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</si>
  <si>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</si>
  <si>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</si>
  <si>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</si>
  <si>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</si>
  <si>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</si>
  <si>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</si>
  <si>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</si>
  <si>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</si>
  <si>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</si>
  <si>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</si>
  <si>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qlDiscountCurve</t>
  </si>
  <si>
    <t>qlZeroCurve</t>
  </si>
  <si>
    <t>qlForwardCurve</t>
  </si>
  <si>
    <t>qlFlatForward</t>
  </si>
  <si>
    <t>qlForwardSpreadedTermStructure</t>
  </si>
  <si>
    <t>qlImpliedTermStructure</t>
  </si>
  <si>
    <t>qlInterpolatedYieldCurve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</si>
  <si>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</si>
  <si>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</si>
  <si>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</si>
  <si>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</si>
  <si>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</si>
  <si>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Actual/365 (Fixed)</t>
  </si>
  <si>
    <t>curve01#0000</t>
  </si>
  <si>
    <t>curve02#0000</t>
  </si>
  <si>
    <t>TARGET</t>
  </si>
  <si>
    <t>curve03#0000</t>
  </si>
  <si>
    <t>curve04#0000</t>
  </si>
  <si>
    <t>curve05#0000</t>
  </si>
  <si>
    <t>curve06#0000</t>
  </si>
  <si>
    <t>curve07#0000</t>
  </si>
  <si>
    <t>curve08#0000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</si>
</sst>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/>
  </sheetViews>
  <sheetFormatPr defaultRowHeight="15" x14ac:dyDescent="0.25"/>
  <cols>
    <col min="1" max="1" width="36.42578125" bestFit="1" customWidth="1"/>
    <col min="6" max="6" width="10.5703125" bestFit="1" customWidth="1"/>
  </cols>
  <sheetData>
    <row r="1" spans="1:8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8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8" x14ac:dyDescent="0.25">
      <c r="A3" t="s">
        <v>8</v>
      </c>
      <c r="B3" t="s">
        <v>31</v>
      </c>
      <c r="D3" s="3" t="str">
        <f t="shared" ref="D3:D25" si="0">IF(B3=C3,"PASS","FAIL")</f>
        <v>FAIL</v>
      </c>
      <c r="E3" t="str">
        <f>_xll.qlTermStructureDayCounter(E14)</f>
        <v>Actual/365 (Fixed)</v>
      </c>
    </row>
    <row r="4" spans="1:8" x14ac:dyDescent="0.25">
      <c r="A4" t="s">
        <v>9</v>
      </c>
      <c r="B4">
        <v>42738</v>
      </c>
      <c r="D4" s="3" t="str">
        <f t="shared" si="0"/>
        <v>FAIL</v>
      </c>
      <c r="E4">
        <f>_xll.qlTermStructureMaxDate(E14)</f>
        <v>42738</v>
      </c>
    </row>
    <row r="5" spans="1:8" x14ac:dyDescent="0.25">
      <c r="A5" t="s">
        <v>10</v>
      </c>
      <c r="B5">
        <v>42736</v>
      </c>
      <c r="D5" s="3" t="str">
        <f t="shared" si="0"/>
        <v>FAIL</v>
      </c>
      <c r="E5">
        <f>_xll.qlTermStructureReferenceDate(E14)</f>
        <v>42736</v>
      </c>
    </row>
    <row r="6" spans="1:8" x14ac:dyDescent="0.25">
      <c r="A6" t="s">
        <v>11</v>
      </c>
      <c r="B6">
        <v>0</v>
      </c>
      <c r="D6" s="3" t="str">
        <f t="shared" si="0"/>
        <v>PASS</v>
      </c>
      <c r="E6">
        <f>_xll.qlTermStructureTimeFromReference(E14,G14)</f>
        <v>0</v>
      </c>
    </row>
    <row r="7" spans="1:8" x14ac:dyDescent="0.25">
      <c r="A7" t="s">
        <v>12</v>
      </c>
      <c r="B7" t="s">
        <v>34</v>
      </c>
      <c r="D7" s="3" t="str">
        <f t="shared" si="0"/>
        <v>FAIL</v>
      </c>
      <c r="E7" t="str">
        <f>_xll.qlTermStructureCalendar(E17)</f>
        <v>TARGET</v>
      </c>
    </row>
    <row r="8" spans="1:8" x14ac:dyDescent="0.25">
      <c r="A8" t="s">
        <v>13</v>
      </c>
      <c r="B8">
        <v>0</v>
      </c>
      <c r="D8" s="3" t="str">
        <f t="shared" si="0"/>
        <v>PASS</v>
      </c>
      <c r="E8">
        <f>_xll.qlTermStructureSettlementDays(E17)</f>
        <v>0</v>
      </c>
    </row>
    <row r="9" spans="1:8" x14ac:dyDescent="0.25">
      <c r="A9" t="s">
        <v>14</v>
      </c>
      <c r="B9">
        <v>1</v>
      </c>
      <c r="D9" s="3" t="str">
        <f t="shared" si="0"/>
        <v>FAIL</v>
      </c>
      <c r="E9">
        <f>_xll.qlYieldTSDiscount(E14,G14)</f>
        <v>1</v>
      </c>
    </row>
    <row r="10" spans="1:8" x14ac:dyDescent="0.25">
      <c r="A10" t="s">
        <v>15</v>
      </c>
      <c r="B10">
        <v>-180</v>
      </c>
      <c r="D10" s="3" t="str">
        <f t="shared" si="0"/>
        <v>FAIL</v>
      </c>
      <c r="E10">
        <f>_xll.qlYieldTSForwardRate(E14,G14,G15,"Actual/360")</f>
        <v>-180</v>
      </c>
    </row>
    <row r="11" spans="1:8" x14ac:dyDescent="0.25">
      <c r="A11" t="s">
        <v>16</v>
      </c>
      <c r="B11">
        <v>-180</v>
      </c>
      <c r="D11" s="3" t="str">
        <f t="shared" si="0"/>
        <v>FAIL</v>
      </c>
      <c r="E11">
        <f>_xll.qlYieldTSForwardRate2(E14,G14,"1D","Actual/360")</f>
        <v>-180</v>
      </c>
    </row>
    <row r="12" spans="1:8" x14ac:dyDescent="0.25">
      <c r="A12" t="s">
        <v>17</v>
      </c>
      <c r="B12">
        <v>-252.99872090438052</v>
      </c>
      <c r="D12" s="3" t="str">
        <f t="shared" si="0"/>
        <v>FAIL</v>
      </c>
      <c r="E12">
        <f>_xll.qlYieldTSZeroRate(E14,G14:G16,"Actual/360")</f>
        <v>-252.99872090438052</v>
      </c>
    </row>
    <row r="13" spans="1:8" x14ac:dyDescent="0.25">
      <c r="A13" t="s">
        <v>18</v>
      </c>
      <c r="B13" t="s">
        <v>32</v>
      </c>
      <c r="D13" s="3" t="str">
        <f t="shared" si="0"/>
        <v>FAIL</v>
      </c>
      <c r="E13" t="str">
        <f>_xll.qlRelinkableHandleYieldTermStructure("curve01")</f>
        <v>curve01#0000</v>
      </c>
    </row>
    <row r="14" spans="1:8" x14ac:dyDescent="0.25">
      <c r="A14" t="s">
        <v>19</v>
      </c>
      <c r="B14" t="s">
        <v>33</v>
      </c>
      <c r="D14" s="3" t="str">
        <f t="shared" si="0"/>
        <v>FAIL</v>
      </c>
      <c r="E14" t="str">
        <f>_xll.qlDiscountCurve("curve02",G14:G16,H14:H16)</f>
        <v>curve02#0000</v>
      </c>
      <c r="G14" s="4">
        <v>42736</v>
      </c>
      <c r="H14">
        <v>1</v>
      </c>
    </row>
    <row r="15" spans="1:8" x14ac:dyDescent="0.25">
      <c r="A15" t="s">
        <v>20</v>
      </c>
      <c r="B15" t="s">
        <v>35</v>
      </c>
      <c r="D15" s="3" t="str">
        <f t="shared" si="0"/>
        <v>FAIL</v>
      </c>
      <c r="E15" t="str">
        <f>_xll.qlZeroCurve("curve03",G14:G16,H14:H16)</f>
        <v>curve03#0000</v>
      </c>
      <c r="G15" s="4">
        <v>42737</v>
      </c>
      <c r="H15">
        <v>2</v>
      </c>
    </row>
    <row r="16" spans="1:8" x14ac:dyDescent="0.25">
      <c r="A16" t="s">
        <v>21</v>
      </c>
      <c r="B16" t="s">
        <v>36</v>
      </c>
      <c r="D16" s="3" t="str">
        <f t="shared" si="0"/>
        <v>FAIL</v>
      </c>
      <c r="E16" t="str">
        <f>_xll.qlForwardCurve("curve04",G14:G16,H14:H16)</f>
        <v>curve04#0000</v>
      </c>
      <c r="G16" s="4">
        <v>42738</v>
      </c>
      <c r="H16">
        <v>3</v>
      </c>
    </row>
    <row r="17" spans="1:8" x14ac:dyDescent="0.25">
      <c r="A17" t="s">
        <v>22</v>
      </c>
      <c r="B17" t="s">
        <v>37</v>
      </c>
      <c r="D17" s="3" t="str">
        <f t="shared" si="0"/>
        <v>FAIL</v>
      </c>
      <c r="E17" t="str">
        <f>_xll.qlFlatForward("curve05",0,"Target",123)</f>
        <v>curve05#0000</v>
      </c>
    </row>
    <row r="18" spans="1:8" x14ac:dyDescent="0.25">
      <c r="A18" t="s">
        <v>23</v>
      </c>
      <c r="B18" t="s">
        <v>38</v>
      </c>
      <c r="D18" s="3" t="str">
        <f t="shared" si="0"/>
        <v>FAIL</v>
      </c>
      <c r="E18" t="str">
        <f>_xll.qlForwardSpreadedTermStructure("curve06",E14,1)</f>
        <v>curve06#0000</v>
      </c>
    </row>
    <row r="19" spans="1:8" x14ac:dyDescent="0.25">
      <c r="A19" t="s">
        <v>24</v>
      </c>
      <c r="B19" t="s">
        <v>39</v>
      </c>
      <c r="D19" s="3" t="str">
        <f t="shared" si="0"/>
        <v>FAIL</v>
      </c>
      <c r="E19" t="str">
        <f>_xll.qlImpliedTermStructure("curve07",E14,G14)</f>
        <v>curve07#0000</v>
      </c>
    </row>
    <row r="20" spans="1:8" x14ac:dyDescent="0.25">
      <c r="A20" t="s">
        <v>25</v>
      </c>
      <c r="B20" t="s">
        <v>40</v>
      </c>
      <c r="D20" s="3" t="str">
        <f t="shared" si="0"/>
        <v>FAIL</v>
      </c>
      <c r="E20" t="str">
        <f>_xll.qlInterpolatedYieldCurve("curve08",G14:G16,H14:H16,"Target","Actual/360",G20:G22,H20:H22)</f>
        <v>curve08#0000</v>
      </c>
      <c r="G20">
        <v>5</v>
      </c>
      <c r="H20" s="4">
        <v>42739</v>
      </c>
    </row>
    <row r="21" spans="1:8" x14ac:dyDescent="0.25">
      <c r="A21" t="s">
        <v>26</v>
      </c>
      <c r="B21">
        <v>0</v>
      </c>
      <c r="D21" s="3" t="str">
        <f t="shared" si="0"/>
        <v>PASS</v>
      </c>
      <c r="E21">
        <f>_xll.qlInterpolatedYieldCurveTimes(E20)</f>
        <v>0</v>
      </c>
      <c r="G21">
        <v>6</v>
      </c>
      <c r="H21" s="4">
        <v>42740</v>
      </c>
    </row>
    <row r="22" spans="1:8" x14ac:dyDescent="0.25">
      <c r="A22" t="s">
        <v>27</v>
      </c>
      <c r="B22">
        <v>42736</v>
      </c>
      <c r="D22" s="3" t="str">
        <f t="shared" si="0"/>
        <v>FAIL</v>
      </c>
      <c r="E22">
        <f>_xll.qlInterpolatedYieldCurveDates(E20)</f>
        <v>42736</v>
      </c>
      <c r="G22">
        <v>7</v>
      </c>
      <c r="H22" s="4">
        <v>42741</v>
      </c>
    </row>
    <row r="23" spans="1:8" x14ac:dyDescent="0.25">
      <c r="A23" t="s">
        <v>28</v>
      </c>
      <c r="B23">
        <v>1</v>
      </c>
      <c r="D23" s="3" t="str">
        <f t="shared" si="0"/>
        <v>FAIL</v>
      </c>
      <c r="E23">
        <f>_xll.qlInterpolatedYieldCurveData(E20)</f>
        <v>1</v>
      </c>
    </row>
    <row r="24" spans="1:8" x14ac:dyDescent="0.25">
      <c r="A24" t="s">
        <v>29</v>
      </c>
      <c r="B24">
        <v>8.3333333333333332E-3</v>
      </c>
      <c r="D24" s="3" t="str">
        <f t="shared" si="0"/>
        <v>FAIL</v>
      </c>
      <c r="E24">
        <f>_xll.qlInterpolatedYieldCurveJumpTimes(E20)</f>
        <v>8.3333333333333332E-3</v>
      </c>
    </row>
    <row r="25" spans="1:8" x14ac:dyDescent="0.25">
      <c r="A25" t="s">
        <v>30</v>
      </c>
      <c r="B25">
        <v>42739</v>
      </c>
      <c r="D25" s="3" t="str">
        <f t="shared" si="0"/>
        <v>FAIL</v>
      </c>
      <c r="E25">
        <f>_xll.qlInterpolatedYieldCurveJumpDates(E20)</f>
        <v>42739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2016-11-03T16:11:20Z</dcterms:modified>
</cp:coreProperties>
</file>