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Sheet1!$A$3:$E$20</definedName>
  </definedNames>
  <calcPr calcId="171027" calcMode="manual"/>
</workbook>
</file>

<file path=xl/calcChain.xml><?xml version="1.0" encoding="utf-8"?>
<calcChain xmlns="http://schemas.openxmlformats.org/spreadsheetml/2006/main">
  <c r="G5" i="1" l="1"/>
  <c r="D19" i="1"/>
  <c r="D18" i="1"/>
  <c r="D17" i="1"/>
  <c r="D16" i="1"/>
  <c r="D15" i="1"/>
  <c r="D14" i="1"/>
  <c r="D13" i="1"/>
  <c r="G4" i="1"/>
  <c r="G6" i="1"/>
  <c r="G3" i="1"/>
  <c r="F3" i="1" s="1"/>
  <c r="E19" i="1"/>
  <c r="E15" i="1"/>
  <c r="E11" i="1"/>
  <c r="E7" i="1"/>
  <c r="E14" i="1"/>
  <c r="E10" i="1"/>
  <c r="E6" i="1"/>
  <c r="E17" i="1"/>
  <c r="E13" i="1"/>
  <c r="E9" i="1"/>
  <c r="E5" i="1"/>
  <c r="E20" i="1"/>
  <c r="E16" i="1"/>
  <c r="E12" i="1"/>
  <c r="E8" i="1"/>
  <c r="E4" i="1"/>
  <c r="E18" i="1"/>
  <c r="D20" i="1" l="1"/>
  <c r="D12" i="1"/>
  <c r="D11" i="1"/>
  <c r="D10" i="1"/>
  <c r="D9" i="1"/>
  <c r="D8" i="1"/>
  <c r="D7" i="1"/>
  <c r="D6" i="1"/>
  <c r="D5" i="1"/>
  <c r="D4" i="1" l="1"/>
  <c r="D3" i="1"/>
  <c r="E3" i="1"/>
</calcChain>
</file>

<file path=xl/sharedStrings.xml><?xml version="1.0" encoding="utf-8"?>
<sst xmlns="http://schemas.openxmlformats.org/spreadsheetml/2006/main" count="28" uniqueCount="26">
  <si>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</si>
  <si>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</si>
  <si>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</si>
  <si>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</si>
  <si>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</si>
  <si>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</si>
  <si>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</si>
  <si>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</si>
  <si>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qlCTSMMCapletOriginalCalibration</t>
  </si>
  <si>
    <t>qlCTSMMCapletAlphaFormCalibration</t>
  </si>
  <si>
    <t>qlCTSMMCapletMaxHomogeneityCalibration</t>
  </si>
  <si>
    <t>qlCTSMMCapletCalibrationCalibrate</t>
  </si>
  <si>
    <t>qlCTSMMCapletCalibrationFailures</t>
  </si>
  <si>
    <t>qlCTSMMCapletCalibrationDeformationSize</t>
  </si>
  <si>
    <t>qlCTSMMCapletCalibrationMarketCapletVols</t>
  </si>
  <si>
    <t>qlCTSMMCapletCalibrationModelCapletVols</t>
  </si>
  <si>
    <t>qlCTSMMCapletCalibrationCapletRmsError</t>
  </si>
  <si>
    <t>qlCTSMMCapletCalibrationCapletMaxError</t>
  </si>
  <si>
    <t>qlCTSMMCapletCalibrationMarketSwaptionVols</t>
  </si>
  <si>
    <t>qlCTSMMCapletCalibrationModelSwaptionVols</t>
  </si>
  <si>
    <t>qlCTSMMCapletCalibrationSwaptionRmsError</t>
  </si>
  <si>
    <t>qlCTSMMCapletCalibrationSwaptionMaxError</t>
  </si>
  <si>
    <t>qlCTSMMCapletCalibrationSwapPseudoRoot</t>
  </si>
  <si>
    <t>qlCTSMMCapletCalibrationTimeDependentCalibratedSwaptionVols</t>
  </si>
  <si>
    <t>qlCTSMMCapletCalibrationTimeDependentUnCalibratedSwaptionVols</t>
  </si>
  <si>
    <t>qlCTSMMCapletAlphaFormCalibrationAlpha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</si>
</sst>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6" max="7" width="10.5703125" bestFit="1" customWidth="1"/>
  </cols>
  <sheetData>
    <row r="1" spans="1:2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2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22" x14ac:dyDescent="0.25">
      <c r="A3" t="s">
        <v>8</v>
      </c>
      <c r="B3" t="e">
        <v>#VALUE!</v>
      </c>
      <c r="D3" s="3" t="str">
        <f>IF(ISERROR(B3),"ERROR",IF(ISERROR(C3),"FAIL",IF(B3=C3,"PASS","FAIL")))</f>
        <v>ERROR</v>
      </c>
      <c r="E3" t="e">
        <f>_xll.ohStringSplit(F3,"#")</f>
        <v>#VALUE!</v>
      </c>
      <c r="F3" t="e">
        <f>_xll.qlCTSMMCapletOriginalCalibration("cts01",G3,G4,G5,J3:J12,G6,0,K3:K12,TRUE,TRUE)</f>
        <v>#NUM!</v>
      </c>
      <c r="G3" t="str">
        <f>_xll.qlEvolutionDescription(,I3:I13,I3:I12)</f>
        <v>obj_00000#0008</v>
      </c>
      <c r="I3" s="5">
        <v>0.5</v>
      </c>
      <c r="J3">
        <v>0.1</v>
      </c>
      <c r="K3">
        <v>0.01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</row>
    <row r="4" spans="1:22" x14ac:dyDescent="0.25">
      <c r="A4" t="s">
        <v>9</v>
      </c>
      <c r="B4" s="4" t="e">
        <v>#NUM!</v>
      </c>
      <c r="D4" s="3" t="str">
        <f t="shared" ref="D4:D20" si="0">IF(ISERROR(B4),"ERROR",IF(ISERROR(C4),"FAIL",IF(B4=C4,"PASS","FAIL")))</f>
        <v>ERROR</v>
      </c>
      <c r="E4" s="4" t="e">
        <f>_xll.qlCTSMMCapletAlphaFormCalibration()</f>
        <v>#NUM!</v>
      </c>
      <c r="G4" t="str">
        <f>_xll.qlTimeHomogeneousForwardCorrelation(,M3:V12,I3:I13)</f>
        <v>obj_00001#0010</v>
      </c>
      <c r="I4" s="5">
        <v>1</v>
      </c>
      <c r="J4">
        <v>0.1</v>
      </c>
      <c r="K4">
        <v>0.01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>
        <v>10</v>
      </c>
    </row>
    <row r="5" spans="1:22" x14ac:dyDescent="0.25">
      <c r="A5" t="s">
        <v>10</v>
      </c>
      <c r="B5" s="4" t="e">
        <v>#NUM!</v>
      </c>
      <c r="D5" s="3" t="str">
        <f t="shared" si="0"/>
        <v>ERROR</v>
      </c>
      <c r="E5" s="4" t="e">
        <f>_xll.qlCTSMMCapletMaxHomogeneityCalibration()</f>
        <v>#NUM!</v>
      </c>
      <c r="G5" t="str">
        <f>_xll.qlPiecewiseConstantAbcdVariance(,-0.06,0.17,0.54,0.17,0,I3:I13)</f>
        <v>obj_00002#0020</v>
      </c>
      <c r="I5" s="5">
        <v>1.5</v>
      </c>
      <c r="J5">
        <v>0.1</v>
      </c>
      <c r="K5">
        <v>0.01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</row>
    <row r="6" spans="1:22" x14ac:dyDescent="0.25">
      <c r="A6" t="s">
        <v>11</v>
      </c>
      <c r="B6" s="4" t="e">
        <v>#NUM!</v>
      </c>
      <c r="D6" s="3" t="str">
        <f t="shared" si="0"/>
        <v>ERROR</v>
      </c>
      <c r="E6" s="4" t="e">
        <f>_xll.qlCTSMMCapletCalibrationCalibrate()</f>
        <v>#NUM!</v>
      </c>
      <c r="G6" t="str">
        <f>_xll.qlCoterminalSwapCurveState(,I3:I13)</f>
        <v>obj_00003#0007</v>
      </c>
      <c r="I6" s="5">
        <v>2</v>
      </c>
      <c r="J6">
        <v>0.1</v>
      </c>
      <c r="K6">
        <v>0.01</v>
      </c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</row>
    <row r="7" spans="1:22" x14ac:dyDescent="0.25">
      <c r="A7" t="s">
        <v>12</v>
      </c>
      <c r="B7" t="e">
        <v>#NUM!</v>
      </c>
      <c r="D7" s="3" t="str">
        <f t="shared" si="0"/>
        <v>ERROR</v>
      </c>
      <c r="E7" t="e">
        <f>_xll.qlCTSMMCapletCalibrationFailures()</f>
        <v>#NUM!</v>
      </c>
      <c r="I7" s="5">
        <v>2.5</v>
      </c>
      <c r="J7">
        <v>0.1</v>
      </c>
      <c r="K7">
        <v>0.01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</row>
    <row r="8" spans="1:22" x14ac:dyDescent="0.25">
      <c r="A8" t="s">
        <v>13</v>
      </c>
      <c r="B8" s="4" t="e">
        <v>#NUM!</v>
      </c>
      <c r="D8" s="3" t="str">
        <f t="shared" si="0"/>
        <v>ERROR</v>
      </c>
      <c r="E8" s="4" t="e">
        <f>_xll.qlCTSMMCapletCalibrationDeformationSize()</f>
        <v>#NUM!</v>
      </c>
      <c r="I8" s="5">
        <v>3</v>
      </c>
      <c r="J8">
        <v>0.1</v>
      </c>
      <c r="K8">
        <v>0.01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2" x14ac:dyDescent="0.25">
      <c r="A9" t="s">
        <v>14</v>
      </c>
      <c r="B9" s="4" t="e">
        <v>#NUM!</v>
      </c>
      <c r="D9" s="3" t="str">
        <f t="shared" si="0"/>
        <v>ERROR</v>
      </c>
      <c r="E9" s="4" t="e">
        <f>_xll.qlCTSMMCapletCalibrationMarketCapletVols()</f>
        <v>#NUM!</v>
      </c>
      <c r="I9" s="5">
        <v>3.5</v>
      </c>
      <c r="J9">
        <v>0.1</v>
      </c>
      <c r="K9">
        <v>0.01</v>
      </c>
      <c r="M9">
        <v>1</v>
      </c>
      <c r="N9">
        <v>2</v>
      </c>
      <c r="O9">
        <v>3</v>
      </c>
      <c r="P9">
        <v>4</v>
      </c>
      <c r="Q9">
        <v>5</v>
      </c>
      <c r="R9">
        <v>6</v>
      </c>
      <c r="S9">
        <v>7</v>
      </c>
      <c r="T9">
        <v>8</v>
      </c>
      <c r="U9">
        <v>9</v>
      </c>
      <c r="V9">
        <v>10</v>
      </c>
    </row>
    <row r="10" spans="1:22" x14ac:dyDescent="0.25">
      <c r="A10" t="s">
        <v>15</v>
      </c>
      <c r="B10" t="e">
        <v>#NUM!</v>
      </c>
      <c r="D10" s="3" t="str">
        <f t="shared" si="0"/>
        <v>ERROR</v>
      </c>
      <c r="E10" t="e">
        <f>_xll.qlCTSMMCapletCalibrationModelCapletVols()</f>
        <v>#NUM!</v>
      </c>
      <c r="I10" s="5">
        <v>4</v>
      </c>
      <c r="J10">
        <v>0.1</v>
      </c>
      <c r="K10">
        <v>0.01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>
        <v>7</v>
      </c>
      <c r="T10">
        <v>8</v>
      </c>
      <c r="U10">
        <v>9</v>
      </c>
      <c r="V10">
        <v>10</v>
      </c>
    </row>
    <row r="11" spans="1:22" x14ac:dyDescent="0.25">
      <c r="A11" t="s">
        <v>16</v>
      </c>
      <c r="B11" s="4" t="e">
        <v>#NUM!</v>
      </c>
      <c r="D11" s="3" t="str">
        <f t="shared" si="0"/>
        <v>ERROR</v>
      </c>
      <c r="E11" s="4" t="e">
        <f>_xll.qlCTSMMCapletCalibrationCapletRmsError()</f>
        <v>#NUM!</v>
      </c>
      <c r="I11" s="5">
        <v>4.5</v>
      </c>
      <c r="J11">
        <v>0.1</v>
      </c>
      <c r="K11">
        <v>0.01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</row>
    <row r="12" spans="1:22" x14ac:dyDescent="0.25">
      <c r="A12" t="s">
        <v>17</v>
      </c>
      <c r="B12" t="e">
        <v>#NUM!</v>
      </c>
      <c r="D12" s="3" t="str">
        <f t="shared" si="0"/>
        <v>ERROR</v>
      </c>
      <c r="E12" t="e">
        <f>_xll.qlCTSMMCapletCalibrationCapletMaxError()</f>
        <v>#NUM!</v>
      </c>
      <c r="I12" s="5">
        <v>5</v>
      </c>
      <c r="J12">
        <v>0.1</v>
      </c>
      <c r="K12">
        <v>0.01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U12">
        <v>9</v>
      </c>
      <c r="V12">
        <v>10</v>
      </c>
    </row>
    <row r="13" spans="1:22" x14ac:dyDescent="0.25">
      <c r="A13" t="s">
        <v>18</v>
      </c>
      <c r="B13" t="e">
        <v>#NUM!</v>
      </c>
      <c r="D13" s="3" t="str">
        <f t="shared" si="0"/>
        <v>ERROR</v>
      </c>
      <c r="E13" t="e">
        <f>_xll.qlCTSMMCapletCalibrationMarketSwaptionVols()</f>
        <v>#NUM!</v>
      </c>
      <c r="I13" s="5">
        <v>5.5</v>
      </c>
    </row>
    <row r="14" spans="1:22" x14ac:dyDescent="0.25">
      <c r="A14" t="s">
        <v>19</v>
      </c>
      <c r="B14" t="e">
        <v>#NUM!</v>
      </c>
      <c r="D14" s="3" t="str">
        <f t="shared" si="0"/>
        <v>ERROR</v>
      </c>
      <c r="E14" t="e">
        <f>_xll.qlCTSMMCapletCalibrationModelSwaptionVols()</f>
        <v>#NUM!</v>
      </c>
    </row>
    <row r="15" spans="1:22" x14ac:dyDescent="0.25">
      <c r="A15" t="s">
        <v>20</v>
      </c>
      <c r="B15" t="e">
        <v>#NUM!</v>
      </c>
      <c r="D15" s="3" t="str">
        <f t="shared" si="0"/>
        <v>ERROR</v>
      </c>
      <c r="E15" t="e">
        <f>_xll.qlCTSMMCapletCalibrationSwaptionRmsError()</f>
        <v>#NUM!</v>
      </c>
    </row>
    <row r="16" spans="1:22" x14ac:dyDescent="0.25">
      <c r="A16" t="s">
        <v>21</v>
      </c>
      <c r="B16" t="e">
        <v>#NUM!</v>
      </c>
      <c r="D16" s="3" t="str">
        <f t="shared" si="0"/>
        <v>ERROR</v>
      </c>
      <c r="E16" t="e">
        <f>_xll.qlCTSMMCapletCalibrationSwaptionMaxError()</f>
        <v>#NUM!</v>
      </c>
    </row>
    <row r="17" spans="1:5" x14ac:dyDescent="0.25">
      <c r="A17" t="s">
        <v>22</v>
      </c>
      <c r="B17" t="e">
        <v>#NUM!</v>
      </c>
      <c r="D17" s="3" t="str">
        <f t="shared" si="0"/>
        <v>ERROR</v>
      </c>
      <c r="E17" t="e">
        <f>_xll.qlCTSMMCapletCalibrationSwapPseudoRoot()</f>
        <v>#NUM!</v>
      </c>
    </row>
    <row r="18" spans="1:5" x14ac:dyDescent="0.25">
      <c r="A18" t="s">
        <v>23</v>
      </c>
      <c r="B18" t="e">
        <v>#NUM!</v>
      </c>
      <c r="D18" s="3" t="str">
        <f t="shared" si="0"/>
        <v>ERROR</v>
      </c>
      <c r="E18" t="e">
        <f>_xll.qlCTSMMCapletCalibrationTimeDependentCalibratedSwaptionVols()</f>
        <v>#NUM!</v>
      </c>
    </row>
    <row r="19" spans="1:5" x14ac:dyDescent="0.25">
      <c r="A19" t="s">
        <v>24</v>
      </c>
      <c r="B19" t="e">
        <v>#NUM!</v>
      </c>
      <c r="D19" s="3" t="str">
        <f t="shared" si="0"/>
        <v>ERROR</v>
      </c>
      <c r="E19" t="e">
        <f>_xll.qlCTSMMCapletCalibrationTimeDependentUnCalibratedSwaptionVols()</f>
        <v>#NUM!</v>
      </c>
    </row>
    <row r="20" spans="1:5" x14ac:dyDescent="0.25">
      <c r="A20" t="s">
        <v>25</v>
      </c>
      <c r="B20" s="4" t="e">
        <v>#NUM!</v>
      </c>
      <c r="D20" s="3" t="str">
        <f t="shared" si="0"/>
        <v>ERROR</v>
      </c>
      <c r="E20" s="4" t="e">
        <f>_xll.qlCTSMMCapletAlphaFormCalibrationAlpha()</f>
        <v>#NUM!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2018-02-10T20:02:58Z</dcterms:modified>
</cp:coreProperties>
</file>