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75" yWindow="240" windowWidth="19485" windowHeight="1240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Sheet1!$A$3:$E$27</definedName>
  </definedNames>
  <calcPr calcId="171027" calcMode="manual"/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G11" i="1"/>
  <c r="E26" i="1"/>
  <c r="L3" i="1"/>
  <c r="M4" i="1"/>
  <c r="N5" i="1"/>
  <c r="E21" i="1"/>
  <c r="M7" i="1"/>
  <c r="E18" i="1"/>
  <c r="G4" i="1"/>
  <c r="G5" i="1"/>
  <c r="M6" i="1"/>
  <c r="N7" i="1"/>
  <c r="E25" i="1"/>
  <c r="E7" i="1"/>
  <c r="E27" i="1"/>
  <c r="E22" i="1"/>
  <c r="N4" i="1"/>
  <c r="E20" i="1"/>
  <c r="M5" i="1"/>
  <c r="L4" i="1" l="1"/>
  <c r="L5" i="1"/>
  <c r="L6" i="1" s="1"/>
  <c r="L7" i="1" s="1"/>
  <c r="D12" i="1"/>
  <c r="D11" i="1"/>
  <c r="D10" i="1"/>
  <c r="D9" i="1"/>
  <c r="D8" i="1"/>
  <c r="D7" i="1"/>
  <c r="D6" i="1"/>
  <c r="D5" i="1"/>
  <c r="D4" i="1"/>
  <c r="D3" i="1"/>
  <c r="G7" i="1"/>
  <c r="E17" i="1"/>
  <c r="E19" i="1"/>
  <c r="E23" i="1"/>
  <c r="E9" i="1"/>
  <c r="G3" i="1"/>
  <c r="E13" i="1"/>
  <c r="E5" i="1"/>
  <c r="G24" i="1"/>
  <c r="E3" i="1"/>
  <c r="E8" i="1"/>
  <c r="F12" i="1"/>
  <c r="I3" i="1"/>
  <c r="E4" i="1"/>
  <c r="G8" i="1"/>
  <c r="E10" i="1"/>
  <c r="E24" i="1"/>
  <c r="G6" i="1"/>
  <c r="N6" i="1"/>
  <c r="G9" i="1"/>
  <c r="E11" i="1"/>
  <c r="G10" i="1"/>
  <c r="E12" i="1"/>
  <c r="E6" i="1"/>
  <c r="E15" i="1"/>
  <c r="E14" i="1"/>
  <c r="E16" i="1"/>
</calcChain>
</file>

<file path=xl/sharedStrings.xml><?xml version="1.0" encoding="utf-8"?>
<sst xmlns="http://schemas.openxmlformats.org/spreadsheetml/2006/main" count="61" uniqueCount="59">
  <si>
    <t>Function</t>
  </si>
  <si>
    <t>Result</t>
  </si>
  <si>
    <t>FAIL</t>
  </si>
  <si>
    <t>Name</t>
  </si>
  <si>
    <t>Call</t>
  </si>
  <si>
    <t>PASS /</t>
  </si>
  <si>
    <t>Expected</t>
  </si>
  <si>
    <t>Actual</t>
  </si>
  <si>
    <t>blackvol</t>
  </si>
  <si>
    <t>bond</t>
  </si>
  <si>
    <t>ff</t>
  </si>
  <si>
    <t>ibor</t>
  </si>
  <si>
    <t>sched</t>
  </si>
  <si>
    <t>proc</t>
  </si>
  <si>
    <t>eng</t>
  </si>
  <si>
    <t>set</t>
  </si>
  <si>
    <t>qlCreditDefaultSwap</t>
  </si>
  <si>
    <t>qlMidPointCdsEngine</t>
  </si>
  <si>
    <t>qlHazardRateCurve</t>
  </si>
  <si>
    <t>qlSpreadCdsHelper</t>
  </si>
  <si>
    <t>qlUpfrontCdsHelper</t>
  </si>
  <si>
    <t>qlCdsCouponLegNPV</t>
  </si>
  <si>
    <t>qlCdsDefaultLegNPV</t>
  </si>
  <si>
    <t>qlCdsFairSpread</t>
  </si>
  <si>
    <t>qlCdsFairUpfront</t>
  </si>
  <si>
    <t>qlPiecewiseHazardRateCurve</t>
  </si>
  <si>
    <t>qlHRDates</t>
  </si>
  <si>
    <t>qlHRates</t>
  </si>
  <si>
    <t>qlPiecewiseFlatForwardCurve</t>
  </si>
  <si>
    <t>qlRiskyFixedBond</t>
  </si>
  <si>
    <t>qlIssuer</t>
  </si>
  <si>
    <t>qlDefaultEvent</t>
  </si>
  <si>
    <t>qlSyntheticCDO</t>
  </si>
  <si>
    <t>qlMidPointCDOEngine</t>
  </si>
  <si>
    <t>qlNthToDefault</t>
  </si>
  <si>
    <t>qlIntegralNtdEngine</t>
  </si>
  <si>
    <t>qlBlackCdsOptionEngine</t>
  </si>
  <si>
    <t>qlCDSOption</t>
  </si>
  <si>
    <t>qlCdsOptionImpliedVol</t>
  </si>
  <si>
    <t>qlBaseCorrelationTermStructure</t>
  </si>
  <si>
    <t>qlBaseCorrelationValue</t>
  </si>
  <si>
    <t>1M</t>
  </si>
  <si>
    <t>2M</t>
  </si>
  <si>
    <t>3M</t>
  </si>
  <si>
    <t>4M</t>
  </si>
  <si>
    <t>interp</t>
  </si>
  <si>
    <t>Parabolic</t>
  </si>
  <si>
    <t>cd07#0000</t>
  </si>
  <si>
    <t>cd09#0000</t>
  </si>
  <si>
    <t>cd01#0000</t>
  </si>
  <si>
    <t>cd02#0000</t>
  </si>
  <si>
    <t>cd03#0000</t>
  </si>
  <si>
    <t>cd04#0000</t>
  </si>
  <si>
    <t>cd05#0000</t>
  </si>
  <si>
    <t>cd08#0000</t>
  </si>
  <si>
    <t>cd10#0000</t>
  </si>
  <si>
    <t>cd12#0000</t>
  </si>
  <si>
    <t>cd14#0000</t>
  </si>
  <si>
    <t>cd15#0000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</si>
</sst>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7"/>
  <sheetViews>
    <sheetView tabSelected="1" workbookViewId="0">
      <pane ySplit="2" topLeftCell="A3" activePane="bottomLeft" state="frozen"/>
      <selection pane="bottomLeft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  <col min="13" max="13" width="15.140625" bestFit="1" customWidth="1"/>
  </cols>
  <sheetData>
    <row r="1" spans="1:14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4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4" x14ac:dyDescent="0.25">
      <c r="A3" s="1" t="s">
        <v>16</v>
      </c>
      <c r="B3" t="s">
        <v>49</v>
      </c>
      <c r="D3" s="3" t="str">
        <f>IF(ISERROR(B3),"ERROR",IF(ISERROR(C3),"FAIL",IF(B3=C3,"PASS","FAIL")))</f>
        <v>FAIL</v>
      </c>
      <c r="E3" t="e">
        <f ca="1">_xll.qlCreditDefaultSwap("cd01","buyer",100,0.5,0.5,G6,"following","actual/360",TRUE,TRUE)</f>
        <v>#NAME?</v>
      </c>
      <c r="F3" t="s">
        <v>9</v>
      </c>
      <c r="G3" t="e">
        <f ca="1">_xll.qlBond(,"abc","EUR",2,"target",100,L7,L3,I3)</f>
        <v>#NAME?</v>
      </c>
      <c r="I3" t="e">
        <f ca="1">_xll.qlLeg(,K4:K6,L4:L6)</f>
        <v>#NAME?</v>
      </c>
      <c r="L3" s="4" t="e">
        <f ca="1">_xll.qlSettingsEvaluationDate()</f>
        <v>#NAME?</v>
      </c>
    </row>
    <row r="4" spans="1:14" x14ac:dyDescent="0.25">
      <c r="A4" s="1" t="s">
        <v>17</v>
      </c>
      <c r="B4" t="s">
        <v>50</v>
      </c>
      <c r="D4" s="3" t="str">
        <f t="shared" ref="D4:D27" si="0">IF(ISERROR(B4),"ERROR",IF(ISERROR(C4),"FAIL",IF(B4=C4,"PASS","FAIL")))</f>
        <v>FAIL</v>
      </c>
      <c r="E4" t="e">
        <f ca="1">_xll.qlMidPointCdsEngine("cd02",E5,5,G4)</f>
        <v>#NAME?</v>
      </c>
      <c r="F4" t="s">
        <v>10</v>
      </c>
      <c r="G4" t="e">
        <f ca="1">_xll.qlFlatForward(,2,"target",5,"actual/360","continuous","annual")</f>
        <v>#NAME?</v>
      </c>
      <c r="J4" t="s">
        <v>41</v>
      </c>
      <c r="K4">
        <v>1</v>
      </c>
      <c r="L4" s="4" t="e">
        <f ca="1">L3+1</f>
        <v>#NAME?</v>
      </c>
      <c r="M4" t="e">
        <f ca="1">_xll.qlSpreadCdsHelper(,K4,"1M",2,"target","annual","modified following","zero","actual/360",5,$G$4,TRUE,TRUE)</f>
        <v>#NAME?</v>
      </c>
      <c r="N4" t="e">
        <f ca="1">_xll.qlDepositRateHelper(,K4,$G$5)</f>
        <v>#NAME?</v>
      </c>
    </row>
    <row r="5" spans="1:14" x14ac:dyDescent="0.25">
      <c r="A5" s="1" t="s">
        <v>18</v>
      </c>
      <c r="B5" t="s">
        <v>51</v>
      </c>
      <c r="D5" s="3" t="str">
        <f t="shared" si="0"/>
        <v>FAIL</v>
      </c>
      <c r="E5" t="e">
        <f ca="1">_xll.qlHazardRateCurve("cd03",L4:L7,K4:K7,"actual/360")</f>
        <v>#NAME?</v>
      </c>
      <c r="F5" t="s">
        <v>11</v>
      </c>
      <c r="G5" t="e">
        <f ca="1">_xll.qlEuribor(,"1Y",G4)</f>
        <v>#NAME?</v>
      </c>
      <c r="J5" t="s">
        <v>42</v>
      </c>
      <c r="K5">
        <v>2</v>
      </c>
      <c r="L5" s="4" t="e">
        <f t="shared" ref="L5:L7" ca="1" si="1">L4+1</f>
        <v>#NAME?</v>
      </c>
      <c r="M5" t="e">
        <f ca="1">_xll.qlSpreadCdsHelper(,K5,"1M",2,"target","annual","modified following","zero","actual/360",5,$G$4,TRUE,TRUE)</f>
        <v>#NAME?</v>
      </c>
      <c r="N5" t="e">
        <f ca="1">_xll.qlDepositRateHelper(,K5,$G$5)</f>
        <v>#NAME?</v>
      </c>
    </row>
    <row r="6" spans="1:14" x14ac:dyDescent="0.25">
      <c r="A6" s="1" t="s">
        <v>19</v>
      </c>
      <c r="B6" t="s">
        <v>52</v>
      </c>
      <c r="D6" s="3" t="str">
        <f t="shared" si="0"/>
        <v>FAIL</v>
      </c>
      <c r="E6" t="e">
        <f ca="1">_xll.qlSpreadCdsHelper("cd04",5,"1Y",2,"target","annual","modified following","zero","actual/360",5,+G4,TRUE,TRUE)</f>
        <v>#NAME?</v>
      </c>
      <c r="F6" t="s">
        <v>12</v>
      </c>
      <c r="G6" t="e">
        <f ca="1">_xll.qlSchedule(,L3,L7,"1Y","target","unadjusted","unadjusted","backward",FALSE)</f>
        <v>#NAME?</v>
      </c>
      <c r="J6" t="s">
        <v>43</v>
      </c>
      <c r="K6">
        <v>3</v>
      </c>
      <c r="L6" s="4" t="e">
        <f t="shared" ca="1" si="1"/>
        <v>#NAME?</v>
      </c>
      <c r="M6" t="e">
        <f ca="1">_xll.qlSpreadCdsHelper(,K6,"1M",2,"target","annual","modified following","zero","actual/360",5,$G$4,TRUE,TRUE)</f>
        <v>#NAME?</v>
      </c>
      <c r="N6" t="e">
        <f ca="1">_xll.qlDepositRateHelper(,K6,$G$5)</f>
        <v>#NAME?</v>
      </c>
    </row>
    <row r="7" spans="1:14" x14ac:dyDescent="0.25">
      <c r="A7" s="1" t="s">
        <v>20</v>
      </c>
      <c r="B7" t="s">
        <v>53</v>
      </c>
      <c r="D7" s="3" t="str">
        <f t="shared" si="0"/>
        <v>FAIL</v>
      </c>
      <c r="E7" t="e">
        <f ca="1">_xll.qlUpfrontCdsHelper("cd05",5,5,"1Y",2,"target","annual","modified following","zero","actual/360",5,G4,2,TRUE,TRUE)</f>
        <v>#NAME?</v>
      </c>
      <c r="F7" t="s">
        <v>8</v>
      </c>
      <c r="G7" t="e">
        <f ca="1">_xll.qlBlackConstantVol(,L7,"target",5,"actual/360")</f>
        <v>#NAME?</v>
      </c>
      <c r="J7" t="s">
        <v>44</v>
      </c>
      <c r="K7">
        <v>4</v>
      </c>
      <c r="L7" s="4" t="e">
        <f t="shared" ca="1" si="1"/>
        <v>#NAME?</v>
      </c>
      <c r="M7" t="e">
        <f ca="1">_xll.qlSpreadCdsHelper(,K7,"1M",2,"target","annual","modified following","zero","actual/360",5,$G$4,TRUE,TRUE)</f>
        <v>#NAME?</v>
      </c>
      <c r="N7" t="e">
        <f ca="1">_xll.qlDepositRateHelper(,K7,$G$5)</f>
        <v>#NAME?</v>
      </c>
    </row>
    <row r="8" spans="1:14" x14ac:dyDescent="0.25">
      <c r="A8" t="s">
        <v>21</v>
      </c>
      <c r="B8" t="e">
        <v>#NUM!</v>
      </c>
      <c r="D8" s="3" t="str">
        <f t="shared" si="0"/>
        <v>ERROR</v>
      </c>
      <c r="E8" t="e">
        <f ca="1">_xll.qlCdsCouponLegNPV(E3)</f>
        <v>#NAME?</v>
      </c>
      <c r="F8" t="s">
        <v>13</v>
      </c>
      <c r="G8" t="e">
        <f ca="1">_xll.qlGeneralizedBlackScholesProcess(,G7,1,"actual/360",L7,1,1)</f>
        <v>#NAME?</v>
      </c>
    </row>
    <row r="9" spans="1:14" x14ac:dyDescent="0.25">
      <c r="A9" t="s">
        <v>22</v>
      </c>
      <c r="B9" t="e">
        <v>#NUM!</v>
      </c>
      <c r="D9" s="3" t="str">
        <f t="shared" si="0"/>
        <v>ERROR</v>
      </c>
      <c r="E9" t="e">
        <f ca="1">_xll.qlCdsDefaultLegNPV(E3)</f>
        <v>#NAME?</v>
      </c>
      <c r="F9" t="s">
        <v>14</v>
      </c>
      <c r="G9" t="e">
        <f ca="1">_xll.qlPricingEngine(,"AE",G8)</f>
        <v>#NAME?</v>
      </c>
    </row>
    <row r="10" spans="1:14" x14ac:dyDescent="0.25">
      <c r="A10" t="s">
        <v>23</v>
      </c>
      <c r="B10" t="e">
        <v>#NUM!</v>
      </c>
      <c r="D10" s="3" t="str">
        <f t="shared" si="0"/>
        <v>ERROR</v>
      </c>
      <c r="E10" t="e">
        <f ca="1">_xll.qlCdsFairSpread(E3)</f>
        <v>#NAME?</v>
      </c>
      <c r="F10" t="s">
        <v>15</v>
      </c>
      <c r="G10" t="e">
        <f ca="1">_xll.qlInstrumentSetPricingEngine(E3,G9)</f>
        <v>#NAME?</v>
      </c>
    </row>
    <row r="11" spans="1:14" x14ac:dyDescent="0.25">
      <c r="A11" t="s">
        <v>24</v>
      </c>
      <c r="B11" t="e">
        <v>#NUM!</v>
      </c>
      <c r="D11" s="3" t="str">
        <f t="shared" si="0"/>
        <v>ERROR</v>
      </c>
      <c r="E11" t="e">
        <f ca="1">_xll.qlCdsFairUpfront(E3)</f>
        <v>#NAME?</v>
      </c>
      <c r="F11" t="s">
        <v>45</v>
      </c>
      <c r="G11" t="e">
        <f ca="1">_xll.qlInterpolation(,I11,K4:K5,K6:K7)</f>
        <v>#NAME?</v>
      </c>
      <c r="I11" t="s">
        <v>46</v>
      </c>
    </row>
    <row r="12" spans="1:14" x14ac:dyDescent="0.25">
      <c r="A12" s="1" t="s">
        <v>25</v>
      </c>
      <c r="B12" t="e">
        <v>#NUM!</v>
      </c>
      <c r="D12" s="3" t="str">
        <f t="shared" si="0"/>
        <v>ERROR</v>
      </c>
      <c r="E12" t="e">
        <f ca="1">_xll.qlPiecewiseHazardRateCurve("cd06",M4:M7,"actual/360","target",G11,0.000000000001)</f>
        <v>#NAME?</v>
      </c>
      <c r="F12" t="e">
        <f ca="1">_xll.ohRangeRetrieveError(E12)</f>
        <v>#NAME?</v>
      </c>
    </row>
    <row r="13" spans="1:14" x14ac:dyDescent="0.25">
      <c r="A13" t="s">
        <v>26</v>
      </c>
      <c r="B13" t="e">
        <v>#VALUE!</v>
      </c>
      <c r="D13" s="3" t="str">
        <f t="shared" si="0"/>
        <v>ERROR</v>
      </c>
      <c r="E13" t="e">
        <f ca="1">_xll.qlHRDates(E12)</f>
        <v>#NAME?</v>
      </c>
    </row>
    <row r="14" spans="1:14" x14ac:dyDescent="0.25">
      <c r="A14" t="s">
        <v>27</v>
      </c>
      <c r="B14" t="e">
        <v>#VALUE!</v>
      </c>
      <c r="D14" s="3" t="str">
        <f t="shared" si="0"/>
        <v>ERROR</v>
      </c>
      <c r="E14" t="e">
        <f ca="1">_xll.qlHRates(E12)</f>
        <v>#NAME?</v>
      </c>
    </row>
    <row r="15" spans="1:14" x14ac:dyDescent="0.25">
      <c r="A15" s="1" t="s">
        <v>28</v>
      </c>
      <c r="B15" t="s">
        <v>47</v>
      </c>
      <c r="D15" s="3" t="str">
        <f t="shared" si="0"/>
        <v>FAIL</v>
      </c>
      <c r="E15" t="e">
        <f ca="1">_xll.qlPiecewiseFlatForwardCurve("cd07",L3,N4:N7,"actual/360",0.000000000001)</f>
        <v>#NAME?</v>
      </c>
    </row>
    <row r="16" spans="1:14" x14ac:dyDescent="0.25">
      <c r="A16" s="1" t="s">
        <v>29</v>
      </c>
      <c r="B16" t="s">
        <v>54</v>
      </c>
      <c r="D16" s="3" t="str">
        <f t="shared" si="0"/>
        <v>FAIL</v>
      </c>
      <c r="E16" t="e">
        <f ca="1">_xll.qlRiskyFixedBond("cd08","abc","eur",5,E5,+G6,5,"actual/360","modified following",100,+G4,+L7)</f>
        <v>#NAME?</v>
      </c>
    </row>
    <row r="17" spans="1:7" x14ac:dyDescent="0.25">
      <c r="A17" s="1" t="s">
        <v>30</v>
      </c>
      <c r="B17" t="s">
        <v>48</v>
      </c>
      <c r="D17" s="3" t="str">
        <f t="shared" si="0"/>
        <v>FAIL</v>
      </c>
      <c r="E17" t="e">
        <f ca="1">_xll.qlIssuer("cd09",E5,E18)</f>
        <v>#NAME?</v>
      </c>
    </row>
    <row r="18" spans="1:7" x14ac:dyDescent="0.25">
      <c r="A18" s="1" t="s">
        <v>31</v>
      </c>
      <c r="B18" t="s">
        <v>55</v>
      </c>
      <c r="D18" s="3" t="str">
        <f t="shared" si="0"/>
        <v>FAIL</v>
      </c>
      <c r="E18" t="e">
        <f ca="1">_xll.qlDefaultEvent("cd10",,,"Currency")</f>
        <v>#NAME?</v>
      </c>
    </row>
    <row r="19" spans="1:7" x14ac:dyDescent="0.25">
      <c r="A19" s="1" t="s">
        <v>32</v>
      </c>
      <c r="B19" t="e">
        <v>#NUM!</v>
      </c>
      <c r="D19" s="3" t="str">
        <f t="shared" si="0"/>
        <v>ERROR</v>
      </c>
      <c r="E19" t="e">
        <f ca="1">_xll.qlSyntheticCDO("cd11",,"buyer",G6,0.5,0.5,"actual/360","modified following")</f>
        <v>#NAME?</v>
      </c>
    </row>
    <row r="20" spans="1:7" x14ac:dyDescent="0.25">
      <c r="A20" s="1" t="s">
        <v>33</v>
      </c>
      <c r="B20" t="s">
        <v>56</v>
      </c>
      <c r="D20" s="3" t="str">
        <f t="shared" si="0"/>
        <v>FAIL</v>
      </c>
      <c r="E20" t="e">
        <f ca="1">_xll.qlMidPointCDOEngine("cd12",G4)</f>
        <v>#NAME?</v>
      </c>
    </row>
    <row r="21" spans="1:7" x14ac:dyDescent="0.25">
      <c r="A21" s="1" t="s">
        <v>34</v>
      </c>
      <c r="B21" t="e">
        <v>#NUM!</v>
      </c>
      <c r="D21" s="3" t="str">
        <f t="shared" si="0"/>
        <v>ERROR</v>
      </c>
      <c r="E21" t="e">
        <f ca="1">_xll.qlNthToDefault("cd13")</f>
        <v>#NAME?</v>
      </c>
    </row>
    <row r="22" spans="1:7" x14ac:dyDescent="0.25">
      <c r="A22" s="1" t="s">
        <v>35</v>
      </c>
      <c r="B22" t="s">
        <v>57</v>
      </c>
      <c r="D22" s="3" t="str">
        <f t="shared" si="0"/>
        <v>FAIL</v>
      </c>
      <c r="E22" t="e">
        <f ca="1">_xll.qlIntegralNtdEngine("cd14","1Y",G4)</f>
        <v>#NAME?</v>
      </c>
    </row>
    <row r="23" spans="1:7" x14ac:dyDescent="0.25">
      <c r="A23" s="1" t="s">
        <v>36</v>
      </c>
      <c r="B23" t="s">
        <v>58</v>
      </c>
      <c r="D23" s="3" t="str">
        <f t="shared" si="0"/>
        <v>FAIL</v>
      </c>
      <c r="E23" t="e">
        <f ca="1">_xll.qlBlackCdsOptionEngine("cd15",E5,5,G4,5)</f>
        <v>#NAME?</v>
      </c>
    </row>
    <row r="24" spans="1:7" x14ac:dyDescent="0.25">
      <c r="A24" s="1" t="s">
        <v>37</v>
      </c>
      <c r="B24" t="e">
        <v>#NUM!</v>
      </c>
      <c r="D24" s="3" t="str">
        <f t="shared" si="0"/>
        <v>ERROR</v>
      </c>
      <c r="E24" t="e">
        <f ca="1">_xll.qlCDSOption("cd16",E3,G24)</f>
        <v>#NAME?</v>
      </c>
      <c r="G24" t="e">
        <f ca="1">_xll.qlAmericanExercise(,L4,L7)</f>
        <v>#NAME?</v>
      </c>
    </row>
    <row r="25" spans="1:7" x14ac:dyDescent="0.25">
      <c r="A25" s="5" t="s">
        <v>38</v>
      </c>
      <c r="B25" t="e">
        <v>#NUM!</v>
      </c>
      <c r="D25" s="3" t="str">
        <f t="shared" si="0"/>
        <v>ERROR</v>
      </c>
      <c r="E25" t="e">
        <f ca="1">_xll.qlCdsOptionImpliedVol()</f>
        <v>#NAME?</v>
      </c>
    </row>
    <row r="26" spans="1:7" x14ac:dyDescent="0.25">
      <c r="A26" s="1" t="s">
        <v>39</v>
      </c>
      <c r="B26" t="e">
        <v>#NUM!</v>
      </c>
      <c r="D26" s="3" t="str">
        <f t="shared" si="0"/>
        <v>ERROR</v>
      </c>
      <c r="E26" t="e">
        <f ca="1">_xll.qlBaseCorrelationTermStructure("cd17",,2,"target","modified following",J4:J7,0.5,K4:K7,"actual/360")</f>
        <v>#NAME?</v>
      </c>
    </row>
    <row r="27" spans="1:7" x14ac:dyDescent="0.25">
      <c r="A27" t="s">
        <v>40</v>
      </c>
      <c r="B27" t="e">
        <v>#NUM!</v>
      </c>
      <c r="D27" s="3" t="str">
        <f t="shared" si="0"/>
        <v>ERROR</v>
      </c>
      <c r="E27" t="e">
        <f ca="1">_xll.qlBaseCorrelationValue()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2017-12-30T14:40:13Z</dcterms:modified>
</cp:coreProperties>
</file>