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Sheet1!$A$3:$E$34</definedName>
  </definedNames>
  <calcPr calcId="171027" calcMode="manual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6" i="1" l="1"/>
  <c r="H5" i="1"/>
  <c r="E26" i="1"/>
  <c r="E20" i="1"/>
  <c r="E33" i="1"/>
  <c r="E19" i="1"/>
  <c r="E10" i="1"/>
  <c r="E31" i="1"/>
  <c r="E5" i="1"/>
  <c r="E23" i="1"/>
  <c r="E11" i="1"/>
  <c r="G9" i="1"/>
  <c r="E24" i="1"/>
  <c r="E32" i="1"/>
  <c r="E17" i="1"/>
  <c r="E29" i="1"/>
  <c r="G7" i="1"/>
  <c r="E13" i="1"/>
  <c r="E25" i="1"/>
  <c r="E4" i="1"/>
  <c r="E30" i="1"/>
  <c r="E14" i="1"/>
  <c r="E15" i="1"/>
  <c r="E22" i="1"/>
  <c r="E3" i="1"/>
  <c r="E16" i="1"/>
  <c r="E6" i="1"/>
  <c r="E12" i="1"/>
  <c r="E21" i="1"/>
  <c r="G8" i="1"/>
  <c r="E18" i="1"/>
  <c r="E34" i="1"/>
  <c r="E8" i="1"/>
  <c r="E9" i="1"/>
  <c r="E28" i="1"/>
  <c r="E7" i="1"/>
  <c r="E27" i="1"/>
</calcChain>
</file>

<file path=xl/sharedStrings.xml><?xml version="1.0" encoding="utf-8"?>
<sst xmlns="http://schemas.openxmlformats.org/spreadsheetml/2006/main" count="86" uniqueCount="60">
  <si>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</si>
  <si>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</si>
  <si>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</si>
  <si>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</si>
  <si>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</si>
  <si>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</si>
  <si>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</si>
  <si>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</si>
  <si>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TARGET</t>
  </si>
  <si>
    <t>qlIndexName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</si>
  <si>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</si>
  <si>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</si>
  <si>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</si>
  <si>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</si>
  <si>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</si>
  <si>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</si>
  <si>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</si>
  <si>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</si>
  <si>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</si>
  <si>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</si>
  <si>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</si>
  <si>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</si>
  <si>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</si>
  <si>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</si>
  <si>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</si>
  <si>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</si>
  <si>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</si>
  <si>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qlOvernightIndex</t>
  </si>
  <si>
    <t>qlEuribor</t>
  </si>
  <si>
    <t>qlEuribor365</t>
  </si>
  <si>
    <t>qlEonia</t>
  </si>
  <si>
    <t>qlLibor</t>
  </si>
  <si>
    <t>qlSonia</t>
  </si>
  <si>
    <t>qlSwapIndexFixedLegTenor</t>
  </si>
  <si>
    <t>qlSwapIndexFixedLegBDC</t>
  </si>
  <si>
    <t>qlSwapIndex</t>
  </si>
  <si>
    <t>qlEuriborSwap</t>
  </si>
  <si>
    <t>qlLiborSwap</t>
  </si>
  <si>
    <t>qlEuriborSwapIsdaFixA</t>
  </si>
  <si>
    <t>qlBMAIndex</t>
  </si>
  <si>
    <t>qlProxyIbor</t>
  </si>
  <si>
    <t>Euribor1Y Actual/360</t>
  </si>
  <si>
    <t>Euribor</t>
  </si>
  <si>
    <t>1Y</t>
  </si>
  <si>
    <t>EUR</t>
  </si>
  <si>
    <t>Actual/360</t>
  </si>
  <si>
    <t>Modified Following</t>
  </si>
  <si>
    <t>index01#0000</t>
  </si>
  <si>
    <t>index02#0000</t>
  </si>
  <si>
    <t>index03#0000</t>
  </si>
  <si>
    <t>index04#0000</t>
  </si>
  <si>
    <t>index05#0000</t>
  </si>
  <si>
    <t>index06#0000</t>
  </si>
  <si>
    <t>index07#0000</t>
  </si>
  <si>
    <t>index08#0000</t>
  </si>
  <si>
    <t>index09#0000</t>
  </si>
  <si>
    <t>index10#0000</t>
  </si>
  <si>
    <t>index11#0000</t>
  </si>
  <si>
    <t>index12#0000</t>
  </si>
  <si>
    <t>index13#0000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</si>
</sst>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tabSelected="1" workbookViewId="0"/>
  </sheetViews>
  <sheetFormatPr baseColWidth="10" defaultColWidth="9.140625" defaultRowHeight="15" x14ac:dyDescent="0.25"/>
  <cols>
    <col min="1" max="1" width="31.140625" bestFit="1" customWidth="1"/>
    <col min="7" max="7" width="9.7109375" bestFit="1" customWidth="1"/>
    <col min="8" max="8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9</v>
      </c>
      <c r="B3" t="s">
        <v>41</v>
      </c>
      <c r="C3" t="s">
        <v>41</v>
      </c>
      <c r="D3" s="3" t="str">
        <f>IF(ISERROR(B3),"ERROR",IF(ISERROR(C3),"FAIL",IF(B3=C3,"PASS","FAIL")))</f>
        <v>PASS</v>
      </c>
      <c r="E3" t="e">
        <f ca="1">_xll.qlIndexName(E20)</f>
        <v>#NAME?</v>
      </c>
    </row>
    <row r="4" spans="1:11" x14ac:dyDescent="0.25">
      <c r="A4" t="s">
        <v>10</v>
      </c>
      <c r="B4" t="s">
        <v>8</v>
      </c>
      <c r="C4" t="s">
        <v>8</v>
      </c>
      <c r="D4" s="3" t="str">
        <f t="shared" ref="D4:D34" si="0">IF(ISERROR(B4),"ERROR",IF(ISERROR(C4),"FAIL",IF(B4=C4,"PASS","FAIL")))</f>
        <v>PASS</v>
      </c>
      <c r="E4" t="e">
        <f ca="1">_xll.qlIndexFixingCalendar(E20)</f>
        <v>#NAME?</v>
      </c>
    </row>
    <row r="5" spans="1:11" x14ac:dyDescent="0.25">
      <c r="A5" t="s">
        <v>11</v>
      </c>
      <c r="B5" t="b">
        <v>0</v>
      </c>
      <c r="C5" t="b">
        <v>0</v>
      </c>
      <c r="D5" s="3" t="str">
        <f t="shared" si="0"/>
        <v>PASS</v>
      </c>
      <c r="E5" t="e">
        <f ca="1">_xll.qlIndexIsValidFixingDate(E20,G5)</f>
        <v>#NAME?</v>
      </c>
      <c r="G5" s="4">
        <v>25569</v>
      </c>
      <c r="H5" s="5">
        <f>G5</f>
        <v>25569</v>
      </c>
    </row>
    <row r="6" spans="1:11" x14ac:dyDescent="0.25">
      <c r="A6" t="s">
        <v>12</v>
      </c>
      <c r="B6" t="e">
        <v>#NUM!</v>
      </c>
      <c r="C6" t="e">
        <v>#NUM!</v>
      </c>
      <c r="D6" s="3" t="str">
        <f t="shared" si="0"/>
        <v>ERROR</v>
      </c>
      <c r="E6" t="e">
        <f ca="1">_xll.qlIndexFixing(G7,J7)</f>
        <v>#NAME?</v>
      </c>
      <c r="G6" s="4">
        <v>42735</v>
      </c>
      <c r="H6" s="5">
        <f>G6</f>
        <v>42735</v>
      </c>
    </row>
    <row r="7" spans="1:11" x14ac:dyDescent="0.25">
      <c r="A7" t="s">
        <v>13</v>
      </c>
      <c r="B7" t="b">
        <v>1</v>
      </c>
      <c r="C7" t="b">
        <v>1</v>
      </c>
      <c r="D7" s="3" t="str">
        <f t="shared" si="0"/>
        <v>PASS</v>
      </c>
      <c r="E7" t="e">
        <f ca="1">_xll.qlIndexAddFixings(G7,J7:J8,K7:K8)</f>
        <v>#NAME?</v>
      </c>
      <c r="G7" t="e">
        <f ca="1">_xll.qlIborIndex(,"Euribor","1Y",2,"EUR","TARGET","Modified Following",TRUE,"Actual/360")</f>
        <v>#NAME?</v>
      </c>
      <c r="J7" s="4">
        <v>42705</v>
      </c>
      <c r="K7">
        <v>123</v>
      </c>
    </row>
    <row r="8" spans="1:11" x14ac:dyDescent="0.25">
      <c r="A8" t="s">
        <v>14</v>
      </c>
      <c r="B8" t="b">
        <v>1</v>
      </c>
      <c r="C8" t="b">
        <v>1</v>
      </c>
      <c r="D8" s="3" t="str">
        <f t="shared" si="0"/>
        <v>PASS</v>
      </c>
      <c r="E8" t="e">
        <f ca="1">_xll.qlIndexAddFixings2(G7,G8)</f>
        <v>#NAME?</v>
      </c>
      <c r="G8" t="e">
        <f ca="1">_xll.qlTimeSeries()</f>
        <v>#NAME?</v>
      </c>
      <c r="J8" s="4">
        <v>42706</v>
      </c>
      <c r="K8">
        <v>456</v>
      </c>
    </row>
    <row r="9" spans="1:11" x14ac:dyDescent="0.25">
      <c r="A9" t="s">
        <v>15</v>
      </c>
      <c r="B9" t="b">
        <v>1</v>
      </c>
      <c r="C9" t="b">
        <v>1</v>
      </c>
      <c r="D9" s="3" t="str">
        <f t="shared" si="0"/>
        <v>PASS</v>
      </c>
      <c r="E9" t="e">
        <f ca="1">_xll.qlIndexClearFixings(G9)</f>
        <v>#NAME?</v>
      </c>
      <c r="G9" t="e">
        <f ca="1">_xll.qlIborIndex(,"Euribor","1Y",2,"EUR","TARGET","Modified Following",TRUE,"Actual/360")</f>
        <v>#NAME?</v>
      </c>
    </row>
    <row r="10" spans="1:11" x14ac:dyDescent="0.25">
      <c r="A10" t="s">
        <v>16</v>
      </c>
      <c r="B10" t="s">
        <v>42</v>
      </c>
      <c r="C10" t="s">
        <v>42</v>
      </c>
      <c r="D10" s="3" t="str">
        <f t="shared" si="0"/>
        <v>PASS</v>
      </c>
      <c r="E10" t="e">
        <f ca="1">_xll.qlInterestRateIndexFamilyName(E20)</f>
        <v>#NAME?</v>
      </c>
    </row>
    <row r="11" spans="1:11" x14ac:dyDescent="0.25">
      <c r="A11" t="s">
        <v>17</v>
      </c>
      <c r="B11" t="s">
        <v>43</v>
      </c>
      <c r="C11" t="s">
        <v>43</v>
      </c>
      <c r="D11" s="3" t="str">
        <f t="shared" si="0"/>
        <v>PASS</v>
      </c>
      <c r="E11" t="e">
        <f ca="1">_xll.qlInterestRateIndexTenor(E20)</f>
        <v>#NAME?</v>
      </c>
    </row>
    <row r="12" spans="1:11" x14ac:dyDescent="0.25">
      <c r="A12" t="s">
        <v>18</v>
      </c>
      <c r="B12">
        <v>2</v>
      </c>
      <c r="C12">
        <v>2</v>
      </c>
      <c r="D12" s="3" t="str">
        <f t="shared" si="0"/>
        <v>PASS</v>
      </c>
      <c r="E12" t="e">
        <f ca="1">_xll.qlInterestRateIndexFixingDays(E20)</f>
        <v>#NAME?</v>
      </c>
    </row>
    <row r="13" spans="1:11" x14ac:dyDescent="0.25">
      <c r="A13" t="s">
        <v>19</v>
      </c>
      <c r="B13" t="s">
        <v>44</v>
      </c>
      <c r="C13" t="s">
        <v>44</v>
      </c>
      <c r="D13" s="3" t="str">
        <f t="shared" si="0"/>
        <v>PASS</v>
      </c>
      <c r="E13" t="e">
        <f ca="1">_xll.qlInterestRateIndexCurrency(E20)</f>
        <v>#NAME?</v>
      </c>
    </row>
    <row r="14" spans="1:11" x14ac:dyDescent="0.25">
      <c r="A14" t="s">
        <v>20</v>
      </c>
      <c r="B14" t="s">
        <v>45</v>
      </c>
      <c r="C14" t="s">
        <v>45</v>
      </c>
      <c r="D14" s="3" t="str">
        <f t="shared" si="0"/>
        <v>PASS</v>
      </c>
      <c r="E14" t="e">
        <f ca="1">_xll.qlInterestRateIndexDayCounter(E20)</f>
        <v>#NAME?</v>
      </c>
    </row>
    <row r="15" spans="1:11" x14ac:dyDescent="0.25">
      <c r="A15" t="s">
        <v>21</v>
      </c>
      <c r="B15">
        <v>42709</v>
      </c>
      <c r="C15">
        <v>42709</v>
      </c>
      <c r="D15" s="3" t="str">
        <f t="shared" si="0"/>
        <v>PASS</v>
      </c>
      <c r="E15" t="e">
        <f ca="1">_xll.qlInterestRateIndexValueDate(E20,J7)</f>
        <v>#NAME?</v>
      </c>
    </row>
    <row r="16" spans="1:11" x14ac:dyDescent="0.25">
      <c r="A16" t="s">
        <v>22</v>
      </c>
      <c r="B16">
        <v>42703</v>
      </c>
      <c r="C16">
        <v>42703</v>
      </c>
      <c r="D16" s="3" t="str">
        <f t="shared" si="0"/>
        <v>PASS</v>
      </c>
      <c r="E16" t="e">
        <f ca="1">_xll.qlInterestRateIndexFixingDate(E20,J7)</f>
        <v>#NAME?</v>
      </c>
    </row>
    <row r="17" spans="1:5" x14ac:dyDescent="0.25">
      <c r="A17" t="s">
        <v>23</v>
      </c>
      <c r="B17">
        <v>43070</v>
      </c>
      <c r="C17">
        <v>43070</v>
      </c>
      <c r="D17" s="3" t="str">
        <f t="shared" si="0"/>
        <v>PASS</v>
      </c>
      <c r="E17" t="e">
        <f ca="1">_xll.qlInterestRateIndexMaturity(E20,J7)</f>
        <v>#NAME?</v>
      </c>
    </row>
    <row r="18" spans="1:5" x14ac:dyDescent="0.25">
      <c r="A18" t="s">
        <v>24</v>
      </c>
      <c r="B18" t="s">
        <v>46</v>
      </c>
      <c r="C18" t="s">
        <v>46</v>
      </c>
      <c r="D18" s="3" t="str">
        <f t="shared" si="0"/>
        <v>PASS</v>
      </c>
      <c r="E18" t="e">
        <f ca="1">_xll.qlIborIndexBusinessDayConv(E20)</f>
        <v>#NAME?</v>
      </c>
    </row>
    <row r="19" spans="1:5" x14ac:dyDescent="0.25">
      <c r="A19" t="s">
        <v>25</v>
      </c>
      <c r="B19" t="b">
        <v>1</v>
      </c>
      <c r="C19" t="b">
        <v>1</v>
      </c>
      <c r="D19" s="3" t="str">
        <f t="shared" si="0"/>
        <v>PASS</v>
      </c>
      <c r="E19" t="e">
        <f ca="1">_xll.qlIborIndexEndOfMonth(E20)</f>
        <v>#NAME?</v>
      </c>
    </row>
    <row r="20" spans="1:5" x14ac:dyDescent="0.25">
      <c r="A20" t="s">
        <v>26</v>
      </c>
      <c r="B20" t="s">
        <v>47</v>
      </c>
      <c r="C20" t="s">
        <v>47</v>
      </c>
      <c r="D20" s="3" t="str">
        <f t="shared" si="0"/>
        <v>PASS</v>
      </c>
      <c r="E20" t="e">
        <f ca="1">_xll.qlIborIndex("index01","Euribor","1Y",2,"EUR","TARGET","Modified Following",TRUE,"Actual/360")</f>
        <v>#NAME?</v>
      </c>
    </row>
    <row r="21" spans="1:5" x14ac:dyDescent="0.25">
      <c r="A21" t="s">
        <v>27</v>
      </c>
      <c r="B21" t="s">
        <v>48</v>
      </c>
      <c r="C21" t="s">
        <v>48</v>
      </c>
      <c r="D21" s="3" t="str">
        <f t="shared" si="0"/>
        <v>PASS</v>
      </c>
      <c r="E21" t="e">
        <f ca="1">_xll.qlOvernightIndex("index02","euribor",2,"EUR","TARGET","Actual/360")</f>
        <v>#NAME?</v>
      </c>
    </row>
    <row r="22" spans="1:5" x14ac:dyDescent="0.25">
      <c r="A22" t="s">
        <v>28</v>
      </c>
      <c r="B22" t="s">
        <v>49</v>
      </c>
      <c r="C22" t="s">
        <v>49</v>
      </c>
      <c r="D22" s="3" t="str">
        <f t="shared" si="0"/>
        <v>PASS</v>
      </c>
      <c r="E22" t="e">
        <f ca="1">_xll.qlEuribor("index03","1Y")</f>
        <v>#NAME?</v>
      </c>
    </row>
    <row r="23" spans="1:5" x14ac:dyDescent="0.25">
      <c r="A23" t="s">
        <v>29</v>
      </c>
      <c r="B23" t="s">
        <v>50</v>
      </c>
      <c r="C23" t="s">
        <v>50</v>
      </c>
      <c r="D23" s="3" t="str">
        <f t="shared" si="0"/>
        <v>PASS</v>
      </c>
      <c r="E23" t="e">
        <f ca="1">_xll.qlEuribor365("index04","1Y")</f>
        <v>#NAME?</v>
      </c>
    </row>
    <row r="24" spans="1:5" x14ac:dyDescent="0.25">
      <c r="A24" t="s">
        <v>30</v>
      </c>
      <c r="B24" t="s">
        <v>51</v>
      </c>
      <c r="C24" t="s">
        <v>51</v>
      </c>
      <c r="D24" s="3" t="str">
        <f t="shared" si="0"/>
        <v>PASS</v>
      </c>
      <c r="E24" t="e">
        <f ca="1">_xll.qlEonia("index05")</f>
        <v>#NAME?</v>
      </c>
    </row>
    <row r="25" spans="1:5" x14ac:dyDescent="0.25">
      <c r="A25" t="s">
        <v>31</v>
      </c>
      <c r="B25" t="s">
        <v>52</v>
      </c>
      <c r="C25" t="s">
        <v>52</v>
      </c>
      <c r="D25" s="3" t="str">
        <f t="shared" si="0"/>
        <v>PASS</v>
      </c>
      <c r="E25" t="e">
        <f ca="1">_xll.qlLibor("index06","EUR","1Y")</f>
        <v>#NAME?</v>
      </c>
    </row>
    <row r="26" spans="1:5" x14ac:dyDescent="0.25">
      <c r="A26" t="s">
        <v>32</v>
      </c>
      <c r="B26" t="s">
        <v>53</v>
      </c>
      <c r="C26" t="s">
        <v>53</v>
      </c>
      <c r="D26" s="3" t="str">
        <f t="shared" si="0"/>
        <v>PASS</v>
      </c>
      <c r="E26" t="e">
        <f ca="1">_xll.qlSonia("index07")</f>
        <v>#NAME?</v>
      </c>
    </row>
    <row r="27" spans="1:5" x14ac:dyDescent="0.25">
      <c r="A27" t="s">
        <v>33</v>
      </c>
      <c r="B27" t="s">
        <v>43</v>
      </c>
      <c r="C27" t="s">
        <v>43</v>
      </c>
      <c r="D27" s="3" t="str">
        <f t="shared" si="0"/>
        <v>PASS</v>
      </c>
      <c r="E27" t="e">
        <f ca="1">_xll.qlSwapIndexFixedLegTenor(E29)</f>
        <v>#NAME?</v>
      </c>
    </row>
    <row r="28" spans="1:5" x14ac:dyDescent="0.25">
      <c r="A28" t="s">
        <v>34</v>
      </c>
      <c r="B28" t="s">
        <v>46</v>
      </c>
      <c r="C28" t="s">
        <v>46</v>
      </c>
      <c r="D28" s="3" t="str">
        <f t="shared" si="0"/>
        <v>PASS</v>
      </c>
      <c r="E28" t="e">
        <f ca="1">_xll.qlSwapIndexFixedLegBDC(E29)</f>
        <v>#NAME?</v>
      </c>
    </row>
    <row r="29" spans="1:5" x14ac:dyDescent="0.25">
      <c r="A29" t="s">
        <v>35</v>
      </c>
      <c r="B29" t="s">
        <v>54</v>
      </c>
      <c r="C29" t="s">
        <v>54</v>
      </c>
      <c r="D29" s="3" t="str">
        <f t="shared" si="0"/>
        <v>PASS</v>
      </c>
      <c r="E29" t="e">
        <f ca="1">_xll.qlSwapIndex("index08","Euribor","1Y",2,"EUR","TARGET","1Y","Modified Following","Actual/360",E20)</f>
        <v>#NAME?</v>
      </c>
    </row>
    <row r="30" spans="1:5" x14ac:dyDescent="0.25">
      <c r="A30" t="s">
        <v>36</v>
      </c>
      <c r="B30" t="s">
        <v>55</v>
      </c>
      <c r="C30" t="s">
        <v>55</v>
      </c>
      <c r="D30" s="3" t="str">
        <f t="shared" si="0"/>
        <v>PASS</v>
      </c>
      <c r="E30" t="e">
        <f ca="1">_xll.qlEuriborSwap("index09","IsdaFixA","1Y")</f>
        <v>#NAME?</v>
      </c>
    </row>
    <row r="31" spans="1:5" x14ac:dyDescent="0.25">
      <c r="A31" t="s">
        <v>37</v>
      </c>
      <c r="B31" t="s">
        <v>56</v>
      </c>
      <c r="C31" t="s">
        <v>56</v>
      </c>
      <c r="D31" s="3" t="str">
        <f t="shared" si="0"/>
        <v>PASS</v>
      </c>
      <c r="E31" t="e">
        <f ca="1">_xll.qlLiborSwap("index10","eur","isdafixa","1y")</f>
        <v>#NAME?</v>
      </c>
    </row>
    <row r="32" spans="1:5" x14ac:dyDescent="0.25">
      <c r="A32" t="s">
        <v>38</v>
      </c>
      <c r="B32" t="s">
        <v>57</v>
      </c>
      <c r="C32" t="s">
        <v>57</v>
      </c>
      <c r="D32" s="3" t="str">
        <f t="shared" si="0"/>
        <v>PASS</v>
      </c>
      <c r="E32" t="e">
        <f ca="1">_xll.qlEuriborSwapIsdaFixA("index11","1y")</f>
        <v>#NAME?</v>
      </c>
    </row>
    <row r="33" spans="1:5" x14ac:dyDescent="0.25">
      <c r="A33" t="s">
        <v>39</v>
      </c>
      <c r="B33" t="s">
        <v>58</v>
      </c>
      <c r="C33" t="s">
        <v>58</v>
      </c>
      <c r="D33" s="3" t="str">
        <f t="shared" si="0"/>
        <v>PASS</v>
      </c>
      <c r="E33" t="e">
        <f ca="1">_xll.qlBMAIndex("index12")</f>
        <v>#NAME?</v>
      </c>
    </row>
    <row r="34" spans="1:5" x14ac:dyDescent="0.25">
      <c r="A34" t="s">
        <v>40</v>
      </c>
      <c r="B34" t="s">
        <v>59</v>
      </c>
      <c r="C34" t="s">
        <v>59</v>
      </c>
      <c r="D34" s="3" t="str">
        <f t="shared" si="0"/>
        <v>PASS</v>
      </c>
      <c r="E34" t="e">
        <f ca="1">_xll.qlProxyIbor("index13","euribor","1y",2,"eur","target","modified following",TRUE,"Actual/360",1,E20,1)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2017-12-30T14:41:04Z</dcterms:modified>
</cp:coreProperties>
</file>