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Sheet1!$A$3:$E$36</definedName>
  </definedNames>
  <calcPr calcId="171027" calcMode="manual"/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9" i="1"/>
  <c r="E9" i="1"/>
  <c r="E29" i="1"/>
  <c r="E21" i="1"/>
  <c r="E10" i="1"/>
  <c r="E31" i="1"/>
  <c r="E13" i="1"/>
  <c r="E33" i="1"/>
  <c r="E22" i="1"/>
  <c r="E34" i="1"/>
  <c r="E30" i="1"/>
  <c r="E26" i="1"/>
  <c r="E24" i="1"/>
  <c r="E28" i="1"/>
  <c r="E36" i="1"/>
  <c r="E27" i="1"/>
  <c r="H4" i="1"/>
  <c r="E3" i="1"/>
  <c r="E32" i="1"/>
  <c r="E25" i="1"/>
  <c r="E23" i="1"/>
  <c r="E20" i="1"/>
  <c r="E12" i="1"/>
  <c r="H5" i="1" l="1"/>
  <c r="E35" i="1"/>
  <c r="H6" i="1" l="1"/>
  <c r="E11" i="1"/>
  <c r="H7" i="1" l="1"/>
  <c r="E8" i="1"/>
  <c r="E4" i="1"/>
  <c r="E18" i="1"/>
  <c r="E6" i="1"/>
  <c r="E7" i="1"/>
  <c r="E5" i="1"/>
  <c r="H8" i="1" l="1"/>
  <c r="E17" i="1"/>
  <c r="E16" i="1"/>
  <c r="E14" i="1"/>
  <c r="E15" i="1"/>
</calcChain>
</file>

<file path=xl/sharedStrings.xml><?xml version="1.0" encoding="utf-8"?>
<sst xmlns="http://schemas.openxmlformats.org/spreadsheetml/2006/main" count="53" uniqueCount="50">
  <si>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</si>
  <si>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</si>
  <si>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</si>
  <si>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</si>
  <si>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</si>
  <si>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</si>
  <si>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</si>
  <si>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</si>
  <si>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qlSabrVolatility</t>
  </si>
  <si>
    <t>qlVolatilityTermStructureBusinessDayConvention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</si>
  <si>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</si>
  <si>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</si>
  <si>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</si>
  <si>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</si>
  <si>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</si>
  <si>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</si>
  <si>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</si>
  <si>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</si>
  <si>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</si>
  <si>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</si>
  <si>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</si>
  <si>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</si>
  <si>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</si>
  <si>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</si>
  <si>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</si>
  <si>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</si>
  <si>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</si>
  <si>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</si>
  <si>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</si>
  <si>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</si>
  <si>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</si>
  <si>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</si>
  <si>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</si>
  <si>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</si>
  <si>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</si>
  <si>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</si>
  <si>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</si>
  <si>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</si>
  <si>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qlSabrVolSurface</t>
  </si>
  <si>
    <t>qlVolatilitySpreads</t>
  </si>
  <si>
    <t>qlVolatilitySpreads2</t>
  </si>
  <si>
    <t>qlAtmCurve</t>
  </si>
  <si>
    <t>1d</t>
  </si>
  <si>
    <t>2d</t>
  </si>
  <si>
    <t>3d</t>
  </si>
  <si>
    <t>4d</t>
  </si>
  <si>
    <t>Following</t>
  </si>
  <si>
    <t>1D</t>
  </si>
  <si>
    <t>vol01#0000</t>
  </si>
  <si>
    <t>vol02#0000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</si>
</sst>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9" max="9" width="9.7109375" bestFit="1" customWidth="1"/>
  </cols>
  <sheetData>
    <row r="1" spans="1:10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0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0" x14ac:dyDescent="0.25">
      <c r="A3" t="s">
        <v>8</v>
      </c>
      <c r="B3">
        <v>23.948673390030997</v>
      </c>
      <c r="D3" s="3" t="str">
        <f>IF(ISERROR(B3),"ERROR",IF(ISERROR(C3),"FAIL",IF(B3=C3,"PASS","FAIL")))</f>
        <v>FAIL</v>
      </c>
      <c r="E3" t="e">
        <f ca="1">_xll.qlSabrVolatility(1,2,3,4,0.5,6,0.7)</f>
        <v>#NAME?</v>
      </c>
    </row>
    <row r="4" spans="1:10" x14ac:dyDescent="0.25">
      <c r="A4" t="s">
        <v>9</v>
      </c>
      <c r="B4" t="s">
        <v>46</v>
      </c>
      <c r="D4" s="3" t="str">
        <f t="shared" ref="D4:D36" si="0">IF(ISERROR(B4),"ERROR",IF(ISERROR(C4),"FAIL",IF(B4=C4,"PASS","FAIL")))</f>
        <v>FAIL</v>
      </c>
      <c r="E4" t="e">
        <f ca="1">_xll.qlVolatilityTermStructureBusinessDayConvention(E18)</f>
        <v>#NAME?</v>
      </c>
      <c r="H4" s="4" t="e">
        <f ca="1">_xll.qlSettingsEvaluationDate()</f>
        <v>#NAME?</v>
      </c>
      <c r="I4">
        <v>1</v>
      </c>
      <c r="J4">
        <v>2</v>
      </c>
    </row>
    <row r="5" spans="1:10" x14ac:dyDescent="0.25">
      <c r="A5" t="s">
        <v>10</v>
      </c>
      <c r="B5">
        <v>42648</v>
      </c>
      <c r="D5" s="3" t="str">
        <f t="shared" si="0"/>
        <v>FAIL</v>
      </c>
      <c r="E5" t="e">
        <f ca="1">_xll.qlVolatilityTermStructureOptionDateFromTenor(E18,"1d")</f>
        <v>#NAME?</v>
      </c>
      <c r="H5" s="4" t="e">
        <f ca="1">H4+1</f>
        <v>#NAME?</v>
      </c>
      <c r="I5">
        <v>2</v>
      </c>
      <c r="J5">
        <v>3</v>
      </c>
    </row>
    <row r="6" spans="1:10" x14ac:dyDescent="0.25">
      <c r="A6" t="s">
        <v>11</v>
      </c>
      <c r="B6">
        <v>-1.7976931348623157E+308</v>
      </c>
      <c r="D6" s="3" t="str">
        <f t="shared" si="0"/>
        <v>FAIL</v>
      </c>
      <c r="E6" t="e">
        <f ca="1">_xll.qlVolatilityTermStructureMinStrike(E18)</f>
        <v>#NAME?</v>
      </c>
      <c r="H6" s="4" t="e">
        <f t="shared" ref="H6:H8" ca="1" si="1">H5+1</f>
        <v>#NAME?</v>
      </c>
      <c r="I6">
        <v>3</v>
      </c>
      <c r="J6">
        <v>4</v>
      </c>
    </row>
    <row r="7" spans="1:10" x14ac:dyDescent="0.25">
      <c r="A7" t="s">
        <v>12</v>
      </c>
      <c r="B7">
        <v>1.7976931348623157E+308</v>
      </c>
      <c r="D7" s="3" t="str">
        <f t="shared" si="0"/>
        <v>FAIL</v>
      </c>
      <c r="E7" t="e">
        <f ca="1">_xll.qlVolatilityTermStructureMaxStrike(E18)</f>
        <v>#NAME?</v>
      </c>
      <c r="H7" s="4" t="e">
        <f t="shared" ca="1" si="1"/>
        <v>#NAME?</v>
      </c>
      <c r="I7">
        <v>4</v>
      </c>
      <c r="J7">
        <v>5</v>
      </c>
    </row>
    <row r="8" spans="1:10" x14ac:dyDescent="0.25">
      <c r="A8" t="s">
        <v>13</v>
      </c>
      <c r="B8" t="e">
        <v>#NUM!</v>
      </c>
      <c r="D8" s="3" t="str">
        <f t="shared" si="0"/>
        <v>ERROR</v>
      </c>
      <c r="E8" t="e">
        <f ca="1">_xll.qlBlackAtmVolCurveAtmVol(E32,H7,TRUE)</f>
        <v>#NAME?</v>
      </c>
      <c r="H8" s="4" t="e">
        <f t="shared" ca="1" si="1"/>
        <v>#NAME?</v>
      </c>
    </row>
    <row r="9" spans="1:10" x14ac:dyDescent="0.25">
      <c r="A9" t="s">
        <v>14</v>
      </c>
      <c r="B9">
        <v>1</v>
      </c>
      <c r="D9" s="3" t="str">
        <f t="shared" si="0"/>
        <v>FAIL</v>
      </c>
      <c r="E9" t="e">
        <f ca="1">_xll.qlBlackAtmVolCurveAtmVol2(E32,H32)</f>
        <v>#NAME?</v>
      </c>
    </row>
    <row r="10" spans="1:10" x14ac:dyDescent="0.25">
      <c r="A10" t="s">
        <v>15</v>
      </c>
      <c r="B10">
        <v>3.3161907871456142</v>
      </c>
      <c r="D10" s="3" t="str">
        <f t="shared" si="0"/>
        <v>FAIL</v>
      </c>
      <c r="E10" t="e">
        <f ca="1">_xll.qlBlackAtmVolCurveAtmVol3(E32,0.01)</f>
        <v>#NAME?</v>
      </c>
    </row>
    <row r="11" spans="1:10" x14ac:dyDescent="0.25">
      <c r="A11" t="s">
        <v>16</v>
      </c>
      <c r="B11" t="e">
        <v>#NUM!</v>
      </c>
      <c r="D11" s="3" t="str">
        <f t="shared" si="0"/>
        <v>ERROR</v>
      </c>
      <c r="E11" t="e">
        <f ca="1">_xll.qlBlackAtmVolCurveAtmVariance(E32,H6)</f>
        <v>#NAME?</v>
      </c>
    </row>
    <row r="12" spans="1:10" x14ac:dyDescent="0.25">
      <c r="A12" t="s">
        <v>17</v>
      </c>
      <c r="B12">
        <v>2.7777777777777779E-3</v>
      </c>
      <c r="D12" s="3" t="str">
        <f t="shared" si="0"/>
        <v>FAIL</v>
      </c>
      <c r="E12" t="e">
        <f ca="1">_xll.qlBlackAtmVolCurveAtmVariance2(E32,H32)</f>
        <v>#NAME?</v>
      </c>
      <c r="H12" s="4"/>
    </row>
    <row r="13" spans="1:10" x14ac:dyDescent="0.25">
      <c r="A13" t="s">
        <v>18</v>
      </c>
      <c r="B13">
        <v>0.10997121336749448</v>
      </c>
      <c r="D13" s="3" t="str">
        <f t="shared" si="0"/>
        <v>FAIL</v>
      </c>
      <c r="E13" t="e">
        <f ca="1">_xll.qlBlackAtmVolCurveAtmVariance3(E32,0.01)</f>
        <v>#NAME?</v>
      </c>
    </row>
    <row r="14" spans="1:10" x14ac:dyDescent="0.25">
      <c r="A14" t="s">
        <v>19</v>
      </c>
      <c r="B14">
        <v>1</v>
      </c>
      <c r="D14" s="3" t="str">
        <f t="shared" si="0"/>
        <v>FAIL</v>
      </c>
      <c r="E14" t="e">
        <f ca="1">_xll.qlBlackVolTermStructureBlackVol(E18,H8,1)</f>
        <v>#NAME?</v>
      </c>
    </row>
    <row r="15" spans="1:10" x14ac:dyDescent="0.25">
      <c r="A15" t="s">
        <v>20</v>
      </c>
      <c r="B15">
        <v>2.7777777777777779E-3</v>
      </c>
      <c r="D15" s="3" t="str">
        <f t="shared" si="0"/>
        <v>FAIL</v>
      </c>
      <c r="E15" t="e">
        <f ca="1">_xll.qlBlackVolTermStructureBlackVariance(E18,H8,1)</f>
        <v>#NAME?</v>
      </c>
    </row>
    <row r="16" spans="1:10" x14ac:dyDescent="0.25">
      <c r="A16" t="s">
        <v>21</v>
      </c>
      <c r="B16">
        <v>1.0000000000000011</v>
      </c>
      <c r="D16" s="3" t="str">
        <f t="shared" si="0"/>
        <v>FAIL</v>
      </c>
      <c r="E16" t="e">
        <f ca="1">_xll.qlBlackVolTermStructureBlackForwardVol(E18,H8,H8,1)</f>
        <v>#NAME?</v>
      </c>
      <c r="H16" s="4"/>
    </row>
    <row r="17" spans="1:10" x14ac:dyDescent="0.25">
      <c r="A17" t="s">
        <v>22</v>
      </c>
      <c r="B17">
        <v>0</v>
      </c>
      <c r="D17" s="3" t="str">
        <f t="shared" si="0"/>
        <v>PASS</v>
      </c>
      <c r="E17" t="e">
        <f ca="1">_xll.qlBlackVolTermStructureBlackForwardVariance(E18,H8,H8,1)</f>
        <v>#NAME?</v>
      </c>
      <c r="H17" s="4"/>
    </row>
    <row r="18" spans="1:10" x14ac:dyDescent="0.25">
      <c r="A18" t="s">
        <v>23</v>
      </c>
      <c r="B18" t="s">
        <v>48</v>
      </c>
      <c r="D18" s="3" t="str">
        <f t="shared" si="0"/>
        <v>FAIL</v>
      </c>
      <c r="E18" t="e">
        <f ca="1">_xll.qlBlackConstantVol("vol01",H7,"target",1,"actual/360")</f>
        <v>#NAME?</v>
      </c>
      <c r="H18" s="4"/>
    </row>
    <row r="19" spans="1:10" x14ac:dyDescent="0.25">
      <c r="A19" t="s">
        <v>24</v>
      </c>
      <c r="B19" t="e">
        <v>#VALUE!</v>
      </c>
      <c r="D19" s="3" t="str">
        <f t="shared" si="0"/>
        <v>ERROR</v>
      </c>
      <c r="E19" t="e">
        <f ca="1">_xll.qlBlackVarianceSurface()</f>
        <v>#NAME?</v>
      </c>
      <c r="H19" s="4"/>
    </row>
    <row r="20" spans="1:10" x14ac:dyDescent="0.25">
      <c r="A20" t="s">
        <v>25</v>
      </c>
      <c r="B20" t="s">
        <v>47</v>
      </c>
      <c r="D20" s="3" t="str">
        <f t="shared" si="0"/>
        <v>FAIL</v>
      </c>
      <c r="E20" t="e">
        <f ca="1">_xll.qlAbcdAtmVolCurveOptionTenors(E32)</f>
        <v>#NAME?</v>
      </c>
    </row>
    <row r="21" spans="1:10" x14ac:dyDescent="0.25">
      <c r="A21" t="s">
        <v>26</v>
      </c>
      <c r="B21" t="s">
        <v>47</v>
      </c>
      <c r="D21" s="3" t="str">
        <f t="shared" si="0"/>
        <v>FAIL</v>
      </c>
      <c r="E21" t="e">
        <f ca="1">_xll.qlAbcdAtmVolCurveOptionTenorsInInterpolation(E32)</f>
        <v>#NAME?</v>
      </c>
    </row>
    <row r="22" spans="1:10" x14ac:dyDescent="0.25">
      <c r="A22" t="s">
        <v>27</v>
      </c>
      <c r="B22">
        <v>42648</v>
      </c>
      <c r="D22" s="3" t="str">
        <f t="shared" si="0"/>
        <v>FAIL</v>
      </c>
      <c r="E22" t="e">
        <f ca="1">_xll.qlAbcdAtmVolCurveOptionDates(E32)</f>
        <v>#NAME?</v>
      </c>
    </row>
    <row r="23" spans="1:10" x14ac:dyDescent="0.25">
      <c r="A23" t="s">
        <v>28</v>
      </c>
      <c r="B23">
        <v>2.7777777777777779E-3</v>
      </c>
      <c r="D23" s="3" t="str">
        <f t="shared" si="0"/>
        <v>FAIL</v>
      </c>
      <c r="E23" t="e">
        <f ca="1">_xll.qlAbcdAtmVolCurveOptionTimes(E32)</f>
        <v>#NAME?</v>
      </c>
    </row>
    <row r="24" spans="1:10" x14ac:dyDescent="0.25">
      <c r="A24" t="s">
        <v>29</v>
      </c>
      <c r="B24">
        <v>0.16276901888733139</v>
      </c>
      <c r="D24" s="3" t="str">
        <f t="shared" si="0"/>
        <v>FAIL</v>
      </c>
      <c r="E24" t="e">
        <f ca="1">_xll.qlAbcdAtmVolCurveRmsError(E32)</f>
        <v>#NAME?</v>
      </c>
    </row>
    <row r="25" spans="1:10" x14ac:dyDescent="0.25">
      <c r="A25" t="s">
        <v>30</v>
      </c>
      <c r="B25">
        <v>0.20553128316863267</v>
      </c>
      <c r="D25" s="3" t="str">
        <f t="shared" si="0"/>
        <v>FAIL</v>
      </c>
      <c r="E25" t="e">
        <f ca="1">_xll.qlAbcdAtmVolCurveMaxError(E32)</f>
        <v>#NAME?</v>
      </c>
    </row>
    <row r="26" spans="1:10" x14ac:dyDescent="0.25">
      <c r="A26" t="s">
        <v>31</v>
      </c>
      <c r="B26">
        <v>-5.6930143586703347E-4</v>
      </c>
      <c r="D26" s="3" t="str">
        <f t="shared" si="0"/>
        <v>FAIL</v>
      </c>
      <c r="E26" t="e">
        <f ca="1">_xll.qlAbcdAtmVolCurveA(E32)</f>
        <v>#NAME?</v>
      </c>
    </row>
    <row r="27" spans="1:10" x14ac:dyDescent="0.25">
      <c r="A27" t="s">
        <v>32</v>
      </c>
      <c r="B27">
        <v>816.38970366714</v>
      </c>
      <c r="D27" s="3" t="str">
        <f t="shared" si="0"/>
        <v>FAIL</v>
      </c>
      <c r="E27" t="e">
        <f ca="1">_xll.qlAbcdAtmVolCurveB(E32)</f>
        <v>#NAME?</v>
      </c>
    </row>
    <row r="28" spans="1:10" x14ac:dyDescent="0.25">
      <c r="A28" t="s">
        <v>33</v>
      </c>
      <c r="B28">
        <v>55.846414299893993</v>
      </c>
      <c r="D28" s="3" t="str">
        <f t="shared" si="0"/>
        <v>FAIL</v>
      </c>
      <c r="E28" t="e">
        <f ca="1">_xll.qlAbcdAtmVolCurveC(E32)</f>
        <v>#NAME?</v>
      </c>
    </row>
    <row r="29" spans="1:10" x14ac:dyDescent="0.25">
      <c r="A29" t="s">
        <v>34</v>
      </c>
      <c r="B29">
        <v>5.6930143586703347E-4</v>
      </c>
      <c r="D29" s="3" t="str">
        <f t="shared" si="0"/>
        <v>FAIL</v>
      </c>
      <c r="E29" t="e">
        <f ca="1">_xll.qlAbcdAtmVolCurveD(E32)</f>
        <v>#NAME?</v>
      </c>
    </row>
    <row r="30" spans="1:10" x14ac:dyDescent="0.25">
      <c r="A30" t="s">
        <v>35</v>
      </c>
      <c r="B30">
        <v>0.85719125008922603</v>
      </c>
      <c r="D30" s="3" t="str">
        <f t="shared" si="0"/>
        <v>FAIL</v>
      </c>
      <c r="E30" t="e">
        <f ca="1">_xll.qlAbcdAtmVolCurveKatOptionTenors(E32)</f>
        <v>#NAME?</v>
      </c>
    </row>
    <row r="31" spans="1:10" x14ac:dyDescent="0.25">
      <c r="A31" t="s">
        <v>36</v>
      </c>
      <c r="B31">
        <v>1.0563094653822682</v>
      </c>
      <c r="D31" s="3" t="str">
        <f t="shared" si="0"/>
        <v>FAIL</v>
      </c>
      <c r="E31" t="e">
        <f ca="1">_xll.qlAbcdAtmVolCurveK(E32,0.01)</f>
        <v>#NAME?</v>
      </c>
    </row>
    <row r="32" spans="1:10" x14ac:dyDescent="0.25">
      <c r="A32" t="s">
        <v>37</v>
      </c>
      <c r="B32" t="s">
        <v>49</v>
      </c>
      <c r="D32" s="3" t="str">
        <f t="shared" si="0"/>
        <v>FAIL</v>
      </c>
      <c r="E32" t="e">
        <f ca="1">_xll.qlAbcdAtmVolCurve("vol02",2,"target",H32:H35,I32:I35,J32:J35,"following","actual/360")</f>
        <v>#NAME?</v>
      </c>
      <c r="H32" t="s">
        <v>42</v>
      </c>
      <c r="I32">
        <v>1</v>
      </c>
      <c r="J32" t="b">
        <v>1</v>
      </c>
    </row>
    <row r="33" spans="1:10" x14ac:dyDescent="0.25">
      <c r="A33" t="s">
        <v>38</v>
      </c>
      <c r="B33" t="e">
        <v>#NUM!</v>
      </c>
      <c r="D33" s="3" t="str">
        <f t="shared" si="0"/>
        <v>ERROR</v>
      </c>
      <c r="E33" t="e">
        <f ca="1">_xll.qlSabrVolSurface()</f>
        <v>#NAME?</v>
      </c>
      <c r="H33" t="s">
        <v>43</v>
      </c>
      <c r="I33">
        <v>2</v>
      </c>
      <c r="J33" t="b">
        <v>1</v>
      </c>
    </row>
    <row r="34" spans="1:10" x14ac:dyDescent="0.25">
      <c r="A34" t="s">
        <v>39</v>
      </c>
      <c r="B34" t="e">
        <v>#VALUE!</v>
      </c>
      <c r="D34" s="3" t="str">
        <f t="shared" si="0"/>
        <v>ERROR</v>
      </c>
      <c r="E34" t="e">
        <f ca="1">_xll.qlVolatilitySpreads(E33)</f>
        <v>#NAME?</v>
      </c>
      <c r="H34" t="s">
        <v>44</v>
      </c>
      <c r="I34">
        <v>3</v>
      </c>
      <c r="J34" t="b">
        <v>1</v>
      </c>
    </row>
    <row r="35" spans="1:10" x14ac:dyDescent="0.25">
      <c r="A35" t="s">
        <v>40</v>
      </c>
      <c r="B35" t="e">
        <v>#VALUE!</v>
      </c>
      <c r="D35" s="3" t="str">
        <f t="shared" si="0"/>
        <v>ERROR</v>
      </c>
      <c r="E35" t="e">
        <f ca="1">_xll.qlVolatilitySpreads2(E33)</f>
        <v>#NAME?</v>
      </c>
      <c r="H35" t="s">
        <v>45</v>
      </c>
      <c r="I35">
        <v>4</v>
      </c>
      <c r="J35" t="b">
        <v>1</v>
      </c>
    </row>
    <row r="36" spans="1:10" x14ac:dyDescent="0.25">
      <c r="A36" t="s">
        <v>41</v>
      </c>
      <c r="B36" t="e">
        <v>#VALUE!</v>
      </c>
      <c r="D36" s="3" t="str">
        <f t="shared" si="0"/>
        <v>ERROR</v>
      </c>
      <c r="E36" t="e">
        <f ca="1">_xll.qlAtmCurve(E33)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2017-12-30T14:44:37Z</dcterms:modified>
</cp:coreProperties>
</file>