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80" windowWidth="27795" windowHeight="12525"/>
  </bookViews>
  <sheets>
    <sheet name="Sheet1" sheetId="1" r:id="rId1"/>
    <sheet name="Sheet2" sheetId="2" r:id="rId2"/>
    <sheet name="Sheet3" sheetId="3" r:id="rId3"/>
  </sheets>
  <definedNames>
    <definedName name="UNIT_TEST" localSheetId="0">Sheet1!$A$3:$E$15</definedName>
  </definedNames>
  <calcPr calcId="145621"/>
</workbook>
</file>

<file path=xl/calcChain.xml><?xml version="1.0" encoding="utf-8"?>
<calcChain xmlns="http://schemas.openxmlformats.org/spreadsheetml/2006/main">
  <c r="F15" i="1" l="1"/>
  <c r="E15" i="1" l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E8" i="1" l="1"/>
  <c r="L5" i="1"/>
  <c r="L6" i="1"/>
  <c r="G11" i="1"/>
  <c r="F11" i="1" s="1"/>
  <c r="L7" i="1"/>
  <c r="L8" i="1"/>
  <c r="G5" i="1"/>
  <c r="L4" i="1"/>
  <c r="I3" i="1"/>
  <c r="G8" i="1"/>
  <c r="G7" i="1"/>
  <c r="G12" i="1"/>
  <c r="F12" i="1"/>
  <c r="F13" i="1"/>
  <c r="E13" i="1" l="1"/>
  <c r="E12" i="1"/>
  <c r="E11" i="1"/>
  <c r="I4" i="1"/>
  <c r="E14" i="1"/>
  <c r="I5" i="1" l="1"/>
  <c r="I6" i="1" s="1"/>
  <c r="I7" i="1" s="1"/>
  <c r="I8" i="1" s="1"/>
  <c r="G3" i="1"/>
  <c r="E9" i="1"/>
  <c r="F3" i="1"/>
  <c r="F4" i="1"/>
  <c r="F5" i="1"/>
  <c r="F6" i="1"/>
  <c r="F7" i="1"/>
  <c r="F10" i="1"/>
  <c r="E10" i="1" l="1"/>
  <c r="E7" i="1"/>
  <c r="E6" i="1"/>
  <c r="E5" i="1"/>
  <c r="E4" i="1"/>
  <c r="E3" i="1"/>
</calcChain>
</file>

<file path=xl/sharedStrings.xml><?xml version="1.0" encoding="utf-8"?>
<sst xmlns="http://schemas.openxmlformats.org/spreadsheetml/2006/main" count="24" uniqueCount="22">
  <si>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</si>
  <si>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</si>
  <si>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</si>
  <si>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</si>
  <si>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</si>
  <si>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</si>
  <si>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</si>
  <si>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</si>
  <si>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qlFixedRateLeg</t>
  </si>
  <si>
    <t>qlFixedRateLeg2</t>
  </si>
  <si>
    <t>qlIborLeg</t>
  </si>
  <si>
    <t>qlDigitalIborLeg</t>
  </si>
  <si>
    <t>qlCmsLeg</t>
  </si>
  <si>
    <t>qlDigitalCmsLeg</t>
  </si>
  <si>
    <t>qlRangeAccrualLeg</t>
  </si>
  <si>
    <t>qlCmsZeroLeg</t>
  </si>
  <si>
    <t>qlIborCouponPricer</t>
  </si>
  <si>
    <t>qlCmsCouponPricer</t>
  </si>
  <si>
    <t>qlConundrumPricerByNumericalIntegration</t>
  </si>
  <si>
    <t>qlConundrumPricerByNumericalIntegrationUpperLimit</t>
  </si>
  <si>
    <t>qlDigitalReplication</t>
  </si>
  <si>
    <t>this function crashed my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</si>
</sst>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5"/>
  <sheetViews>
    <sheetView tabSelected="1" workbookViewId="0">
      <pane ySplit="2" topLeftCell="A3" activePane="bottomLeft" state="frozen"/>
      <selection pane="bottomLeft"/>
    </sheetView>
  </sheetViews>
  <sheetFormatPr defaultRowHeight="15" x14ac:dyDescent="0.25"/>
  <cols>
    <col min="1" max="1" width="46" bestFit="1" customWidth="1"/>
    <col min="2" max="2" width="12.7109375" bestFit="1" customWidth="1"/>
    <col min="5" max="5" width="12.7109375" bestFit="1" customWidth="1"/>
  </cols>
  <sheetData>
    <row r="1" spans="1:12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12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12" x14ac:dyDescent="0.25">
      <c r="A3" t="s">
        <v>8</v>
      </c>
      <c r="B3" t="b">
        <v>0</v>
      </c>
      <c r="D3" s="3" t="str">
        <f>IF(ISERROR(B3),"ERROR",IF(ISERROR(C3),"FAIL",IF(B3=C3,"PASS","FAIL")))</f>
        <v>PASS</v>
      </c>
      <c r="E3" t="b">
        <f>ISERROR(F3)</f>
        <v>0</v>
      </c>
      <c r="F3" t="str">
        <f>_xll.qlFixedRateLeg(,"following",J4:J8,G3,K4:K8,"actual/360")</f>
        <v>obj_00012#0002</v>
      </c>
      <c r="G3" t="str">
        <f>_xll.qlSchedule(,I4,I8,"1Y","target")</f>
        <v>obj_0000e#0001</v>
      </c>
      <c r="I3">
        <f>_xll.qlSettingsEvaluationDate()</f>
        <v>42644</v>
      </c>
    </row>
    <row r="4" spans="1:12" x14ac:dyDescent="0.25">
      <c r="A4" t="s">
        <v>9</v>
      </c>
      <c r="B4" t="b">
        <v>0</v>
      </c>
      <c r="D4" s="3" t="str">
        <f t="shared" ref="D4:D15" si="0">IF(ISERROR(B4),"ERROR",IF(ISERROR(C4),"FAIL",IF(B4=C4,"PASS","FAIL")))</f>
        <v>PASS</v>
      </c>
      <c r="E4" t="b">
        <f t="shared" ref="E4:E7" si="1">ISERROR(F4)</f>
        <v>0</v>
      </c>
      <c r="F4" t="str">
        <f>_xll.qlFixedRateLeg2(,"following",J4:J8,G3,L4:L8)</f>
        <v>obj_00013#0002</v>
      </c>
      <c r="I4">
        <f>I3+1</f>
        <v>42645</v>
      </c>
      <c r="J4">
        <v>1</v>
      </c>
      <c r="K4">
        <v>6</v>
      </c>
      <c r="L4" t="str">
        <f>_xll.qlInterestRate(,K4,"actual/360","simple","annual")</f>
        <v>obj_00007#0001</v>
      </c>
    </row>
    <row r="5" spans="1:12" x14ac:dyDescent="0.25">
      <c r="A5" t="s">
        <v>10</v>
      </c>
      <c r="B5" t="b">
        <v>0</v>
      </c>
      <c r="D5" s="3" t="str">
        <f t="shared" si="0"/>
        <v>PASS</v>
      </c>
      <c r="E5" t="b">
        <f t="shared" si="1"/>
        <v>0</v>
      </c>
      <c r="F5" t="str">
        <f>_xll.qlIborLeg(,"following",J4,G3,2,FALSE,"actual/360",J4,,G5)</f>
        <v>obj_00011#0002</v>
      </c>
      <c r="G5" t="str">
        <f>_xll.qlIborIndex(,"euribor","1y",2,"eur","target","mf",TRUE,"actual/360")</f>
        <v>obj_00006#0001</v>
      </c>
      <c r="I5">
        <f>I4+1</f>
        <v>42646</v>
      </c>
      <c r="J5">
        <v>2</v>
      </c>
      <c r="K5">
        <v>7</v>
      </c>
      <c r="L5" t="str">
        <f>_xll.qlInterestRate(,K5,"actual/360","simple","annual")</f>
        <v>obj_00000#0001</v>
      </c>
    </row>
    <row r="6" spans="1:12" x14ac:dyDescent="0.25">
      <c r="A6" t="s">
        <v>11</v>
      </c>
      <c r="B6" t="b">
        <v>0</v>
      </c>
      <c r="D6" s="3" t="str">
        <f t="shared" si="0"/>
        <v>PASS</v>
      </c>
      <c r="E6" t="b">
        <f t="shared" si="1"/>
        <v>0</v>
      </c>
      <c r="F6" t="str">
        <f>_xll.qlDigitalIborLeg(,"following",J4,G3,,,"actual/360",,G5,,,"Short - ATM included",,,"Short - ATM included",,G8)</f>
        <v>obj_00010#0002</v>
      </c>
      <c r="I6">
        <f>I5+1</f>
        <v>42647</v>
      </c>
      <c r="J6">
        <v>3</v>
      </c>
      <c r="K6">
        <v>8</v>
      </c>
      <c r="L6" t="str">
        <f>_xll.qlInterestRate(,K6,"actual/360","simple","annual")</f>
        <v>obj_00001#0001</v>
      </c>
    </row>
    <row r="7" spans="1:12" x14ac:dyDescent="0.25">
      <c r="A7" t="s">
        <v>12</v>
      </c>
      <c r="B7" t="b">
        <v>0</v>
      </c>
      <c r="D7" s="3" t="str">
        <f t="shared" si="0"/>
        <v>PASS</v>
      </c>
      <c r="E7" t="b">
        <f t="shared" si="1"/>
        <v>0</v>
      </c>
      <c r="F7" t="str">
        <f>_xll.qlCmsLeg(,"following",J4,G3,2,FALSE,"actual/360",,,G7)</f>
        <v>obj_0000f#0002</v>
      </c>
      <c r="G7" t="str">
        <f>_xll.qlSwapIndex(,"euribor","1Y",2,"eur","target","1Y","Following","actual/360",G5)</f>
        <v>obj_00009#0001</v>
      </c>
      <c r="I7">
        <f>I6+1</f>
        <v>42648</v>
      </c>
      <c r="J7">
        <v>4</v>
      </c>
      <c r="K7">
        <v>9</v>
      </c>
      <c r="L7" t="str">
        <f>_xll.qlInterestRate(,K7,"actual/360","simple","annual")</f>
        <v>obj_00004#0001</v>
      </c>
    </row>
    <row r="8" spans="1:12" x14ac:dyDescent="0.25">
      <c r="A8" t="s">
        <v>13</v>
      </c>
      <c r="B8" t="e">
        <v>#N/A</v>
      </c>
      <c r="D8" s="3" t="str">
        <f t="shared" si="0"/>
        <v>ERROR</v>
      </c>
      <c r="E8" t="e">
        <f>NA()</f>
        <v>#N/A</v>
      </c>
      <c r="F8" t="s">
        <v>21</v>
      </c>
      <c r="G8" t="str">
        <f>_xll.qlDigitalReplication(,"sub")</f>
        <v>obj_00008#0001</v>
      </c>
      <c r="I8">
        <f>I7+1</f>
        <v>42649</v>
      </c>
      <c r="J8">
        <v>5</v>
      </c>
      <c r="K8">
        <v>10</v>
      </c>
      <c r="L8" t="str">
        <f>_xll.qlInterestRate(,K8,"actual/360","simple","annual")</f>
        <v>obj_00005#0001</v>
      </c>
    </row>
    <row r="9" spans="1:12" x14ac:dyDescent="0.25">
      <c r="A9" t="s">
        <v>14</v>
      </c>
      <c r="B9" t="e">
        <v>#NUM!</v>
      </c>
      <c r="D9" s="3" t="str">
        <f t="shared" si="0"/>
        <v>ERROR</v>
      </c>
      <c r="E9" t="e">
        <f>_xll.qlRangeAccrualLeg("cv07","following",J4,G3,2,"actual/360",1,,G5,,2,"1D","following")</f>
        <v>#NUM!</v>
      </c>
    </row>
    <row r="10" spans="1:12" x14ac:dyDescent="0.25">
      <c r="A10" t="s">
        <v>15</v>
      </c>
      <c r="B10" t="b">
        <v>0</v>
      </c>
      <c r="D10" s="3" t="str">
        <f t="shared" si="0"/>
        <v>PASS</v>
      </c>
      <c r="E10" t="b">
        <f t="shared" ref="E10:E13" si="2">ISERROR(F10)</f>
        <v>0</v>
      </c>
      <c r="F10" t="str">
        <f>_xll.qlCmsZeroLeg(,"following",J4,G3,2,,"actual/360",,,G7)</f>
        <v>obj_00014#0002</v>
      </c>
    </row>
    <row r="11" spans="1:12" x14ac:dyDescent="0.25">
      <c r="A11" t="s">
        <v>16</v>
      </c>
      <c r="B11" t="b">
        <v>0</v>
      </c>
      <c r="D11" s="3" t="str">
        <f t="shared" si="0"/>
        <v>PASS</v>
      </c>
      <c r="E11" t="b">
        <f t="shared" si="2"/>
        <v>0</v>
      </c>
      <c r="F11" t="str">
        <f>_xll.qlIborCouponPricer(,G11,"iborbyblack")</f>
        <v>obj_0000b#0002</v>
      </c>
      <c r="G11" t="str">
        <f>_xll.qlConstantOptionletVolatility(,,"target","following",5)</f>
        <v>obj_00003#0001</v>
      </c>
    </row>
    <row r="12" spans="1:12" x14ac:dyDescent="0.25">
      <c r="A12" t="s">
        <v>17</v>
      </c>
      <c r="B12" t="b">
        <v>0</v>
      </c>
      <c r="D12" s="3" t="str">
        <f t="shared" si="0"/>
        <v>PASS</v>
      </c>
      <c r="E12" t="b">
        <f t="shared" si="2"/>
        <v>0</v>
      </c>
      <c r="F12" t="str">
        <f>_xll.qlCmsCouponPricer(,G12,"conundrumbyblack","standard",1)</f>
        <v>obj_0000d#0002</v>
      </c>
      <c r="G12" t="str">
        <f>_xll.qlConstantSwaptionVolatility(,2,"target","following",5,"actual/360")</f>
        <v>obj_0000a#0001</v>
      </c>
    </row>
    <row r="13" spans="1:12" x14ac:dyDescent="0.25">
      <c r="A13" t="s">
        <v>18</v>
      </c>
      <c r="B13" t="b">
        <v>0</v>
      </c>
      <c r="D13" s="3" t="str">
        <f t="shared" si="0"/>
        <v>PASS</v>
      </c>
      <c r="E13" t="b">
        <f t="shared" si="2"/>
        <v>0</v>
      </c>
      <c r="F13" t="str">
        <f>_xll.qlConundrumPricerByNumericalIntegration(,G12,"standard",5)</f>
        <v>obj_0000c#0002</v>
      </c>
    </row>
    <row r="14" spans="1:12" x14ac:dyDescent="0.25">
      <c r="A14" t="s">
        <v>19</v>
      </c>
      <c r="B14">
        <v>1</v>
      </c>
      <c r="D14" s="3" t="str">
        <f t="shared" si="0"/>
        <v>FAIL</v>
      </c>
      <c r="E14">
        <f>_xll.qlConundrumPricerByNumericalIntegrationUpperLimit(F13)</f>
        <v>1</v>
      </c>
    </row>
    <row r="15" spans="1:12" x14ac:dyDescent="0.25">
      <c r="A15" t="s">
        <v>20</v>
      </c>
      <c r="B15" t="b">
        <v>0</v>
      </c>
      <c r="D15" s="3" t="str">
        <f t="shared" si="0"/>
        <v>PASS</v>
      </c>
      <c r="E15" t="b">
        <f>ISERROR(F15)</f>
        <v>0</v>
      </c>
      <c r="F15" t="str">
        <f>_xll.qlDigitalReplication(,"sub")</f>
        <v>obj_00002#0002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2016-12-11T23:16:15Z</dcterms:modified>
</cp:coreProperties>
</file>