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Sheet1!$A$3:$E$20</definedName>
  </definedNames>
  <calcPr calcId="171027" calcMode="manual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9" i="1"/>
  <c r="D8" i="1"/>
  <c r="D7" i="1"/>
  <c r="D6" i="1"/>
  <c r="F7" i="1"/>
  <c r="E18" i="1"/>
  <c r="E19" i="1"/>
  <c r="E17" i="1"/>
  <c r="F3" i="1"/>
  <c r="E4" i="1" s="1"/>
  <c r="F5" i="1"/>
  <c r="E11" i="1"/>
  <c r="E10" i="1"/>
  <c r="E20" i="1"/>
  <c r="E16" i="1"/>
  <c r="E9" i="1"/>
  <c r="E8" i="1"/>
  <c r="E14" i="1"/>
  <c r="E13" i="1"/>
  <c r="E12" i="1"/>
  <c r="E15" i="1"/>
  <c r="D5" i="1" l="1"/>
  <c r="D4" i="1"/>
  <c r="D3" i="1"/>
  <c r="D15" i="1"/>
  <c r="D14" i="1"/>
  <c r="D13" i="1"/>
  <c r="D12" i="1"/>
  <c r="D11" i="1"/>
  <c r="D10" i="1"/>
  <c r="E6" i="1"/>
  <c r="E7" i="1"/>
  <c r="E5" i="1"/>
  <c r="E3" i="1"/>
</calcChain>
</file>

<file path=xl/sharedStrings.xml><?xml version="1.0" encoding="utf-8"?>
<sst xmlns="http://schemas.openxmlformats.org/spreadsheetml/2006/main" count="31" uniqueCount="28">
  <si>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</si>
  <si>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</si>
  <si>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</si>
  <si>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</si>
  <si>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</si>
  <si>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</si>
  <si>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</si>
  <si>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</si>
  <si>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qlCurveStateRateTimes</t>
  </si>
  <si>
    <t>qlCurveStateRateTaus</t>
  </si>
  <si>
    <t>qlCurveStateForwardRates</t>
  </si>
  <si>
    <t>qlCurveStateCoterminalSwapRates</t>
  </si>
  <si>
    <t>qlCurveStateCMSwapRates</t>
  </si>
  <si>
    <t>qlCMSwapCurveState</t>
  </si>
  <si>
    <t>qlCMSwapCurveStateSetOnCMSwapRates</t>
  </si>
  <si>
    <t>qlCoterminalSwapCurveState</t>
  </si>
  <si>
    <t>qlCoterminalSwapCurveStateSetOnCoterminalSwapRates</t>
  </si>
  <si>
    <t>qlLMMCurveState</t>
  </si>
  <si>
    <t>qlLMMCurveStateSetOnForwardRates</t>
  </si>
  <si>
    <t>qlLMMCurveStateSetOnDiscountRatios</t>
  </si>
  <si>
    <t>qlForwardsFromDiscountRatios</t>
  </si>
  <si>
    <t>qlCoterminalSwapRatesFromDiscountRatios</t>
  </si>
  <si>
    <t>qlCoterminalSwapAnnuitiesFromDiscountRatios</t>
  </si>
  <si>
    <t>qlConstantMaturitySwapRatesFromDiscountRatios</t>
  </si>
  <si>
    <t>qlConstantMaturitySwapAnnuitiesFromDiscountRatios</t>
  </si>
  <si>
    <t>cs01</t>
  </si>
  <si>
    <t>cs02</t>
  </si>
  <si>
    <t>cs03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</si>
</sst>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53" bestFit="1" customWidth="1"/>
    <col min="2" max="2" width="12.7109375" bestFit="1" customWidth="1"/>
    <col min="5" max="5" width="12.140625" customWidth="1"/>
  </cols>
  <sheetData>
    <row r="1" spans="1:1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7" x14ac:dyDescent="0.25">
      <c r="A3" t="s">
        <v>13</v>
      </c>
      <c r="B3" t="s">
        <v>25</v>
      </c>
      <c r="C3" s="5"/>
      <c r="D3" s="3" t="str">
        <f t="shared" ref="D3:D5" si="0">IF(ISERROR(B3),"ERROR",IF(ISERROR(C3),"FAIL",IF(B3=C3,"PASS","FAIL")))</f>
        <v>FAIL</v>
      </c>
      <c r="E3" s="5" t="str">
        <f>_xll.ohStringSplit(F3,"#")</f>
        <v>cs01</v>
      </c>
      <c r="F3" s="4" t="str">
        <f>_xll.qlCMSwapCurveState("cs01",G3:Q3,5)</f>
        <v>cs01#0004</v>
      </c>
      <c r="G3">
        <v>0.5</v>
      </c>
      <c r="H3">
        <v>1</v>
      </c>
      <c r="I3">
        <v>1.5</v>
      </c>
      <c r="J3">
        <v>2</v>
      </c>
      <c r="K3">
        <v>2.5</v>
      </c>
      <c r="L3">
        <v>3</v>
      </c>
      <c r="M3">
        <v>3.5</v>
      </c>
      <c r="N3">
        <v>4</v>
      </c>
      <c r="O3">
        <v>4.5</v>
      </c>
      <c r="P3">
        <v>5</v>
      </c>
      <c r="Q3">
        <v>5.5</v>
      </c>
    </row>
    <row r="4" spans="1:17" x14ac:dyDescent="0.25">
      <c r="A4" t="s">
        <v>14</v>
      </c>
      <c r="B4" t="b">
        <v>1</v>
      </c>
      <c r="C4" s="5"/>
      <c r="D4" s="3" t="str">
        <f t="shared" si="0"/>
        <v>FAIL</v>
      </c>
      <c r="E4" s="5" t="b">
        <f>_xll.qlCMSwapCurveStateSetOnCMSwapRates(F3,G3:P3)</f>
        <v>1</v>
      </c>
    </row>
    <row r="5" spans="1:17" x14ac:dyDescent="0.25">
      <c r="A5" t="s">
        <v>15</v>
      </c>
      <c r="B5" t="s">
        <v>26</v>
      </c>
      <c r="C5" s="5"/>
      <c r="D5" s="3" t="str">
        <f t="shared" si="0"/>
        <v>FAIL</v>
      </c>
      <c r="E5" s="5" t="str">
        <f>_xll.ohStringSplit(F5,"#")</f>
        <v>cs02</v>
      </c>
      <c r="F5" s="4" t="str">
        <f>_xll.qlCoterminalSwapCurveState("cs02",G3:Q3)</f>
        <v>cs02#0004</v>
      </c>
    </row>
    <row r="6" spans="1:17" x14ac:dyDescent="0.25">
      <c r="A6" t="s">
        <v>16</v>
      </c>
      <c r="B6" t="b">
        <v>1</v>
      </c>
      <c r="C6" s="5"/>
      <c r="D6" s="3" t="str">
        <f>IF(ISERROR(B6),"ERROR",IF(ISERROR(C6),"FAIL",IF(B6=C6,"PASS","FAIL")))</f>
        <v>FAIL</v>
      </c>
      <c r="E6" s="5" t="b">
        <f>_xll.qlCoterminalSwapCurveStateSetOnCoterminalSwapRates(F5,G3:P3)</f>
        <v>1</v>
      </c>
    </row>
    <row r="7" spans="1:17" x14ac:dyDescent="0.25">
      <c r="A7" t="s">
        <v>17</v>
      </c>
      <c r="B7" t="s">
        <v>27</v>
      </c>
      <c r="C7" s="5"/>
      <c r="D7" s="3" t="str">
        <f t="shared" ref="D7:D20" si="1">IF(ISERROR(B7),"ERROR",IF(ISERROR(C7),"FAIL",IF(B7=C7,"PASS","FAIL")))</f>
        <v>FAIL</v>
      </c>
      <c r="E7" s="5" t="str">
        <f>_xll.ohStringSplit(F7,"#")</f>
        <v>cs03</v>
      </c>
      <c r="F7" t="str">
        <f>_xll.qlLMMCurveState("cs03",G3:Q3)</f>
        <v>cs03#0005</v>
      </c>
    </row>
    <row r="8" spans="1:17" x14ac:dyDescent="0.25">
      <c r="A8" t="s">
        <v>18</v>
      </c>
      <c r="B8" t="b">
        <v>1</v>
      </c>
      <c r="C8" s="5"/>
      <c r="D8" s="3" t="str">
        <f t="shared" si="1"/>
        <v>FAIL</v>
      </c>
      <c r="E8" s="5" t="b">
        <f>_xll.qlLMMCurveStateSetOnForwardRates(F7,G3:P3)</f>
        <v>1</v>
      </c>
    </row>
    <row r="9" spans="1:17" x14ac:dyDescent="0.25">
      <c r="A9" t="s">
        <v>19</v>
      </c>
      <c r="B9" t="b">
        <v>1</v>
      </c>
      <c r="C9" s="5"/>
      <c r="D9" s="3" t="str">
        <f t="shared" si="1"/>
        <v>FAIL</v>
      </c>
      <c r="E9" s="5" t="b">
        <f>_xll.qlLMMCurveStateSetOnDiscountRatios(F7,G3:Q3)</f>
        <v>1</v>
      </c>
    </row>
    <row r="10" spans="1:17" x14ac:dyDescent="0.25">
      <c r="A10" t="s">
        <v>8</v>
      </c>
      <c r="B10" s="4">
        <v>0.5</v>
      </c>
      <c r="C10" s="4"/>
      <c r="D10" s="3" t="str">
        <f t="shared" ref="D10:D15" si="2">IF(ISERROR(B10),"ERROR",IF(ISERROR(C10),"FAIL",IF(B10=C10,"PASS","FAIL")))</f>
        <v>FAIL</v>
      </c>
      <c r="E10" s="4">
        <f>_xll.qlCurveStateRateTimes(F7)</f>
        <v>0.5</v>
      </c>
    </row>
    <row r="11" spans="1:17" x14ac:dyDescent="0.25">
      <c r="A11" t="s">
        <v>9</v>
      </c>
      <c r="B11" s="4">
        <v>0.5</v>
      </c>
      <c r="C11" s="4"/>
      <c r="D11" s="3" t="str">
        <f t="shared" si="2"/>
        <v>FAIL</v>
      </c>
      <c r="E11" s="4">
        <f>_xll.qlCurveStateRateTaus(F7)</f>
        <v>0.5</v>
      </c>
    </row>
    <row r="12" spans="1:17" x14ac:dyDescent="0.25">
      <c r="A12" t="s">
        <v>10</v>
      </c>
      <c r="B12" s="4">
        <v>0.5</v>
      </c>
      <c r="C12" s="4"/>
      <c r="D12" s="3" t="str">
        <f t="shared" si="2"/>
        <v>FAIL</v>
      </c>
      <c r="E12" s="4">
        <f>_xll.qlCurveStateForwardRates(F7,E8)</f>
        <v>0.5</v>
      </c>
    </row>
    <row r="13" spans="1:17" x14ac:dyDescent="0.25">
      <c r="A13" t="s">
        <v>11</v>
      </c>
      <c r="B13" s="4">
        <v>1.0524803005128003</v>
      </c>
      <c r="C13" s="4"/>
      <c r="D13" s="3" t="str">
        <f t="shared" si="2"/>
        <v>FAIL</v>
      </c>
      <c r="E13" s="4">
        <f>_xll.qlCurveStateCoterminalSwapRates(F7,E8)</f>
        <v>1.0524803005128003</v>
      </c>
    </row>
    <row r="14" spans="1:17" x14ac:dyDescent="0.25">
      <c r="A14" t="s">
        <v>11</v>
      </c>
      <c r="B14" s="4">
        <v>1.0524803005128003</v>
      </c>
      <c r="C14" s="4"/>
      <c r="D14" s="3" t="str">
        <f t="shared" si="2"/>
        <v>FAIL</v>
      </c>
      <c r="E14" s="4">
        <f>_xll.qlCurveStateCoterminalSwapRates(F7,E8)</f>
        <v>1.0524803005128003</v>
      </c>
    </row>
    <row r="15" spans="1:17" x14ac:dyDescent="0.25">
      <c r="A15" t="s">
        <v>12</v>
      </c>
      <c r="B15" s="4">
        <v>0.49999999999999989</v>
      </c>
      <c r="C15" s="4"/>
      <c r="D15" s="3" t="str">
        <f t="shared" si="2"/>
        <v>FAIL</v>
      </c>
      <c r="E15" s="4">
        <f>_xll.qlCurveStateCMSwapRates(F7,E8)</f>
        <v>0.49999999999999989</v>
      </c>
    </row>
    <row r="16" spans="1:17" x14ac:dyDescent="0.25">
      <c r="A16" t="s">
        <v>20</v>
      </c>
      <c r="B16" s="4">
        <v>0</v>
      </c>
      <c r="C16" s="4"/>
      <c r="D16" s="3" t="str">
        <f t="shared" si="1"/>
        <v>PASS</v>
      </c>
      <c r="E16" s="4">
        <f>_xll.qlForwardsFromDiscountRatios(1,G16:K16,G17:J17)</f>
        <v>0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21</v>
      </c>
      <c r="B17" s="4">
        <v>0</v>
      </c>
      <c r="C17" s="4"/>
      <c r="D17" s="3" t="str">
        <f t="shared" si="1"/>
        <v>PASS</v>
      </c>
      <c r="E17" s="4">
        <f>_xll.qlCoterminalSwapRatesFromDiscountRatios(1,G16:K16,G17:J17)</f>
        <v>0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1" x14ac:dyDescent="0.25">
      <c r="A18" t="s">
        <v>22</v>
      </c>
      <c r="B18" s="4">
        <v>0</v>
      </c>
      <c r="C18" s="4"/>
      <c r="D18" s="3" t="str">
        <f t="shared" si="1"/>
        <v>PASS</v>
      </c>
      <c r="E18" s="4">
        <f>_xll.qlCoterminalSwapAnnuitiesFromDiscountRatios(1,G16:K16,G17:J17)</f>
        <v>0</v>
      </c>
    </row>
    <row r="19" spans="1:11" x14ac:dyDescent="0.25">
      <c r="A19" t="s">
        <v>23</v>
      </c>
      <c r="B19" s="4">
        <v>0</v>
      </c>
      <c r="C19" s="4"/>
      <c r="D19" s="3" t="str">
        <f t="shared" si="1"/>
        <v>PASS</v>
      </c>
      <c r="E19" s="4">
        <f>_xll.qlConstantMaturitySwapRatesFromDiscountRatios(10,0.001,G16:K16,G17:J17)</f>
        <v>0</v>
      </c>
    </row>
    <row r="20" spans="1:11" x14ac:dyDescent="0.25">
      <c r="A20" t="s">
        <v>24</v>
      </c>
      <c r="B20" s="4">
        <v>2</v>
      </c>
      <c r="C20" s="4"/>
      <c r="D20" s="3" t="str">
        <f t="shared" si="1"/>
        <v>FAIL</v>
      </c>
      <c r="E20" s="4">
        <f>_xll.qlConstantMaturitySwapAnnuitiesFromDiscountRatios(10,0.0001,G16:K16,G17:J17)</f>
        <v>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2018-01-03T20:53:06Z</dcterms:modified>
</cp:coreProperties>
</file>