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B6" i="1"/>
  <c r="H15" i="1"/>
  <c r="H14" i="1"/>
  <c r="H13" i="1"/>
  <c r="H12" i="1"/>
  <c r="H11" i="1"/>
  <c r="J13" i="1"/>
  <c r="J11" i="1"/>
  <c r="J15" i="1"/>
  <c r="B2" i="1"/>
  <c r="B3" i="1"/>
  <c r="B4" i="1"/>
  <c r="B8" i="1"/>
  <c r="B7" i="1"/>
  <c r="B18" i="1"/>
  <c r="B12" i="1"/>
  <c r="B10" i="1"/>
  <c r="B17" i="1"/>
  <c r="B11" i="1"/>
  <c r="K15" i="1"/>
  <c r="K11" i="1"/>
  <c r="K13" i="1"/>
  <c r="J14" i="1" l="1"/>
  <c r="K14" i="1" s="1"/>
  <c r="J12" i="1"/>
  <c r="K12" i="1" s="1"/>
  <c r="B15" i="1" s="1"/>
  <c r="B9" i="1"/>
  <c r="B22" i="1"/>
  <c r="B16" i="1"/>
  <c r="L14" i="1"/>
  <c r="L13" i="1"/>
  <c r="L12" i="1"/>
  <c r="L11" i="1"/>
  <c r="L15" i="1"/>
  <c r="M11" i="1"/>
  <c r="N11" i="1" s="1"/>
  <c r="M14" i="1"/>
  <c r="M13" i="1"/>
  <c r="M12" i="1"/>
  <c r="M15" i="1"/>
  <c r="O11" i="1"/>
  <c r="N14" i="1"/>
  <c r="O14" i="1"/>
  <c r="N13" i="1"/>
  <c r="O13" i="1"/>
  <c r="N12" i="1"/>
  <c r="O12" i="1"/>
  <c r="N15" i="1"/>
  <c r="O15" i="1"/>
</calcChain>
</file>

<file path=xl/sharedStrings.xml><?xml version="1.0" encoding="utf-8"?>
<sst xmlns="http://schemas.openxmlformats.org/spreadsheetml/2006/main" count="37" uniqueCount="37">
  <si>
    <t>QuantLib version number</t>
  </si>
  <si>
    <t>euriborTermStructure</t>
  </si>
  <si>
    <t>todaysDate</t>
  </si>
  <si>
    <t>set evaluation date</t>
  </si>
  <si>
    <t>calendar</t>
  </si>
  <si>
    <t>euribor3m</t>
  </si>
  <si>
    <t>fixingDays</t>
  </si>
  <si>
    <t>settlementDate</t>
  </si>
  <si>
    <t>fra1x4Rate</t>
  </si>
  <si>
    <t>fra2x5Rate</t>
  </si>
  <si>
    <t>fra3x6Rate</t>
  </si>
  <si>
    <t>fra6x9Rate</t>
  </si>
  <si>
    <t>fra9x12Rate</t>
  </si>
  <si>
    <t>h1x4</t>
  </si>
  <si>
    <t>h2x5</t>
  </si>
  <si>
    <t>h3x6</t>
  </si>
  <si>
    <t>h6x9</t>
  </si>
  <si>
    <t>h9x12</t>
  </si>
  <si>
    <t>fraDayCounter</t>
  </si>
  <si>
    <t>convention</t>
  </si>
  <si>
    <t>endOfMonth</t>
  </si>
  <si>
    <t>termStructureDayCounter</t>
  </si>
  <si>
    <t>Actual/Actual (ISDA)</t>
  </si>
  <si>
    <t>tolerance</t>
  </si>
  <si>
    <t>fraTermStructure</t>
  </si>
  <si>
    <t>discountingTermStructure</t>
  </si>
  <si>
    <t>fraCalendar</t>
  </si>
  <si>
    <t>fraBusinessDayConvention</t>
  </si>
  <si>
    <t>fraFwdType</t>
  </si>
  <si>
    <t>fraNotional</t>
  </si>
  <si>
    <t>fraValueDate</t>
  </si>
  <si>
    <t>fraMaturityDate</t>
  </si>
  <si>
    <t>FraTermMonths</t>
  </si>
  <si>
    <t>Long</t>
  </si>
  <si>
    <t>BpsShift</t>
  </si>
  <si>
    <t>fra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</si>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</sst>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dd\-mmm\-yyyy"/>
    <numFmt numFmtId="165" formatCode="_(* #,##0.000_);_(* \(#,##0.000\);_(* &quot;-&quot;??_);_(@_)"/>
    <numFmt numFmtId="166" formatCode="_(* #,##0_);_(* \(#,##0\);_(* &quot;-&quot;??_);_(@_)"/>
    <numFmt numFmtId="170" formatCode="_(* #,##0.000000_);_(* \(#,##0.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1" fontId="0" fillId="0" borderId="0" xfId="0" applyNumberFormat="1"/>
    <xf numFmtId="43" fontId="0" fillId="0" borderId="0" xfId="1" applyFont="1"/>
    <xf numFmtId="166" fontId="0" fillId="0" borderId="0" xfId="1" applyNumberFormat="1" applyFont="1"/>
    <xf numFmtId="43" fontId="0" fillId="0" borderId="0" xfId="0" applyNumberFormat="1"/>
    <xf numFmtId="17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"/>
  <sheetViews>
    <sheetView tabSelected="1" workbookViewId="0"/>
  </sheetViews>
  <sheetFormatPr defaultRowHeight="15" x14ac:dyDescent="0.25"/>
  <cols>
    <col min="1" max="1" width="25.140625" bestFit="1" customWidth="1"/>
    <col min="2" max="2" width="29.7109375" bestFit="1" customWidth="1"/>
    <col min="7" max="7" width="11.42578125" bestFit="1" customWidth="1"/>
    <col min="8" max="8" width="16.5703125" bestFit="1" customWidth="1"/>
    <col min="10" max="10" width="11.140625" bestFit="1" customWidth="1"/>
    <col min="11" max="11" width="14.85546875" bestFit="1" customWidth="1"/>
    <col min="12" max="12" width="12.7109375" bestFit="1" customWidth="1"/>
    <col min="13" max="13" width="15.28515625" bestFit="1" customWidth="1"/>
    <col min="14" max="14" width="15" bestFit="1" customWidth="1"/>
    <col min="15" max="15" width="10" bestFit="1" customWidth="1"/>
  </cols>
  <sheetData>
    <row r="2" spans="1:16" x14ac:dyDescent="0.25">
      <c r="A2" t="s">
        <v>0</v>
      </c>
      <c r="B2" t="str">
        <f>_xll.qlVersion()</f>
        <v>1.8</v>
      </c>
    </row>
    <row r="3" spans="1:16" x14ac:dyDescent="0.25">
      <c r="A3" t="s">
        <v>1</v>
      </c>
      <c r="B3" t="str">
        <f>_xll.qlRelinkableHandleYieldTermStructure(A3)</f>
        <v>euriborTermStructure#0010</v>
      </c>
    </row>
    <row r="4" spans="1:16" x14ac:dyDescent="0.25">
      <c r="A4" t="s">
        <v>5</v>
      </c>
      <c r="B4" t="str">
        <f>_xll.qlEuribor(A4,"3M",B3)</f>
        <v>euribor3m#0010</v>
      </c>
    </row>
    <row r="5" spans="1:16" x14ac:dyDescent="0.25">
      <c r="A5" t="s">
        <v>2</v>
      </c>
      <c r="B5" s="1">
        <v>38860</v>
      </c>
    </row>
    <row r="6" spans="1:16" x14ac:dyDescent="0.25">
      <c r="A6" t="s">
        <v>3</v>
      </c>
      <c r="B6" t="b">
        <f>_xll.qlSettingsSetEvaluationDate(B5)</f>
        <v>1</v>
      </c>
    </row>
    <row r="7" spans="1:16" x14ac:dyDescent="0.25">
      <c r="A7" t="s">
        <v>4</v>
      </c>
      <c r="B7" t="str">
        <f>_xll.qlIndexFixingCalendar(B4)</f>
        <v>TARGET</v>
      </c>
    </row>
    <row r="8" spans="1:16" x14ac:dyDescent="0.25">
      <c r="A8" t="s">
        <v>6</v>
      </c>
      <c r="B8">
        <f>_xll.qlInterestRateIndexFixingDays(B4)</f>
        <v>2</v>
      </c>
    </row>
    <row r="9" spans="1:16" x14ac:dyDescent="0.25">
      <c r="A9" t="s">
        <v>7</v>
      </c>
      <c r="B9" s="1">
        <f>_xll.qlCalendarAdvance(B7,B5,B8&amp;"D")</f>
        <v>38862</v>
      </c>
    </row>
    <row r="10" spans="1:16" x14ac:dyDescent="0.25">
      <c r="A10" t="s">
        <v>18</v>
      </c>
      <c r="B10" t="str">
        <f>_xll.qlInterestRateIndexDayCounter(B4)</f>
        <v>Actual/360</v>
      </c>
      <c r="L10" t="s">
        <v>30</v>
      </c>
      <c r="M10" t="s">
        <v>31</v>
      </c>
      <c r="N10" t="s">
        <v>35</v>
      </c>
      <c r="O10" t="s">
        <v>36</v>
      </c>
    </row>
    <row r="11" spans="1:16" x14ac:dyDescent="0.25">
      <c r="A11" t="s">
        <v>19</v>
      </c>
      <c r="B11" t="str">
        <f>_xll.qlIborIndexBusinessDayConvention(B4)</f>
        <v>Modified Following</v>
      </c>
      <c r="C11">
        <v>1</v>
      </c>
      <c r="D11">
        <v>4</v>
      </c>
      <c r="E11" s="2">
        <v>0.03</v>
      </c>
      <c r="F11" s="2">
        <f>E11+$B$23</f>
        <v>0.04</v>
      </c>
      <c r="G11" t="s">
        <v>8</v>
      </c>
      <c r="H11" t="str">
        <f>_xll.qlSimpleQuote(G11,F11)</f>
        <v>fra1x4Rate#0014</v>
      </c>
      <c r="I11" t="s">
        <v>13</v>
      </c>
      <c r="J11" t="str">
        <f>_xll.qlRelinkableHandleQuote(I11,H11)</f>
        <v>h1x4#0014</v>
      </c>
      <c r="K11" t="str">
        <f>_xll.qlFraRateHelper2(,J11,C11&amp;"M",D11,$B$8,$B$7,$B$11,$B$12,$B$10)</f>
        <v>obj_0000b#0014</v>
      </c>
      <c r="L11" s="1">
        <f>_xll.qlCalendarAdvance($B$17,$B$9,C11&amp;"M",$B$18)</f>
        <v>38894</v>
      </c>
      <c r="M11" s="1">
        <f>_xll.qlCalendarAdvance($B$17,L11,$B$21&amp;"M",$B$18)</f>
        <v>38986</v>
      </c>
      <c r="N11" t="str">
        <f>_xll.qlForwardRateAgreement(,L11,M11,$B$19,E11,$B$20,$B$4,$B$16,,B22)</f>
        <v>obj_00013#0051</v>
      </c>
      <c r="O11" s="7">
        <f>_xll.qlInstrumentNPV(N11)</f>
        <v>0.25041088354978391</v>
      </c>
      <c r="P11" s="6"/>
    </row>
    <row r="12" spans="1:16" x14ac:dyDescent="0.25">
      <c r="A12" t="s">
        <v>20</v>
      </c>
      <c r="B12" t="b">
        <f>_xll.qlIborIndexEndOfMonth(B4)</f>
        <v>1</v>
      </c>
      <c r="C12">
        <v>2</v>
      </c>
      <c r="D12">
        <v>5</v>
      </c>
      <c r="E12" s="2">
        <v>3.1E-2</v>
      </c>
      <c r="F12" s="2">
        <f>E12+$B$23</f>
        <v>4.1000000000000002E-2</v>
      </c>
      <c r="G12" t="s">
        <v>9</v>
      </c>
      <c r="H12" t="str">
        <f>_xll.qlSimpleQuote(G12,F12)</f>
        <v>fra2x5Rate#0014</v>
      </c>
      <c r="I12" t="s">
        <v>14</v>
      </c>
      <c r="J12" t="str">
        <f>_xll.qlRelinkableHandleQuote(I12,H12)</f>
        <v>h2x5#0014</v>
      </c>
      <c r="K12" t="str">
        <f>_xll.qlFraRateHelper2(,J12,C12&amp;"M",D12,$B$8,$B$7,$B$11,$B$12,$B$10)</f>
        <v>obj_00010#0014</v>
      </c>
      <c r="L12" s="1">
        <f>_xll.qlCalendarAdvance($B$17,$B$9,C12&amp;"M",$B$18)</f>
        <v>38923</v>
      </c>
      <c r="M12" s="1">
        <f>_xll.qlCalendarAdvance($B$17,L12,$B$21&amp;"M",$B$18)</f>
        <v>39015</v>
      </c>
      <c r="N12" t="str">
        <f>_xll.qlForwardRateAgreement(,L12,M12,$B$19,E12,$B$20,$B$4,$B$16,,#REF!)</f>
        <v>obj_00017#0024</v>
      </c>
      <c r="O12" s="7">
        <f>_xll.qlInstrumentNPV(N12)</f>
        <v>0.22448305291037093</v>
      </c>
      <c r="P12" s="6"/>
    </row>
    <row r="13" spans="1:16" x14ac:dyDescent="0.25">
      <c r="A13" t="s">
        <v>21</v>
      </c>
      <c r="B13" t="s">
        <v>22</v>
      </c>
      <c r="C13">
        <v>3</v>
      </c>
      <c r="D13">
        <v>6</v>
      </c>
      <c r="E13" s="2">
        <v>3.2000000000000001E-2</v>
      </c>
      <c r="F13" s="2">
        <f>E13+$B$23</f>
        <v>4.2000000000000003E-2</v>
      </c>
      <c r="G13" t="s">
        <v>10</v>
      </c>
      <c r="H13" t="str">
        <f>_xll.qlSimpleQuote(G13,F13)</f>
        <v>fra3x6Rate#0014</v>
      </c>
      <c r="I13" t="s">
        <v>15</v>
      </c>
      <c r="J13" t="str">
        <f>_xll.qlRelinkableHandleQuote(I13,H13)</f>
        <v>h3x6#0014</v>
      </c>
      <c r="K13" t="str">
        <f>_xll.qlFraRateHelper2(,J13,C13&amp;"M",D13,$B$8,$B$7,$B$11,$B$12,$B$10)</f>
        <v>obj_0000c#0014</v>
      </c>
      <c r="L13" s="1">
        <f>_xll.qlCalendarAdvance($B$17,$B$9,C13&amp;"M",$B$18)</f>
        <v>38954</v>
      </c>
      <c r="M13" s="1">
        <f>_xll.qlCalendarAdvance($B$17,L13,$B$21&amp;"M",$B$18)</f>
        <v>39048</v>
      </c>
      <c r="N13" t="str">
        <f>_xll.qlForwardRateAgreement(,L13,M13,$B$19,E13,$B$20,$B$4,$B$16,,B24)</f>
        <v>obj_00016#0024</v>
      </c>
      <c r="O13" s="7">
        <f>_xll.qlInstrumentNPV(N13)</f>
        <v>0.22305861064203089</v>
      </c>
      <c r="P13" s="6"/>
    </row>
    <row r="14" spans="1:16" x14ac:dyDescent="0.25">
      <c r="A14" t="s">
        <v>23</v>
      </c>
      <c r="B14" s="3">
        <v>1.0000000000000001E-15</v>
      </c>
      <c r="C14">
        <v>6</v>
      </c>
      <c r="D14">
        <v>9</v>
      </c>
      <c r="E14" s="2">
        <v>3.3000000000000002E-2</v>
      </c>
      <c r="F14" s="2">
        <f>E14+$B$23</f>
        <v>4.3000000000000003E-2</v>
      </c>
      <c r="G14" t="s">
        <v>11</v>
      </c>
      <c r="H14" t="str">
        <f>_xll.qlSimpleQuote(G14,F14)</f>
        <v>fra6x9Rate#0014</v>
      </c>
      <c r="I14" t="s">
        <v>16</v>
      </c>
      <c r="J14" t="str">
        <f>_xll.qlRelinkableHandleQuote(I14,H14)</f>
        <v>h6x9#0014</v>
      </c>
      <c r="K14" t="str">
        <f>_xll.qlFraRateHelper2(,J14,C14&amp;"M",D14,$B$8,$B$7,$B$11,$B$12,$B$10)</f>
        <v>obj_0000e#0014</v>
      </c>
      <c r="L14" s="1">
        <f>_xll.qlCalendarAdvance($B$17,$B$9,C14&amp;"M",$B$18)</f>
        <v>39048</v>
      </c>
      <c r="M14" s="1">
        <f>_xll.qlCalendarAdvance($B$17,L14,$B$21&amp;"M",$B$18)</f>
        <v>39140</v>
      </c>
      <c r="N14" t="str">
        <f>_xll.qlForwardRateAgreement(,L14,M14,$B$19,E14,$B$20,$B$4,$B$16,,B25)</f>
        <v>obj_00015#0024</v>
      </c>
      <c r="O14" s="7">
        <f>_xll.qlInstrumentNPV(N14)</f>
        <v>0.24418385675981452</v>
      </c>
      <c r="P14" s="6"/>
    </row>
    <row r="15" spans="1:16" x14ac:dyDescent="0.25">
      <c r="A15" t="s">
        <v>24</v>
      </c>
      <c r="B15" t="str">
        <f>_xll.qlPiecewiseYieldCurve(A15,B8,B7,K11:K15,B13,,,,"Discount","LogLinear")</f>
        <v>fraTermStructure#0020</v>
      </c>
      <c r="C15">
        <v>9</v>
      </c>
      <c r="D15">
        <v>12</v>
      </c>
      <c r="E15" s="2">
        <v>3.4000000000000002E-2</v>
      </c>
      <c r="F15" s="2">
        <f>E15+$B$23</f>
        <v>4.4000000000000004E-2</v>
      </c>
      <c r="G15" t="s">
        <v>12</v>
      </c>
      <c r="H15" t="str">
        <f>_xll.qlSimpleQuote(G15,F15)</f>
        <v>fra9x12Rate#0014</v>
      </c>
      <c r="I15" t="s">
        <v>17</v>
      </c>
      <c r="J15" t="str">
        <f>_xll.qlRelinkableHandleQuote(I15,H15)</f>
        <v>h9x12#0014</v>
      </c>
      <c r="K15" t="str">
        <f>_xll.qlFraRateHelper2(,J15,C15&amp;"M",D15,$B$8,$B$7,$B$11,$B$12,$B$10)</f>
        <v>obj_0000a#0014</v>
      </c>
      <c r="L15" s="1">
        <f>_xll.qlCalendarAdvance($B$17,$B$9,C15&amp;"M",$B$18)</f>
        <v>39139</v>
      </c>
      <c r="M15" s="1">
        <f>_xll.qlCalendarAdvance($B$17,L15,$B$21&amp;"M",$B$18)</f>
        <v>39230</v>
      </c>
      <c r="N15" t="str">
        <f>_xll.qlForwardRateAgreement(,L15,M15,$B$19,E15,$B$20,$B$4,$B$16,,B26)</f>
        <v>obj_00014#0024</v>
      </c>
      <c r="O15" s="7">
        <f>_xll.qlInstrumentNPV(N15)</f>
        <v>0.20305753028809284</v>
      </c>
      <c r="P15" s="6"/>
    </row>
    <row r="16" spans="1:16" x14ac:dyDescent="0.25">
      <c r="A16" t="s">
        <v>25</v>
      </c>
      <c r="B16" t="str">
        <f>_xll.qlRelinkableHandleYieldTermStructure(A16,B15)</f>
        <v>discountingTermStructure#0020</v>
      </c>
    </row>
    <row r="17" spans="1:2" x14ac:dyDescent="0.25">
      <c r="A17" t="s">
        <v>26</v>
      </c>
      <c r="B17" t="str">
        <f>_xll.qlIndexFixingCalendar(B4)</f>
        <v>TARGET</v>
      </c>
    </row>
    <row r="18" spans="1:2" x14ac:dyDescent="0.25">
      <c r="A18" t="s">
        <v>27</v>
      </c>
      <c r="B18" t="str">
        <f>_xll.qlIborIndexBusinessDayConvention(B4)</f>
        <v>Modified Following</v>
      </c>
    </row>
    <row r="19" spans="1:2" x14ac:dyDescent="0.25">
      <c r="A19" t="s">
        <v>28</v>
      </c>
      <c r="B19" t="s">
        <v>33</v>
      </c>
    </row>
    <row r="20" spans="1:2" x14ac:dyDescent="0.25">
      <c r="A20" t="s">
        <v>29</v>
      </c>
      <c r="B20" s="4">
        <v>100</v>
      </c>
    </row>
    <row r="21" spans="1:2" x14ac:dyDescent="0.25">
      <c r="A21" t="s">
        <v>32</v>
      </c>
      <c r="B21" s="5">
        <v>3</v>
      </c>
    </row>
    <row r="22" spans="1:2" x14ac:dyDescent="0.25">
      <c r="B22" t="b">
        <f>_xll.qlRelinkableHandleLinkTo(B3,B15)</f>
        <v>1</v>
      </c>
    </row>
    <row r="23" spans="1:2" x14ac:dyDescent="0.25">
      <c r="A23" t="s">
        <v>34</v>
      </c>
      <c r="B23">
        <v>0.01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2015-12-18T14:48:52Z</dcterms:created>
  <dcterms:modified xsi:type="dcterms:W3CDTF">2015-12-19T14:16:50Z</dcterms:modified>
</cp:coreProperties>
</file>