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5" yWindow="120" windowWidth="19485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Sheet1!$A$3:$E$12</definedName>
  </definedNames>
  <calcPr calcId="145621"/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G4" i="1"/>
  <c r="G5" i="1"/>
  <c r="L3" i="1"/>
  <c r="L4" i="1" l="1"/>
  <c r="L5" i="1" s="1"/>
  <c r="L6" i="1" s="1"/>
  <c r="L7" i="1" s="1"/>
  <c r="G6" i="1"/>
  <c r="G7" i="1"/>
  <c r="G8" i="1" s="1"/>
  <c r="G9" i="1" s="1"/>
  <c r="I3" i="1"/>
  <c r="G3" i="1"/>
  <c r="E3" i="1"/>
  <c r="E5" i="1"/>
  <c r="E6" i="1"/>
  <c r="G10" i="1"/>
  <c r="E7" i="1"/>
  <c r="E9" i="1"/>
  <c r="E11" i="1"/>
  <c r="E8" i="1"/>
  <c r="E10" i="1"/>
  <c r="E12" i="1"/>
  <c r="E4" i="1"/>
</calcChain>
</file>

<file path=xl/sharedStrings.xml><?xml version="1.0" encoding="utf-8"?>
<sst xmlns="http://schemas.openxmlformats.org/spreadsheetml/2006/main" count="32" uniqueCount="29">
  <si>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</si>
  <si>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</si>
  <si>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</si>
  <si>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</si>
  <si>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</si>
  <si>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</si>
  <si>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</si>
  <si>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</si>
  <si>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qlAssetSwap</t>
  </si>
  <si>
    <t>qlAssetSwap2</t>
  </si>
  <si>
    <t>qlAssetSwapBondLegAnalysis</t>
  </si>
  <si>
    <t>qlAssetSwapFloatingLegAnalysis</t>
  </si>
  <si>
    <t>qlAssetSwapFairSpread</t>
  </si>
  <si>
    <t>qlAssetSwapFloatingLegBPS</t>
  </si>
  <si>
    <t>qlAssetSwapFairCleanPrice</t>
  </si>
  <si>
    <t>qlAssetSwapFairNonParRepayment</t>
  </si>
  <si>
    <t>qlAssetSwapParSwap</t>
  </si>
  <si>
    <t>qlAssetSwapPayBondCoupon</t>
  </si>
  <si>
    <t>blackvol</t>
  </si>
  <si>
    <t>bond</t>
  </si>
  <si>
    <t>ff</t>
  </si>
  <si>
    <t>ibor</t>
  </si>
  <si>
    <t>sched</t>
  </si>
  <si>
    <t>proc</t>
  </si>
  <si>
    <t>eng</t>
  </si>
  <si>
    <t>set</t>
  </si>
  <si>
    <t>as01#0000</t>
  </si>
  <si>
    <t>as02#0000</t>
  </si>
  <si>
    <t>Payment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</si>
</sst>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2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2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2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2" x14ac:dyDescent="0.25">
      <c r="A3" t="s">
        <v>8</v>
      </c>
      <c r="B3" t="s">
        <v>26</v>
      </c>
      <c r="D3" s="3" t="str">
        <f>IF(ISERROR(B3),"ERROR",IF(ISERROR(C3),"FAIL",IF(B3=C3,"PASS","FAIL")))</f>
        <v>FAIL</v>
      </c>
      <c r="E3" t="str">
        <f>_xll.qlAssetSwap("as01",FALSE,G3,100,G5,5,G6,"actual/360",TRUE)</f>
        <v>as01#0000</v>
      </c>
      <c r="F3" t="s">
        <v>19</v>
      </c>
      <c r="G3" t="str">
        <f>_xll.qlBond(,"abc","EUR",2,"target",100,L7,L3,I3)</f>
        <v>obj_00007#0000</v>
      </c>
      <c r="I3" t="str">
        <f>_xll.qlLeg(,K4:K6,L4:L6)</f>
        <v>obj_00006#0000</v>
      </c>
      <c r="L3" s="4">
        <f>_xll.qlSettingsEvaluationDate()</f>
        <v>42644</v>
      </c>
    </row>
    <row r="4" spans="1:12" x14ac:dyDescent="0.25">
      <c r="A4" t="s">
        <v>9</v>
      </c>
      <c r="B4" t="s">
        <v>27</v>
      </c>
      <c r="D4" s="3" t="str">
        <f t="shared" ref="D4:D12" si="0">IF(ISERROR(B4),"ERROR",IF(ISERROR(C4),"FAIL",IF(B4=C4,"PASS","FAIL")))</f>
        <v>FAIL</v>
      </c>
      <c r="E4" t="str">
        <f>_xll.qlAssetSwap2("as02",TRUE,G3,100,50,1,G5,5,"actual/360",,FALSE)</f>
        <v>as02#0000</v>
      </c>
      <c r="F4" t="s">
        <v>20</v>
      </c>
      <c r="G4" t="str">
        <f>_xll.qlFlatForward(,2,"target",5,"actual/360","continuous","annual")</f>
        <v>obj_00000#0000</v>
      </c>
      <c r="K4">
        <v>1</v>
      </c>
      <c r="L4" s="4">
        <f>L3+1</f>
        <v>42645</v>
      </c>
    </row>
    <row r="5" spans="1:12" x14ac:dyDescent="0.25">
      <c r="A5" t="s">
        <v>10</v>
      </c>
      <c r="B5" t="s">
        <v>28</v>
      </c>
      <c r="D5" s="3" t="str">
        <f t="shared" si="0"/>
        <v>FAIL</v>
      </c>
      <c r="E5" t="str">
        <f>_xll.qlAssetSwapBondLegAnalysis(E3)</f>
        <v>Payment Date</v>
      </c>
      <c r="F5" t="s">
        <v>21</v>
      </c>
      <c r="G5" t="str">
        <f>_xll.qlEuribor(,"1Y",G4)</f>
        <v>obj_00001#0000</v>
      </c>
      <c r="K5">
        <v>2</v>
      </c>
      <c r="L5" s="4">
        <f t="shared" ref="L5:L7" si="1">L4+1</f>
        <v>42646</v>
      </c>
    </row>
    <row r="6" spans="1:12" x14ac:dyDescent="0.25">
      <c r="A6" t="s">
        <v>11</v>
      </c>
      <c r="B6" t="s">
        <v>28</v>
      </c>
      <c r="D6" s="3" t="str">
        <f t="shared" si="0"/>
        <v>FAIL</v>
      </c>
      <c r="E6" t="str">
        <f>_xll.qlAssetSwapFloatingLegAnalysis(E3)</f>
        <v>Payment Date</v>
      </c>
      <c r="F6" t="s">
        <v>22</v>
      </c>
      <c r="G6" t="str">
        <f>_xll.qlSchedule(,L3,L7,"1Y","target","unadjusted","unadjusted","backward",FALSE)</f>
        <v>obj_00002#0000</v>
      </c>
      <c r="K6">
        <v>3</v>
      </c>
      <c r="L6" s="4">
        <f t="shared" si="1"/>
        <v>42647</v>
      </c>
    </row>
    <row r="7" spans="1:12" x14ac:dyDescent="0.25">
      <c r="A7" t="s">
        <v>12</v>
      </c>
      <c r="B7" t="e">
        <v>#NUM!</v>
      </c>
      <c r="D7" s="3" t="str">
        <f t="shared" si="0"/>
        <v>ERROR</v>
      </c>
      <c r="E7" t="e">
        <f>_xll.qlAssetSwapFairSpread(E3,G10)</f>
        <v>#NUM!</v>
      </c>
      <c r="F7" t="s">
        <v>18</v>
      </c>
      <c r="G7" t="str">
        <f>_xll.qlBlackConstantVol(,L7,"target",5,"actual/360")</f>
        <v>obj_00003#0000</v>
      </c>
      <c r="K7">
        <v>4</v>
      </c>
      <c r="L7" s="4">
        <f t="shared" si="1"/>
        <v>42648</v>
      </c>
    </row>
    <row r="8" spans="1:12" x14ac:dyDescent="0.25">
      <c r="A8" t="s">
        <v>13</v>
      </c>
      <c r="B8" t="e">
        <v>#NUM!</v>
      </c>
      <c r="D8" s="3" t="str">
        <f t="shared" si="0"/>
        <v>ERROR</v>
      </c>
      <c r="E8" t="e">
        <f>_xll.qlAssetSwapFloatingLegBPS(E3)</f>
        <v>#NUM!</v>
      </c>
      <c r="F8" t="s">
        <v>23</v>
      </c>
      <c r="G8" t="str">
        <f>_xll.qlGeneralizedBlackScholesProcess(,G7,1,"actual/360",L7,1,1)</f>
        <v>obj_00004#0000</v>
      </c>
    </row>
    <row r="9" spans="1:12" x14ac:dyDescent="0.25">
      <c r="A9" t="s">
        <v>14</v>
      </c>
      <c r="B9" t="e">
        <v>#NUM!</v>
      </c>
      <c r="D9" s="3" t="str">
        <f t="shared" si="0"/>
        <v>ERROR</v>
      </c>
      <c r="E9" t="e">
        <f>_xll.qlAssetSwapFairCleanPrice(E3)</f>
        <v>#NUM!</v>
      </c>
      <c r="F9" t="s">
        <v>24</v>
      </c>
      <c r="G9" t="str">
        <f>_xll.qlPricingEngine(,"AE",G8)</f>
        <v>obj_00005#0000</v>
      </c>
    </row>
    <row r="10" spans="1:12" x14ac:dyDescent="0.25">
      <c r="A10" t="s">
        <v>15</v>
      </c>
      <c r="B10" t="e">
        <v>#NUM!</v>
      </c>
      <c r="D10" s="3" t="str">
        <f t="shared" si="0"/>
        <v>ERROR</v>
      </c>
      <c r="E10" t="e">
        <f>_xll.qlAssetSwapFairNonParRepayment(E3)</f>
        <v>#NUM!</v>
      </c>
      <c r="F10" t="s">
        <v>25</v>
      </c>
      <c r="G10" t="b">
        <f>_xll.qlInstrumentSetPricingEngine(E3,G9)</f>
        <v>1</v>
      </c>
    </row>
    <row r="11" spans="1:12" x14ac:dyDescent="0.25">
      <c r="A11" t="s">
        <v>16</v>
      </c>
      <c r="B11" t="b">
        <v>1</v>
      </c>
      <c r="D11" s="3" t="str">
        <f t="shared" si="0"/>
        <v>FAIL</v>
      </c>
      <c r="E11" t="b">
        <f>_xll.qlAssetSwapParSwap(E3)</f>
        <v>1</v>
      </c>
    </row>
    <row r="12" spans="1:12" x14ac:dyDescent="0.25">
      <c r="A12" t="s">
        <v>17</v>
      </c>
      <c r="B12" t="b">
        <v>0</v>
      </c>
      <c r="D12" s="3" t="str">
        <f t="shared" si="0"/>
        <v>PASS</v>
      </c>
      <c r="E12" t="b">
        <f>_xll.qlAssetSwapPayBondCoupon(E3)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2016-12-02T18:53:12Z</dcterms:modified>
</cp:coreProperties>
</file>