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4562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E8" i="1" l="1"/>
  <c r="L8" i="1"/>
  <c r="L6" i="1"/>
  <c r="E15" i="1"/>
  <c r="G11" i="1"/>
  <c r="I3" i="1"/>
  <c r="E11" i="1"/>
  <c r="G8" i="1"/>
  <c r="L5" i="1"/>
  <c r="G5" i="1"/>
  <c r="G7" i="1"/>
  <c r="L4" i="1"/>
  <c r="G12" i="1"/>
  <c r="L7" i="1"/>
  <c r="E12" i="1"/>
  <c r="E13" i="1"/>
  <c r="E14" i="1" s="1"/>
  <c r="I4" i="1" l="1"/>
  <c r="I5" i="1" l="1"/>
  <c r="I6" i="1" s="1"/>
  <c r="I7" i="1" s="1"/>
  <c r="I8" i="1" s="1"/>
  <c r="G3" i="1"/>
  <c r="E6" i="1"/>
  <c r="E4" i="1"/>
  <c r="E3" i="1"/>
  <c r="E9" i="1"/>
  <c r="E5" i="1"/>
  <c r="E7" i="1"/>
  <c r="E10" i="1" l="1"/>
</calcChain>
</file>

<file path=xl/sharedStrings.xml><?xml version="1.0" encoding="utf-8"?>
<sst xmlns="http://schemas.openxmlformats.org/spreadsheetml/2006/main" count="27" uniqueCount="25">
  <si>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</si>
  <si>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</si>
  <si>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</si>
  <si>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</si>
  <si>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</si>
  <si>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</si>
  <si>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</si>
  <si>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</si>
  <si>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</si>
  <si>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</si>
  <si>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</si>
  <si>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</si>
  <si>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</si>
  <si>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</si>
  <si>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</si>
  <si>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</si>
  <si>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</si>
  <si>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</si>
  <si>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qlConundrumPricerByNumericalIntegration</t>
  </si>
  <si>
    <t>qlConundrumPricerByNumericalIntegrationUpperLimit</t>
  </si>
  <si>
    <t>qlDigitalReplication</t>
  </si>
  <si>
    <t>this function crashed my excel</t>
  </si>
  <si>
    <t>cv10#0000</t>
  </si>
  <si>
    <t>cv11#0000</t>
  </si>
  <si>
    <t>cv12#0000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</si>
</sst>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 t="e">
        <v>#NUM!</v>
      </c>
      <c r="D3" s="3" t="str">
        <f>IF(ISERROR(B3),"ERROR",IF(ISERROR(C3),"FAIL",IF(B3=C3,"PASS","FAIL")))</f>
        <v>ERROR</v>
      </c>
      <c r="E3" t="e">
        <f>_xll.qlFixedRateLeg("cv01","following",J4:J8,G3,K4:K8,"actual/360")</f>
        <v>#NUM!</v>
      </c>
      <c r="G3" t="str">
        <f>_xll.qlSchedule(,I4,I8,"1Y","target")</f>
        <v>obj_00027#0000</v>
      </c>
      <c r="I3">
        <f>_xll.qlSettingsEvaluationDate()</f>
        <v>42644</v>
      </c>
    </row>
    <row r="4" spans="1:12" x14ac:dyDescent="0.25">
      <c r="A4" t="s">
        <v>9</v>
      </c>
      <c r="B4" t="e">
        <v>#NUM!</v>
      </c>
      <c r="D4" s="3" t="str">
        <f t="shared" ref="D4:D15" si="0">IF(ISERROR(B4),"ERROR",IF(ISERROR(C4),"FAIL",IF(B4=C4,"PASS","FAIL")))</f>
        <v>ERROR</v>
      </c>
      <c r="E4" t="e">
        <f>_xll.qlFixedRateLeg2("cv02","following",J4:J8,G3,L4:L8)</f>
        <v>#NUM!</v>
      </c>
      <c r="I4">
        <f>I3+1</f>
        <v>42645</v>
      </c>
      <c r="J4">
        <v>1</v>
      </c>
      <c r="K4">
        <v>6</v>
      </c>
      <c r="L4" t="str">
        <f>_xll.qlInterestRate(,K4,"actual/360","simple","annual")</f>
        <v>obj_00022#0000</v>
      </c>
    </row>
    <row r="5" spans="1:12" x14ac:dyDescent="0.25">
      <c r="A5" t="s">
        <v>10</v>
      </c>
      <c r="B5" t="e">
        <v>#NUM!</v>
      </c>
      <c r="D5" s="3" t="str">
        <f t="shared" si="0"/>
        <v>ERROR</v>
      </c>
      <c r="E5" t="e">
        <f>_xll.qlIborLeg("cv03","following",J4,G3,2,FALSE,"actual/360",J4,,G5)</f>
        <v>#NUM!</v>
      </c>
      <c r="G5" t="str">
        <f>_xll.qlIborIndex(,"euribor","1y",2,"eur","target","mf",TRUE,"actual/360")</f>
        <v>obj_00020#0000</v>
      </c>
      <c r="I5">
        <f>I4+1</f>
        <v>42646</v>
      </c>
      <c r="J5">
        <v>2</v>
      </c>
      <c r="K5">
        <v>7</v>
      </c>
      <c r="L5" t="str">
        <f>_xll.qlInterestRate(,K5,"actual/360","simple","annual")</f>
        <v>obj_0001f#0000</v>
      </c>
    </row>
    <row r="6" spans="1:12" x14ac:dyDescent="0.25">
      <c r="A6" t="s">
        <v>11</v>
      </c>
      <c r="B6" t="e">
        <v>#NUM!</v>
      </c>
      <c r="D6" s="3" t="str">
        <f t="shared" si="0"/>
        <v>ERROR</v>
      </c>
      <c r="E6" t="e">
        <f>_xll.qlDigitalIborLeg("cv04","following",J4,G3,,,"actual/360",,G5,,,"Short - ATM included",,,"Short - ATM included",,G8)</f>
        <v>#NUM!</v>
      </c>
      <c r="I6">
        <f>I5+1</f>
        <v>42647</v>
      </c>
      <c r="J6">
        <v>3</v>
      </c>
      <c r="K6">
        <v>8</v>
      </c>
      <c r="L6" t="str">
        <f>_xll.qlInterestRate(,K6,"actual/360","simple","annual")</f>
        <v>obj_0001a#0000</v>
      </c>
    </row>
    <row r="7" spans="1:12" x14ac:dyDescent="0.25">
      <c r="A7" t="s">
        <v>12</v>
      </c>
      <c r="B7" t="e">
        <v>#NUM!</v>
      </c>
      <c r="D7" s="3" t="str">
        <f t="shared" si="0"/>
        <v>ERROR</v>
      </c>
      <c r="E7" t="e">
        <f>_xll.qlCmsLeg("cv05","following",J4,G3,2,FALSE,"actual/360",,,G7)</f>
        <v>#NUM!</v>
      </c>
      <c r="G7" t="str">
        <f>_xll.qlSwapIndex(,"euribor","1Y",2,"eur","target","1Y","Following","actual/360",G5)</f>
        <v>obj_00021#0000</v>
      </c>
      <c r="I7">
        <f>I6+1</f>
        <v>42648</v>
      </c>
      <c r="J7">
        <v>4</v>
      </c>
      <c r="K7">
        <v>9</v>
      </c>
      <c r="L7" t="str">
        <f>_xll.qlInterestRate(,K7,"actual/360","simple","annual")</f>
        <v>obj_00024#0000</v>
      </c>
    </row>
    <row r="8" spans="1:12" x14ac:dyDescent="0.25">
      <c r="A8" t="s">
        <v>13</v>
      </c>
      <c r="B8" t="e">
        <v>#N/A</v>
      </c>
      <c r="D8" s="3" t="str">
        <f t="shared" si="0"/>
        <v>ERROR</v>
      </c>
      <c r="E8" t="e">
        <f>NA()</f>
        <v>#N/A</v>
      </c>
      <c r="F8" t="s">
        <v>21</v>
      </c>
      <c r="G8" t="str">
        <f>_xll.qlDigitalReplication(,"sub")</f>
        <v>obj_0001e#0000</v>
      </c>
      <c r="I8">
        <f>I7+1</f>
        <v>42649</v>
      </c>
      <c r="J8">
        <v>5</v>
      </c>
      <c r="K8">
        <v>10</v>
      </c>
      <c r="L8" t="str">
        <f>_xll.qlInterestRate(,K8,"actual/360","simple","annual")</f>
        <v>obj_00019#0000</v>
      </c>
    </row>
    <row r="9" spans="1:12" x14ac:dyDescent="0.25">
      <c r="A9" t="s">
        <v>14</v>
      </c>
      <c r="B9" t="e">
        <v>#NUM!</v>
      </c>
      <c r="D9" s="3" t="str">
        <f t="shared" si="0"/>
        <v>ERROR</v>
      </c>
      <c r="E9" t="e">
        <f>_xll.qlRangeAccrualLeg("cv07","following",J4,G3,2,"actual/360",1,,G5,,2,"1D","following")</f>
        <v>#NUM!</v>
      </c>
    </row>
    <row r="10" spans="1:12" x14ac:dyDescent="0.25">
      <c r="A10" t="s">
        <v>15</v>
      </c>
      <c r="B10" t="e">
        <v>#NUM!</v>
      </c>
      <c r="D10" s="3" t="str">
        <f t="shared" si="0"/>
        <v>ERROR</v>
      </c>
      <c r="E10" t="e">
        <f>_xll.qlCmsZeroLeg("cv08","following",J4,G3,2,,"actual/360",,,G7)</f>
        <v>#NUM!</v>
      </c>
    </row>
    <row r="11" spans="1:12" x14ac:dyDescent="0.25">
      <c r="A11" t="s">
        <v>16</v>
      </c>
      <c r="B11" t="e">
        <v>#NUM!</v>
      </c>
      <c r="D11" s="3" t="str">
        <f t="shared" si="0"/>
        <v>ERROR</v>
      </c>
      <c r="E11" t="e">
        <f>_xll.qlIborCouponPricer("cv09",G11,"iborbyblack")</f>
        <v>#NUM!</v>
      </c>
      <c r="G11" t="str">
        <f>_xll.qlConstantOptionletVolatility(,,"target","following",5)</f>
        <v>obj_0001c#0000</v>
      </c>
    </row>
    <row r="12" spans="1:12" x14ac:dyDescent="0.25">
      <c r="A12" t="s">
        <v>17</v>
      </c>
      <c r="B12" t="s">
        <v>22</v>
      </c>
      <c r="D12" s="3" t="str">
        <f t="shared" si="0"/>
        <v>FAIL</v>
      </c>
      <c r="E12" t="str">
        <f>_xll.qlCmsCouponPricer("cv10",G12,"conundrumbyblack","standard",1)</f>
        <v>cv10#0000</v>
      </c>
      <c r="G12" t="str">
        <f>_xll.qlConstantSwaptionVolatility(,2,"target","following",5,"actual/360")</f>
        <v>obj_00023#0000</v>
      </c>
    </row>
    <row r="13" spans="1:12" x14ac:dyDescent="0.25">
      <c r="A13" t="s">
        <v>18</v>
      </c>
      <c r="B13" t="s">
        <v>23</v>
      </c>
      <c r="D13" s="3" t="str">
        <f t="shared" si="0"/>
        <v>FAIL</v>
      </c>
      <c r="E13" t="str">
        <f>_xll.qlConundrumPricerByNumericalIntegration("cv11",G12,"standard",5)</f>
        <v>cv11#0000</v>
      </c>
    </row>
    <row r="14" spans="1:12" x14ac:dyDescent="0.25">
      <c r="A14" t="s">
        <v>19</v>
      </c>
      <c r="B14">
        <v>1</v>
      </c>
      <c r="D14" s="3" t="str">
        <f t="shared" si="0"/>
        <v>FAIL</v>
      </c>
      <c r="E14">
        <f>_xll.qlConundrumPricerByNumericalIntegrationUpperLimit(E13)</f>
        <v>1</v>
      </c>
    </row>
    <row r="15" spans="1:12" x14ac:dyDescent="0.25">
      <c r="A15" t="s">
        <v>20</v>
      </c>
      <c r="B15" t="s">
        <v>24</v>
      </c>
      <c r="D15" s="3" t="str">
        <f t="shared" si="0"/>
        <v>FAIL</v>
      </c>
      <c r="E15" t="str">
        <f>_xll.qlDigitalReplication("cv12","sub")</f>
        <v>cv12#0000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2016-11-30T16:48:13Z</dcterms:modified>
</cp:coreProperties>
</file>