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845" yWindow="165" windowWidth="17700" windowHeight="12525"/>
  </bookViews>
  <sheets>
    <sheet name="Sheet1" sheetId="1" r:id="rId1"/>
    <sheet name="Sheet2" sheetId="2" r:id="rId2"/>
    <sheet name="Sheet3" sheetId="3" r:id="rId3"/>
  </sheets>
  <definedNames>
    <definedName name="UNIT_TEST" localSheetId="0">Sheet1!$A$3:$E$9</definedName>
  </definedNames>
  <calcPr calcId="145621"/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G14" i="1"/>
  <c r="G12" i="1"/>
  <c r="G7" i="1"/>
  <c r="J5" i="1"/>
  <c r="G10" i="1"/>
  <c r="J6" i="1" l="1"/>
  <c r="J7" i="1" s="1"/>
  <c r="J8" i="1" s="1"/>
  <c r="G6" i="1"/>
  <c r="G11" i="1"/>
  <c r="G13" i="1"/>
  <c r="G15" i="1"/>
  <c r="G8" i="1"/>
  <c r="G5" i="1"/>
  <c r="E3" i="1" l="1"/>
  <c r="G9" i="1"/>
  <c r="E4" i="1"/>
  <c r="G3" i="1"/>
  <c r="E5" i="1" s="1"/>
  <c r="E9" i="1"/>
  <c r="E7" i="1"/>
  <c r="E8" i="1"/>
  <c r="E6" i="1"/>
</calcChain>
</file>

<file path=xl/sharedStrings.xml><?xml version="1.0" encoding="utf-8"?>
<sst xmlns="http://schemas.openxmlformats.org/spreadsheetml/2006/main" count="21" uniqueCount="19">
  <si>
    <t>Function</t>
  </si>
  <si>
    <t>Result</t>
  </si>
  <si>
    <t>FAIL</t>
  </si>
  <si>
    <t>Name</t>
  </si>
  <si>
    <t>Call</t>
  </si>
  <si>
    <t>PASS /</t>
  </si>
  <si>
    <t>Expected</t>
  </si>
  <si>
    <t>Actual</t>
  </si>
  <si>
    <t>set eng</t>
  </si>
  <si>
    <t>qlSwap</t>
  </si>
  <si>
    <t>qlMakeCms</t>
  </si>
  <si>
    <t>qlSwapLegBPS</t>
  </si>
  <si>
    <t>qlSwapLegNPV</t>
  </si>
  <si>
    <t>qlSwapStartDate</t>
  </si>
  <si>
    <t>qlSwapMaturityDate</t>
  </si>
  <si>
    <t>qlSwapLegAnalysis</t>
  </si>
  <si>
    <t>sw01#0000</t>
  </si>
  <si>
    <t>sw02#0000</t>
  </si>
  <si>
    <t>Payment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</si>
</sst>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5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12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2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2" x14ac:dyDescent="0.25">
      <c r="A3" t="s">
        <v>9</v>
      </c>
      <c r="B3" t="s">
        <v>16</v>
      </c>
      <c r="D3" s="3" t="str">
        <f>IF(ISERROR(B3),"ERROR",IF(ISERROR(C3),"FAIL",IF(B3=C3,"PASS","FAIL")))</f>
        <v>FAIL</v>
      </c>
      <c r="E3" t="str">
        <f>_xll.qlSwap("sw01",G5:G6,K5:L5)</f>
        <v>sw01#0000</v>
      </c>
      <c r="F3" t="s">
        <v>8</v>
      </c>
      <c r="G3" t="b">
        <f>_xll.qlInstrumentSetPricingEngine(E3,G13)</f>
        <v>1</v>
      </c>
    </row>
    <row r="4" spans="1:12" x14ac:dyDescent="0.25">
      <c r="A4" t="s">
        <v>10</v>
      </c>
      <c r="B4" t="s">
        <v>17</v>
      </c>
      <c r="D4" s="3" t="str">
        <f t="shared" ref="D4:D9" si="0">IF(ISERROR(B4),"ERROR",IF(ISERROR(C4),"FAIL",IF(B4=C4,"PASS","FAIL")))</f>
        <v>FAIL</v>
      </c>
      <c r="E4" t="str">
        <f>_xll.qlMakeCms("sw02","1Y",G9,G8,5,"1Y",G11)</f>
        <v>sw02#0000</v>
      </c>
    </row>
    <row r="5" spans="1:12" x14ac:dyDescent="0.25">
      <c r="A5" t="s">
        <v>11</v>
      </c>
      <c r="B5">
        <v>0</v>
      </c>
      <c r="D5" s="3" t="str">
        <f t="shared" si="0"/>
        <v>PASS</v>
      </c>
      <c r="E5">
        <f>_xll.qlSwapLegBPS(E3,0,G3)</f>
        <v>0</v>
      </c>
      <c r="G5" t="str">
        <f>_xll.qlLeg(,K6:K8,J6:J8)</f>
        <v>obj_000c0#0000</v>
      </c>
      <c r="J5">
        <f>_xll.qlSettingsEvaluationDate()</f>
        <v>42644</v>
      </c>
      <c r="K5" t="b">
        <v>1</v>
      </c>
      <c r="L5" t="b">
        <v>0</v>
      </c>
    </row>
    <row r="6" spans="1:12" x14ac:dyDescent="0.25">
      <c r="A6" t="s">
        <v>12</v>
      </c>
      <c r="B6">
        <v>-4.9591843073892612</v>
      </c>
      <c r="D6" s="3" t="str">
        <f t="shared" si="0"/>
        <v>FAIL</v>
      </c>
      <c r="E6">
        <f>_xll.qlSwapLegNPV(E3,0,G3)</f>
        <v>-4.9591843073892612</v>
      </c>
      <c r="G6" t="str">
        <f>_xll.qlLeg(,L6:L8,J6:J8)</f>
        <v>obj_000bb#0000</v>
      </c>
      <c r="J6">
        <f>J5+1</f>
        <v>42645</v>
      </c>
      <c r="K6">
        <v>1</v>
      </c>
      <c r="L6">
        <v>4</v>
      </c>
    </row>
    <row r="7" spans="1:12" x14ac:dyDescent="0.25">
      <c r="A7" t="s">
        <v>13</v>
      </c>
      <c r="B7">
        <v>42645</v>
      </c>
      <c r="D7" s="3" t="str">
        <f t="shared" si="0"/>
        <v>FAIL</v>
      </c>
      <c r="E7">
        <f>_xll.qlSwapStartDate(E3)</f>
        <v>42645</v>
      </c>
      <c r="G7" t="str">
        <f>_xll.qlFlatForward(,2,"target",5,"actual/360","continuous","annual")</f>
        <v>obj_000b9#0000</v>
      </c>
      <c r="J7">
        <f t="shared" ref="J7:J8" si="1">J6+1</f>
        <v>42646</v>
      </c>
      <c r="K7">
        <v>2</v>
      </c>
      <c r="L7">
        <v>5</v>
      </c>
    </row>
    <row r="8" spans="1:12" x14ac:dyDescent="0.25">
      <c r="A8" t="s">
        <v>14</v>
      </c>
      <c r="B8">
        <v>42647</v>
      </c>
      <c r="D8" s="3" t="str">
        <f t="shared" si="0"/>
        <v>FAIL</v>
      </c>
      <c r="E8">
        <f>_xll.qlSwapMaturityDate(E3)</f>
        <v>42647</v>
      </c>
      <c r="G8" t="str">
        <f>_xll.qlEuribor(,"6M",G7)</f>
        <v>obj_000bf#0000</v>
      </c>
      <c r="J8">
        <f t="shared" si="1"/>
        <v>42647</v>
      </c>
      <c r="K8">
        <v>3</v>
      </c>
      <c r="L8">
        <v>6</v>
      </c>
    </row>
    <row r="9" spans="1:12" x14ac:dyDescent="0.25">
      <c r="A9" t="s">
        <v>15</v>
      </c>
      <c r="B9" t="s">
        <v>18</v>
      </c>
      <c r="D9" s="3" t="str">
        <f t="shared" si="0"/>
        <v>FAIL</v>
      </c>
      <c r="E9" t="str">
        <f>_xll.qlSwapLegAnalysis(E3,0)</f>
        <v>Payment Date</v>
      </c>
      <c r="G9" t="str">
        <f>_xll.qlSwapIndex(,"euribor","1Y",2,"eur","target","6M","modified following","actual/360",G8,G7)</f>
        <v>obj_000c2#0000</v>
      </c>
    </row>
    <row r="10" spans="1:12" x14ac:dyDescent="0.25">
      <c r="G10" t="str">
        <f>_xll.qlConstantSwaptionVolatility(,2,"target","modified following",5,"actual/360")</f>
        <v>obj_000ba#0000</v>
      </c>
    </row>
    <row r="11" spans="1:12" x14ac:dyDescent="0.25">
      <c r="G11" t="str">
        <f>_xll.qlCmsCouponPricer(,G10,"conundrumbyblack","standard",5)</f>
        <v>obj_000bc#0000</v>
      </c>
    </row>
    <row r="12" spans="1:12" x14ac:dyDescent="0.25">
      <c r="G12" t="str">
        <f>_xll.qlIborIndex(,"euribor","1Y",2,"eur","target","modified following",TRUE,"actual/360",G14)</f>
        <v>obj_000b8#0000</v>
      </c>
    </row>
    <row r="13" spans="1:12" x14ac:dyDescent="0.25">
      <c r="G13" t="str">
        <f>_xll.qlDiscountingSwapEngine(,G14)</f>
        <v>obj_000bd#0000</v>
      </c>
    </row>
    <row r="14" spans="1:12" x14ac:dyDescent="0.25">
      <c r="G14" t="str">
        <f>_xll.qlFlatForward(,2,"nullcalendar",5)</f>
        <v>obj_000b7#0000</v>
      </c>
    </row>
    <row r="15" spans="1:12" x14ac:dyDescent="0.25">
      <c r="G15" t="str">
        <f>_xll.qlSwapIndex(,"euribor","1Y",2,"eur","target","1Y","MF","actual/360",G12,G14)</f>
        <v>obj_000be#0000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2016-11-30T16:48:17Z</dcterms:modified>
</cp:coreProperties>
</file>