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Sheet1!$A$3:$E$29</definedName>
  </definedNames>
  <calcPr calcId="145621"/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7" i="1" l="1"/>
  <c r="E26" i="1"/>
  <c r="E25" i="1"/>
  <c r="E24" i="1"/>
  <c r="E22" i="1"/>
  <c r="E21" i="1"/>
  <c r="E19" i="1"/>
  <c r="E18" i="1"/>
  <c r="E17" i="1"/>
  <c r="E16" i="1"/>
  <c r="E13" i="1"/>
  <c r="E6" i="1"/>
  <c r="E7" i="1"/>
  <c r="E10" i="1"/>
  <c r="E9" i="1"/>
  <c r="E4" i="1"/>
  <c r="E8" i="1"/>
  <c r="E15" i="1" l="1"/>
  <c r="G14" i="1"/>
  <c r="I20" i="1"/>
  <c r="G27" i="1"/>
  <c r="H27" i="1" l="1"/>
  <c r="G28" i="1"/>
  <c r="H28" i="1" s="1"/>
  <c r="G29" i="1"/>
  <c r="E3" i="1"/>
  <c r="E12" i="1"/>
  <c r="G20" i="1"/>
  <c r="E20" i="1" s="1"/>
  <c r="E14" i="1"/>
  <c r="E11" i="1"/>
  <c r="E5" i="1"/>
  <c r="H29" i="1" l="1"/>
  <c r="E23" i="1"/>
  <c r="E29" i="1" s="1"/>
  <c r="E28" i="1"/>
</calcChain>
</file>

<file path=xl/sharedStrings.xml><?xml version="1.0" encoding="utf-8"?>
<sst xmlns="http://schemas.openxmlformats.org/spreadsheetml/2006/main" count="43" uniqueCount="41">
  <si>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</si>
  <si>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</si>
  <si>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</si>
  <si>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</si>
  <si>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</si>
  <si>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</si>
  <si>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</si>
  <si>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</si>
  <si>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qlSwaptionVTSVolatility</t>
  </si>
  <si>
    <t>qlSwaptionVTSVolatility2</t>
  </si>
  <si>
    <t>qlSwaptionVTSBlackVariance</t>
  </si>
  <si>
    <t>qlSwaptionVTSBlackVariance2</t>
  </si>
  <si>
    <t>qlSwaptionVTSMaxSwapTenor</t>
  </si>
  <si>
    <t>qlSwaptionVTSBusinessDayConvention</t>
  </si>
  <si>
    <t>qlSwaptionVTSOptionDateFromTenor</t>
  </si>
  <si>
    <t>qlSwaptionVTSSwapLength</t>
  </si>
  <si>
    <t>qlSwaptionVTSSwapLength2</t>
  </si>
  <si>
    <t>qlRelinkableHandleSwaptionVolatilityStructure</t>
  </si>
  <si>
    <t>qlConstantSwaptionVolatility</t>
  </si>
  <si>
    <t>qlSpreadedSwaptionVolatility</t>
  </si>
  <si>
    <t>qlSwaptionVTSMatrix</t>
  </si>
  <si>
    <t>qlSwaptionVTSMatrixOptionDates</t>
  </si>
  <si>
    <t>qlSwaptionVTSMatrixOptionTenors</t>
  </si>
  <si>
    <t>qlSwaptionVTSMatrixSwapTenors</t>
  </si>
  <si>
    <t>qlSwaptionVTSMatrixLocate</t>
  </si>
  <si>
    <t>qlSwaptionVolCube2</t>
  </si>
  <si>
    <t>qlSwaptionVTSatmStrike</t>
  </si>
  <si>
    <t>qlSwaptionVTSatmStrike2</t>
  </si>
  <si>
    <t>qlSwaptionVolCube1</t>
  </si>
  <si>
    <t>qlSparseSabrParameters</t>
  </si>
  <si>
    <t>qlDenseSabrParameters</t>
  </si>
  <si>
    <t>qlMarketVolCube</t>
  </si>
  <si>
    <t>qlVolCubeAtmCalibrated</t>
  </si>
  <si>
    <t>qlSmileSectionByCube</t>
  </si>
  <si>
    <t>qlSmileSectionByCube2</t>
  </si>
  <si>
    <t>this function crashes excel</t>
  </si>
  <si>
    <t>100Y</t>
  </si>
  <si>
    <t>Modified Following</t>
  </si>
  <si>
    <t>sv01#0000</t>
  </si>
  <si>
    <t>sv02#0000</t>
  </si>
  <si>
    <t>sv03#0000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</si>
</sst>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8" max="8" width="11.42578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>
        <v>1</v>
      </c>
      <c r="D3" s="3" t="str">
        <f>IF(ISERROR(B3),"ERROR",IF(ISERROR(C3),"FAIL",IF(B3=C3,"PASS","FAIL")))</f>
        <v>FAIL</v>
      </c>
      <c r="E3">
        <f>_xll.qlSwaptionVTSVolatility(E13,G29,"1M",1,TRUE)</f>
        <v>1</v>
      </c>
    </row>
    <row r="4" spans="1:7" x14ac:dyDescent="0.25">
      <c r="A4" t="s">
        <v>9</v>
      </c>
      <c r="B4">
        <v>1</v>
      </c>
      <c r="D4" s="3" t="str">
        <f t="shared" ref="D4:D29" si="0">IF(ISERROR(B4),"ERROR",IF(ISERROR(C4),"FAIL",IF(B4=C4,"PASS","FAIL")))</f>
        <v>FAIL</v>
      </c>
      <c r="E4">
        <f>_xll.qlSwaptionVTSVolatility2(E13,"1M","1M",1,TRUE)</f>
        <v>1</v>
      </c>
    </row>
    <row r="5" spans="1:7" x14ac:dyDescent="0.25">
      <c r="A5" t="s">
        <v>10</v>
      </c>
      <c r="B5">
        <v>7.4999999999999997E-2</v>
      </c>
      <c r="D5" s="3" t="str">
        <f t="shared" si="0"/>
        <v>FAIL</v>
      </c>
      <c r="E5">
        <f>_xll.qlSwaptionVTSBlackVariance(E13,G29,"1M",1,TRUE)</f>
        <v>7.4999999999999997E-2</v>
      </c>
    </row>
    <row r="6" spans="1:7" x14ac:dyDescent="0.25">
      <c r="A6" t="s">
        <v>11</v>
      </c>
      <c r="B6">
        <v>8.611111111111111E-2</v>
      </c>
      <c r="D6" s="3" t="str">
        <f t="shared" si="0"/>
        <v>FAIL</v>
      </c>
      <c r="E6">
        <f>_xll.qlSwaptionVTSBlackVariance2(E13,"1M","1M",1,TRUE)</f>
        <v>8.611111111111111E-2</v>
      </c>
    </row>
    <row r="7" spans="1:7" x14ac:dyDescent="0.25">
      <c r="A7" t="s">
        <v>12</v>
      </c>
      <c r="B7" t="s">
        <v>36</v>
      </c>
      <c r="D7" s="3" t="str">
        <f t="shared" si="0"/>
        <v>FAIL</v>
      </c>
      <c r="E7" t="str">
        <f>_xll.qlSwaptionVTSMaxSwapTenor(E13)</f>
        <v>100Y</v>
      </c>
    </row>
    <row r="8" spans="1:7" x14ac:dyDescent="0.25">
      <c r="A8" t="s">
        <v>13</v>
      </c>
      <c r="B8" t="s">
        <v>37</v>
      </c>
      <c r="D8" s="3" t="str">
        <f t="shared" si="0"/>
        <v>FAIL</v>
      </c>
      <c r="E8" t="str">
        <f>_xll.qlSwaptionVTSBusinessDayConvention(E13)</f>
        <v>Modified Following</v>
      </c>
    </row>
    <row r="9" spans="1:7" x14ac:dyDescent="0.25">
      <c r="A9" t="s">
        <v>14</v>
      </c>
      <c r="B9" s="4">
        <v>42678</v>
      </c>
      <c r="D9" s="3" t="str">
        <f t="shared" si="0"/>
        <v>FAIL</v>
      </c>
      <c r="E9" s="4">
        <f>_xll.qlSwaptionVTSOptionDateFromTenor(E13,"1M")</f>
        <v>42678</v>
      </c>
    </row>
    <row r="10" spans="1:7" x14ac:dyDescent="0.25">
      <c r="A10" t="s">
        <v>15</v>
      </c>
      <c r="B10">
        <v>8.3333333333333329E-2</v>
      </c>
      <c r="D10" s="3" t="str">
        <f t="shared" si="0"/>
        <v>FAIL</v>
      </c>
      <c r="E10">
        <f>_xll.qlSwaptionVTSSwapLength(E13,"1M")</f>
        <v>8.3333333333333329E-2</v>
      </c>
    </row>
    <row r="11" spans="1:7" x14ac:dyDescent="0.25">
      <c r="A11" t="s">
        <v>16</v>
      </c>
      <c r="B11">
        <v>8.3333333333333329E-2</v>
      </c>
      <c r="D11" s="3" t="str">
        <f t="shared" si="0"/>
        <v>FAIL</v>
      </c>
      <c r="E11">
        <f>_xll.qlSwaptionVTSSwapLength2(E13,G27,G29)</f>
        <v>8.3333333333333329E-2</v>
      </c>
    </row>
    <row r="12" spans="1:7" x14ac:dyDescent="0.25">
      <c r="A12" t="s">
        <v>17</v>
      </c>
      <c r="B12" t="s">
        <v>38</v>
      </c>
      <c r="D12" s="3" t="str">
        <f t="shared" si="0"/>
        <v>FAIL</v>
      </c>
      <c r="E12" t="str">
        <f>_xll.qlRelinkableHandleSwaptionVolatilityStructure("sv01")</f>
        <v>sv01#0000</v>
      </c>
    </row>
    <row r="13" spans="1:7" x14ac:dyDescent="0.25">
      <c r="A13" t="s">
        <v>18</v>
      </c>
      <c r="B13" t="s">
        <v>39</v>
      </c>
      <c r="D13" s="3" t="str">
        <f t="shared" si="0"/>
        <v>FAIL</v>
      </c>
      <c r="E13" t="str">
        <f>_xll.qlConstantSwaptionVolatility("sv02",2,"target","mf",1,"actual/360")</f>
        <v>sv02#0000</v>
      </c>
    </row>
    <row r="14" spans="1:7" x14ac:dyDescent="0.25">
      <c r="A14" t="s">
        <v>19</v>
      </c>
      <c r="B14" t="s">
        <v>40</v>
      </c>
      <c r="D14" s="3" t="str">
        <f t="shared" si="0"/>
        <v>FAIL</v>
      </c>
      <c r="E14" t="str">
        <f>_xll.qlSpreadedSwaptionVolatility("sv03",G14,1)</f>
        <v>sv03#0000</v>
      </c>
      <c r="G14" t="str">
        <f>_xll.qlConstantSwaptionVolatility(,2,"target","mf",1,"actual/360")</f>
        <v>obj_000c5#0000</v>
      </c>
    </row>
    <row r="15" spans="1:7" x14ac:dyDescent="0.25">
      <c r="A15" t="s">
        <v>20</v>
      </c>
      <c r="B15" t="e">
        <v>#N/A</v>
      </c>
      <c r="D15" s="3" t="str">
        <f t="shared" si="0"/>
        <v>ERROR</v>
      </c>
      <c r="E15" t="e">
        <f>NA()</f>
        <v>#N/A</v>
      </c>
      <c r="F15" t="s">
        <v>35</v>
      </c>
    </row>
    <row r="16" spans="1:7" x14ac:dyDescent="0.25">
      <c r="A16" t="s">
        <v>21</v>
      </c>
      <c r="B16" t="e">
        <v>#N/A</v>
      </c>
      <c r="D16" s="3" t="str">
        <f t="shared" si="0"/>
        <v>ERROR</v>
      </c>
      <c r="E16" t="e">
        <f>NA()</f>
        <v>#N/A</v>
      </c>
    </row>
    <row r="17" spans="1:11" x14ac:dyDescent="0.25">
      <c r="A17" t="s">
        <v>22</v>
      </c>
      <c r="B17" t="e">
        <v>#N/A</v>
      </c>
      <c r="D17" s="3" t="str">
        <f t="shared" si="0"/>
        <v>ERROR</v>
      </c>
      <c r="E17" t="e">
        <f>NA()</f>
        <v>#N/A</v>
      </c>
    </row>
    <row r="18" spans="1:11" x14ac:dyDescent="0.25">
      <c r="A18" t="s">
        <v>23</v>
      </c>
      <c r="B18" t="e">
        <v>#N/A</v>
      </c>
      <c r="D18" s="3" t="str">
        <f t="shared" si="0"/>
        <v>ERROR</v>
      </c>
      <c r="E18" t="e">
        <f>NA()</f>
        <v>#N/A</v>
      </c>
    </row>
    <row r="19" spans="1:11" x14ac:dyDescent="0.25">
      <c r="A19" t="s">
        <v>24</v>
      </c>
      <c r="B19" t="e">
        <v>#N/A</v>
      </c>
      <c r="D19" s="3" t="str">
        <f t="shared" si="0"/>
        <v>ERROR</v>
      </c>
      <c r="E19" t="e">
        <f>NA()</f>
        <v>#N/A</v>
      </c>
    </row>
    <row r="20" spans="1:11" x14ac:dyDescent="0.25">
      <c r="A20" t="s">
        <v>25</v>
      </c>
      <c r="B20" t="e">
        <v>#NUM!</v>
      </c>
      <c r="D20" s="3" t="str">
        <f t="shared" si="0"/>
        <v>ERROR</v>
      </c>
      <c r="E20" t="e">
        <f>_xll.qlSwaptionVolCube2("sv05",G14,"1m","2m",K20:K21,K20:K21,G20,G20,TRUE)</f>
        <v>#NUM!</v>
      </c>
      <c r="G20" t="str">
        <f>_xll.qlSwapIndex(,"euribor","1d",2,"eur","target","1y","mf","actual/360",I20)</f>
        <v>obj_000c8#0000</v>
      </c>
      <c r="I20" t="str">
        <f>_xll.qlIborIndex(,"euribor","1d",2,"eur","target","mf",TRUE,"actual/360")</f>
        <v>obj_000c6#0000</v>
      </c>
      <c r="K20">
        <v>1</v>
      </c>
    </row>
    <row r="21" spans="1:11" x14ac:dyDescent="0.25">
      <c r="A21" t="s">
        <v>26</v>
      </c>
      <c r="B21" t="e">
        <v>#N/A</v>
      </c>
      <c r="D21" s="3" t="str">
        <f t="shared" si="0"/>
        <v>ERROR</v>
      </c>
      <c r="E21" t="e">
        <f>NA()</f>
        <v>#N/A</v>
      </c>
      <c r="K21">
        <v>2</v>
      </c>
    </row>
    <row r="22" spans="1:11" x14ac:dyDescent="0.25">
      <c r="A22" t="s">
        <v>27</v>
      </c>
      <c r="B22" t="e">
        <v>#N/A</v>
      </c>
      <c r="D22" s="3" t="str">
        <f t="shared" si="0"/>
        <v>ERROR</v>
      </c>
      <c r="E22" t="e">
        <f>NA()</f>
        <v>#N/A</v>
      </c>
    </row>
    <row r="23" spans="1:11" x14ac:dyDescent="0.25">
      <c r="A23" t="s">
        <v>28</v>
      </c>
      <c r="B23" t="e">
        <v>#NUM!</v>
      </c>
      <c r="D23" s="3" t="str">
        <f t="shared" si="0"/>
        <v>ERROR</v>
      </c>
      <c r="E23" t="e">
        <f>_xll.qlSwaptionVolCube1("sv06",G14,"1m","2m",1,1,G20,+G20,TRUE,1,TRUE,TRUE)</f>
        <v>#NUM!</v>
      </c>
    </row>
    <row r="24" spans="1:11" x14ac:dyDescent="0.25">
      <c r="A24" t="s">
        <v>29</v>
      </c>
      <c r="B24" t="e">
        <v>#N/A</v>
      </c>
      <c r="D24" s="3" t="str">
        <f t="shared" si="0"/>
        <v>ERROR</v>
      </c>
      <c r="E24" t="e">
        <f>NA()</f>
        <v>#N/A</v>
      </c>
    </row>
    <row r="25" spans="1:11" x14ac:dyDescent="0.25">
      <c r="A25" t="s">
        <v>30</v>
      </c>
      <c r="B25" t="e">
        <v>#N/A</v>
      </c>
      <c r="D25" s="3" t="str">
        <f t="shared" si="0"/>
        <v>ERROR</v>
      </c>
      <c r="E25" t="e">
        <f>NA()</f>
        <v>#N/A</v>
      </c>
    </row>
    <row r="26" spans="1:11" x14ac:dyDescent="0.25">
      <c r="A26" t="s">
        <v>31</v>
      </c>
      <c r="B26" t="e">
        <v>#N/A</v>
      </c>
      <c r="D26" s="3" t="str">
        <f t="shared" si="0"/>
        <v>ERROR</v>
      </c>
      <c r="E26" t="e">
        <f>NA()</f>
        <v>#N/A</v>
      </c>
    </row>
    <row r="27" spans="1:11" x14ac:dyDescent="0.25">
      <c r="A27" t="s">
        <v>32</v>
      </c>
      <c r="B27" t="e">
        <v>#N/A</v>
      </c>
      <c r="D27" s="3" t="str">
        <f t="shared" si="0"/>
        <v>ERROR</v>
      </c>
      <c r="E27" t="e">
        <f>NA()</f>
        <v>#N/A</v>
      </c>
      <c r="G27">
        <f>_xll.qlSettingsEvaluationDate()</f>
        <v>42644</v>
      </c>
      <c r="H27" s="4">
        <f>G27</f>
        <v>42644</v>
      </c>
    </row>
    <row r="28" spans="1:11" x14ac:dyDescent="0.25">
      <c r="A28" t="s">
        <v>33</v>
      </c>
      <c r="B28" t="e">
        <v>#VALUE!</v>
      </c>
      <c r="D28" s="3" t="str">
        <f t="shared" si="0"/>
        <v>ERROR</v>
      </c>
      <c r="E28" t="e">
        <f>_xll.qlSmileSectionByCube("sv07",E23,G28,"1M")</f>
        <v>#VALUE!</v>
      </c>
      <c r="G28">
        <f>G27+1</f>
        <v>42645</v>
      </c>
      <c r="H28" s="4">
        <f>G28</f>
        <v>42645</v>
      </c>
    </row>
    <row r="29" spans="1:11" x14ac:dyDescent="0.25">
      <c r="A29" t="s">
        <v>34</v>
      </c>
      <c r="B29" t="e">
        <v>#VALUE!</v>
      </c>
      <c r="D29" s="3" t="str">
        <f t="shared" si="0"/>
        <v>ERROR</v>
      </c>
      <c r="E29" t="e">
        <f>_xll.qlSmileSectionByCube2("sv09",E23,G28,"1M")</f>
        <v>#VALUE!</v>
      </c>
      <c r="G29">
        <f>G27+30</f>
        <v>42674</v>
      </c>
      <c r="H29" s="4">
        <f>G29</f>
        <v>42674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2016-11-30T16:48:17Z</dcterms:modified>
</cp:coreProperties>
</file>