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951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BJ129" i="4"/>
  <c r="BJ121" i="4"/>
  <c r="BJ113" i="4"/>
  <c r="BJ105" i="4"/>
  <c r="BJ97" i="4"/>
  <c r="BJ89" i="4"/>
  <c r="BJ81" i="4"/>
  <c r="BJ73" i="4"/>
  <c r="BJ65" i="4"/>
  <c r="BJ57" i="4"/>
  <c r="BJ49" i="4"/>
  <c r="BJ41" i="4"/>
  <c r="BJ33" i="4"/>
  <c r="BJ25" i="4"/>
  <c r="BJ17" i="4"/>
  <c r="BJ9" i="4"/>
  <c r="BJ8" i="4"/>
  <c r="BJ118" i="4"/>
  <c r="BJ86" i="4"/>
  <c r="BJ70" i="4"/>
  <c r="BJ46" i="4"/>
  <c r="BJ30" i="4"/>
  <c r="BJ6" i="4"/>
  <c r="BJ101" i="4"/>
  <c r="BJ69" i="4"/>
  <c r="BJ37" i="4"/>
  <c r="BJ124" i="4"/>
  <c r="BJ92" i="4"/>
  <c r="BJ60" i="4"/>
  <c r="BJ28" i="4"/>
  <c r="BJ128" i="4"/>
  <c r="BJ120" i="4"/>
  <c r="BJ112" i="4"/>
  <c r="BJ104" i="4"/>
  <c r="BJ96" i="4"/>
  <c r="BJ88" i="4"/>
  <c r="BJ80" i="4"/>
  <c r="BJ72" i="4"/>
  <c r="BJ64" i="4"/>
  <c r="BJ56" i="4"/>
  <c r="BJ48" i="4"/>
  <c r="BJ40" i="4"/>
  <c r="BJ32" i="4"/>
  <c r="BJ24" i="4"/>
  <c r="BJ16" i="4"/>
  <c r="BJ110" i="4"/>
  <c r="BJ94" i="4"/>
  <c r="BJ62" i="4"/>
  <c r="BJ38" i="4"/>
  <c r="BJ14" i="4"/>
  <c r="BJ125" i="4"/>
  <c r="BJ85" i="4"/>
  <c r="BJ45" i="4"/>
  <c r="BJ13" i="4"/>
  <c r="BJ100" i="4"/>
  <c r="BJ76" i="4"/>
  <c r="BJ44" i="4"/>
  <c r="BJ127" i="4"/>
  <c r="BJ119" i="4"/>
  <c r="BJ111" i="4"/>
  <c r="BJ103" i="4"/>
  <c r="BJ95" i="4"/>
  <c r="BJ87" i="4"/>
  <c r="BJ79" i="4"/>
  <c r="BJ71" i="4"/>
  <c r="BJ63" i="4"/>
  <c r="BJ55" i="4"/>
  <c r="BJ47" i="4"/>
  <c r="BJ39" i="4"/>
  <c r="BJ31" i="4"/>
  <c r="BJ23" i="4"/>
  <c r="BJ15" i="4"/>
  <c r="BJ7" i="4"/>
  <c r="BJ126" i="4"/>
  <c r="BJ102" i="4"/>
  <c r="BJ78" i="4"/>
  <c r="BJ54" i="4"/>
  <c r="BJ22" i="4"/>
  <c r="BJ117" i="4"/>
  <c r="BJ93" i="4"/>
  <c r="BJ61" i="4"/>
  <c r="BJ29" i="4"/>
  <c r="BJ116" i="4"/>
  <c r="BJ68" i="4"/>
  <c r="BJ36" i="4"/>
  <c r="BJ12" i="4"/>
  <c r="BJ123" i="4"/>
  <c r="BJ115" i="4"/>
  <c r="BJ107" i="4"/>
  <c r="BJ99" i="4"/>
  <c r="BJ91" i="4"/>
  <c r="BJ83" i="4"/>
  <c r="BJ75" i="4"/>
  <c r="BJ67" i="4"/>
  <c r="BJ59" i="4"/>
  <c r="BJ51" i="4"/>
  <c r="BJ43" i="4"/>
  <c r="BJ35" i="4"/>
  <c r="BJ27" i="4"/>
  <c r="BJ19" i="4"/>
  <c r="BJ11" i="4"/>
  <c r="BJ122" i="4"/>
  <c r="BJ114" i="4"/>
  <c r="BJ106" i="4"/>
  <c r="BJ98" i="4"/>
  <c r="BJ90" i="4"/>
  <c r="BJ82" i="4"/>
  <c r="BJ74" i="4"/>
  <c r="BJ66" i="4"/>
  <c r="BJ58" i="4"/>
  <c r="BJ50" i="4"/>
  <c r="BJ42" i="4"/>
  <c r="BJ34" i="4"/>
  <c r="BJ26" i="4"/>
  <c r="BJ18" i="4"/>
  <c r="BJ10" i="4"/>
  <c r="BJ109" i="4"/>
  <c r="BJ77" i="4"/>
  <c r="BJ53" i="4"/>
  <c r="BJ21" i="4"/>
  <c r="BJ108" i="4"/>
  <c r="BJ84" i="4"/>
  <c r="BJ52" i="4"/>
  <c r="BJ20" i="4"/>
  <c r="BJ5" i="4"/>
  <c r="BI3" i="4"/>
  <c r="BG2" i="4"/>
  <c r="BF129" i="4"/>
  <c r="BF121" i="4"/>
  <c r="BF113" i="4"/>
  <c r="BF105" i="4"/>
  <c r="BF97" i="4"/>
  <c r="BF89" i="4"/>
  <c r="BF81" i="4"/>
  <c r="BF73" i="4"/>
  <c r="BF65" i="4"/>
  <c r="BF57" i="4"/>
  <c r="BF49" i="4"/>
  <c r="BF41" i="4"/>
  <c r="BF33" i="4"/>
  <c r="BF25" i="4"/>
  <c r="BF17" i="4"/>
  <c r="BF9" i="4"/>
  <c r="BF110" i="4"/>
  <c r="BF102" i="4"/>
  <c r="BF78" i="4"/>
  <c r="BF38" i="4"/>
  <c r="BF30" i="4"/>
  <c r="BF6" i="4"/>
  <c r="BF109" i="4"/>
  <c r="BF77" i="4"/>
  <c r="BF45" i="4"/>
  <c r="BF13" i="4"/>
  <c r="BF100" i="4"/>
  <c r="BF68" i="4"/>
  <c r="BF52" i="4"/>
  <c r="BF20" i="4"/>
  <c r="BF128" i="4"/>
  <c r="BF120" i="4"/>
  <c r="BF112" i="4"/>
  <c r="BF104" i="4"/>
  <c r="BF96" i="4"/>
  <c r="BF88" i="4"/>
  <c r="BF80" i="4"/>
  <c r="BF72" i="4"/>
  <c r="BF64" i="4"/>
  <c r="BF56" i="4"/>
  <c r="BF48" i="4"/>
  <c r="BF40" i="4"/>
  <c r="BF32" i="4"/>
  <c r="BF24" i="4"/>
  <c r="BF16" i="4"/>
  <c r="BF8" i="4"/>
  <c r="BF118" i="4"/>
  <c r="BF86" i="4"/>
  <c r="BF62" i="4"/>
  <c r="BF46" i="4"/>
  <c r="BF22" i="4"/>
  <c r="BF117" i="4"/>
  <c r="BF85" i="4"/>
  <c r="BF61" i="4"/>
  <c r="BF29" i="4"/>
  <c r="BF108" i="4"/>
  <c r="BF76" i="4"/>
  <c r="BF36" i="4"/>
  <c r="BF12" i="4"/>
  <c r="BF127" i="4"/>
  <c r="BF119" i="4"/>
  <c r="BF111" i="4"/>
  <c r="BF103" i="4"/>
  <c r="BF95" i="4"/>
  <c r="BF87" i="4"/>
  <c r="BF79" i="4"/>
  <c r="BF71" i="4"/>
  <c r="BF63" i="4"/>
  <c r="BF55" i="4"/>
  <c r="BF47" i="4"/>
  <c r="BF39" i="4"/>
  <c r="BF31" i="4"/>
  <c r="BF23" i="4"/>
  <c r="BF15" i="4"/>
  <c r="BF7" i="4"/>
  <c r="BF126" i="4"/>
  <c r="BF94" i="4"/>
  <c r="BF70" i="4"/>
  <c r="BF54" i="4"/>
  <c r="BF14" i="4"/>
  <c r="BF125" i="4"/>
  <c r="BF93" i="4"/>
  <c r="BF69" i="4"/>
  <c r="BF37" i="4"/>
  <c r="BF124" i="4"/>
  <c r="BF84" i="4"/>
  <c r="BF44" i="4"/>
  <c r="BF123" i="4"/>
  <c r="BF115" i="4"/>
  <c r="BF107" i="4"/>
  <c r="BF99" i="4"/>
  <c r="BF91" i="4"/>
  <c r="BF83" i="4"/>
  <c r="BF75" i="4"/>
  <c r="BF67" i="4"/>
  <c r="BF59" i="4"/>
  <c r="BF51" i="4"/>
  <c r="BF43" i="4"/>
  <c r="BF35" i="4"/>
  <c r="BF27" i="4"/>
  <c r="BF19" i="4"/>
  <c r="BF11" i="4"/>
  <c r="BF122" i="4"/>
  <c r="BF114" i="4"/>
  <c r="BF106" i="4"/>
  <c r="BF98" i="4"/>
  <c r="BF90" i="4"/>
  <c r="BF82" i="4"/>
  <c r="BF74" i="4"/>
  <c r="BF66" i="4"/>
  <c r="BF58" i="4"/>
  <c r="BF50" i="4"/>
  <c r="BF42" i="4"/>
  <c r="BF34" i="4"/>
  <c r="BF26" i="4"/>
  <c r="BF18" i="4"/>
  <c r="BF10" i="4"/>
  <c r="BF101" i="4"/>
  <c r="BF53" i="4"/>
  <c r="BF21" i="4"/>
  <c r="BF116" i="4"/>
  <c r="BF92" i="4"/>
  <c r="BF60" i="4"/>
  <c r="BF28" i="4"/>
  <c r="BF5" i="4"/>
  <c r="BE3" i="4"/>
  <c r="BE2" i="4"/>
  <c r="BB129" i="4"/>
  <c r="BB121" i="4"/>
  <c r="BB113" i="4"/>
  <c r="BB105" i="4"/>
  <c r="BB97" i="4"/>
  <c r="BB89" i="4"/>
  <c r="BB81" i="4"/>
  <c r="BB73" i="4"/>
  <c r="BB65" i="4"/>
  <c r="BB57" i="4"/>
  <c r="BB49" i="4"/>
  <c r="BB41" i="4"/>
  <c r="BB33" i="4"/>
  <c r="BB25" i="4"/>
  <c r="BB17" i="4"/>
  <c r="BB9" i="4"/>
  <c r="BB110" i="4"/>
  <c r="BB86" i="4"/>
  <c r="BB62" i="4"/>
  <c r="BB46" i="4"/>
  <c r="BB30" i="4"/>
  <c r="BB6" i="4"/>
  <c r="BB109" i="4"/>
  <c r="BB85" i="4"/>
  <c r="BB61" i="4"/>
  <c r="BB45" i="4"/>
  <c r="BB21" i="4"/>
  <c r="BB108" i="4"/>
  <c r="BB76" i="4"/>
  <c r="BB52" i="4"/>
  <c r="BB20" i="4"/>
  <c r="BB128" i="4"/>
  <c r="BB120" i="4"/>
  <c r="BB112" i="4"/>
  <c r="BB104" i="4"/>
  <c r="BB96" i="4"/>
  <c r="BB88" i="4"/>
  <c r="BB80" i="4"/>
  <c r="BB72" i="4"/>
  <c r="BB64" i="4"/>
  <c r="BB56" i="4"/>
  <c r="BB48" i="4"/>
  <c r="BB40" i="4"/>
  <c r="BB32" i="4"/>
  <c r="BB24" i="4"/>
  <c r="BB16" i="4"/>
  <c r="BB8" i="4"/>
  <c r="BB7" i="4"/>
  <c r="BB126" i="4"/>
  <c r="BB94" i="4"/>
  <c r="BB70" i="4"/>
  <c r="BB38" i="4"/>
  <c r="BB22" i="4"/>
  <c r="BB125" i="4"/>
  <c r="BB101" i="4"/>
  <c r="BB77" i="4"/>
  <c r="BB53" i="4"/>
  <c r="BB29" i="4"/>
  <c r="BB124" i="4"/>
  <c r="BB92" i="4"/>
  <c r="BB60" i="4"/>
  <c r="BB12" i="4"/>
  <c r="BB127" i="4"/>
  <c r="BB119" i="4"/>
  <c r="BB111" i="4"/>
  <c r="BB103" i="4"/>
  <c r="BB95" i="4"/>
  <c r="BB87" i="4"/>
  <c r="BB79" i="4"/>
  <c r="BB71" i="4"/>
  <c r="BB63" i="4"/>
  <c r="BB55" i="4"/>
  <c r="BB47" i="4"/>
  <c r="BB39" i="4"/>
  <c r="BB31" i="4"/>
  <c r="BB23" i="4"/>
  <c r="BB15" i="4"/>
  <c r="BB118" i="4"/>
  <c r="BB102" i="4"/>
  <c r="BB78" i="4"/>
  <c r="BB54" i="4"/>
  <c r="BB14" i="4"/>
  <c r="BB117" i="4"/>
  <c r="BB93" i="4"/>
  <c r="BB69" i="4"/>
  <c r="BB37" i="4"/>
  <c r="BB13" i="4"/>
  <c r="BB116" i="4"/>
  <c r="BB84" i="4"/>
  <c r="BB44" i="4"/>
  <c r="BB28" i="4"/>
  <c r="BB123" i="4"/>
  <c r="BB115" i="4"/>
  <c r="BB107" i="4"/>
  <c r="BB99" i="4"/>
  <c r="BB91" i="4"/>
  <c r="BB83" i="4"/>
  <c r="BB75" i="4"/>
  <c r="BB67" i="4"/>
  <c r="BB59" i="4"/>
  <c r="BB51" i="4"/>
  <c r="BB43" i="4"/>
  <c r="BB35" i="4"/>
  <c r="BB27" i="4"/>
  <c r="BB19" i="4"/>
  <c r="BB11" i="4"/>
  <c r="BB122" i="4"/>
  <c r="BB114" i="4"/>
  <c r="BB106" i="4"/>
  <c r="BB98" i="4"/>
  <c r="BB90" i="4"/>
  <c r="BB82" i="4"/>
  <c r="BB74" i="4"/>
  <c r="BB66" i="4"/>
  <c r="BB58" i="4"/>
  <c r="BB50" i="4"/>
  <c r="BB42" i="4"/>
  <c r="BB34" i="4"/>
  <c r="BB26" i="4"/>
  <c r="BB18" i="4"/>
  <c r="BB10" i="4"/>
  <c r="BB100" i="4"/>
  <c r="BB68" i="4"/>
  <c r="BB36" i="4"/>
  <c r="BB5" i="4"/>
  <c r="BC2" i="4"/>
  <c r="BA3" i="4"/>
  <c r="BA2" i="4"/>
  <c r="AX129" i="4"/>
  <c r="AX121" i="4"/>
  <c r="AX113" i="4"/>
  <c r="AX105" i="4"/>
  <c r="AX97" i="4"/>
  <c r="AX89" i="4"/>
  <c r="AX81" i="4"/>
  <c r="AX73" i="4"/>
  <c r="AX65" i="4"/>
  <c r="AX57" i="4"/>
  <c r="AX49" i="4"/>
  <c r="AX41" i="4"/>
  <c r="AX33" i="4"/>
  <c r="AX25" i="4"/>
  <c r="AX17" i="4"/>
  <c r="AX9" i="4"/>
  <c r="AX110" i="4"/>
  <c r="AX94" i="4"/>
  <c r="AX70" i="4"/>
  <c r="AX38" i="4"/>
  <c r="AX22" i="4"/>
  <c r="AX125" i="4"/>
  <c r="AX101" i="4"/>
  <c r="AX69" i="4"/>
  <c r="AX45" i="4"/>
  <c r="AX13" i="4"/>
  <c r="AX108" i="4"/>
  <c r="AX68" i="4"/>
  <c r="AX36" i="4"/>
  <c r="AX12" i="4"/>
  <c r="AX128" i="4"/>
  <c r="AX120" i="4"/>
  <c r="AX112" i="4"/>
  <c r="AX104" i="4"/>
  <c r="AX96" i="4"/>
  <c r="AX88" i="4"/>
  <c r="AX80" i="4"/>
  <c r="AX72" i="4"/>
  <c r="AX64" i="4"/>
  <c r="AX56" i="4"/>
  <c r="AX48" i="4"/>
  <c r="AX40" i="4"/>
  <c r="AX32" i="4"/>
  <c r="AX24" i="4"/>
  <c r="AX16" i="4"/>
  <c r="AX8" i="4"/>
  <c r="AX118" i="4"/>
  <c r="AX86" i="4"/>
  <c r="AX62" i="4"/>
  <c r="AX46" i="4"/>
  <c r="AX14" i="4"/>
  <c r="AX117" i="4"/>
  <c r="AX93" i="4"/>
  <c r="AX61" i="4"/>
  <c r="AX37" i="4"/>
  <c r="AX21" i="4"/>
  <c r="AX100" i="4"/>
  <c r="AX76" i="4"/>
  <c r="AX44" i="4"/>
  <c r="AX127" i="4"/>
  <c r="AX119" i="4"/>
  <c r="AX111" i="4"/>
  <c r="AX103" i="4"/>
  <c r="AX95" i="4"/>
  <c r="AX87" i="4"/>
  <c r="AX79" i="4"/>
  <c r="AX71" i="4"/>
  <c r="AX63" i="4"/>
  <c r="AX55" i="4"/>
  <c r="AX47" i="4"/>
  <c r="AX39" i="4"/>
  <c r="AX31" i="4"/>
  <c r="AX23" i="4"/>
  <c r="AX15" i="4"/>
  <c r="AX7" i="4"/>
  <c r="AX126" i="4"/>
  <c r="AX102" i="4"/>
  <c r="AX78" i="4"/>
  <c r="AX54" i="4"/>
  <c r="AX30" i="4"/>
  <c r="AX6" i="4"/>
  <c r="AX109" i="4"/>
  <c r="AX85" i="4"/>
  <c r="AX77" i="4"/>
  <c r="AX53" i="4"/>
  <c r="AX116" i="4"/>
  <c r="AX84" i="4"/>
  <c r="AX60" i="4"/>
  <c r="AX28" i="4"/>
  <c r="AX123" i="4"/>
  <c r="AX115" i="4"/>
  <c r="AX107" i="4"/>
  <c r="AX99" i="4"/>
  <c r="AX91" i="4"/>
  <c r="AX83" i="4"/>
  <c r="AX75" i="4"/>
  <c r="AX67" i="4"/>
  <c r="AX59" i="4"/>
  <c r="AX51" i="4"/>
  <c r="AX43" i="4"/>
  <c r="AX35" i="4"/>
  <c r="AX27" i="4"/>
  <c r="AX19" i="4"/>
  <c r="AX11" i="4"/>
  <c r="AX122" i="4"/>
  <c r="AX114" i="4"/>
  <c r="AX106" i="4"/>
  <c r="AX98" i="4"/>
  <c r="AX90" i="4"/>
  <c r="AX82" i="4"/>
  <c r="AX74" i="4"/>
  <c r="AX66" i="4"/>
  <c r="AX58" i="4"/>
  <c r="AX50" i="4"/>
  <c r="AX42" i="4"/>
  <c r="AX34" i="4"/>
  <c r="AX26" i="4"/>
  <c r="AX18" i="4"/>
  <c r="AX10" i="4"/>
  <c r="AX29" i="4"/>
  <c r="AX124" i="4"/>
  <c r="AX92" i="4"/>
  <c r="AX52" i="4"/>
  <c r="AX20" i="4"/>
  <c r="AX5" i="4"/>
  <c r="AY2" i="4"/>
  <c r="AW3" i="4"/>
  <c r="AW2" i="4"/>
  <c r="AT129" i="4"/>
  <c r="AT121" i="4"/>
  <c r="AT113" i="4"/>
  <c r="AT105" i="4"/>
  <c r="AT97" i="4"/>
  <c r="AT89" i="4"/>
  <c r="AT81" i="4"/>
  <c r="AT73" i="4"/>
  <c r="AT65" i="4"/>
  <c r="AT57" i="4"/>
  <c r="AT49" i="4"/>
  <c r="AT41" i="4"/>
  <c r="AT33" i="4"/>
  <c r="AT25" i="4"/>
  <c r="AT17" i="4"/>
  <c r="AT9" i="4"/>
  <c r="AT119" i="4"/>
  <c r="AT103" i="4"/>
  <c r="AT87" i="4"/>
  <c r="AT71" i="4"/>
  <c r="AT55" i="4"/>
  <c r="AT39" i="4"/>
  <c r="AT23" i="4"/>
  <c r="AT7" i="4"/>
  <c r="AT61" i="4"/>
  <c r="AT29" i="4"/>
  <c r="AT13" i="4"/>
  <c r="AT108" i="4"/>
  <c r="AT84" i="4"/>
  <c r="AT60" i="4"/>
  <c r="AT28" i="4"/>
  <c r="AT128" i="4"/>
  <c r="AT120" i="4"/>
  <c r="AT112" i="4"/>
  <c r="AT104" i="4"/>
  <c r="AT96" i="4"/>
  <c r="AT88" i="4"/>
  <c r="AT80" i="4"/>
  <c r="AT72" i="4"/>
  <c r="AT64" i="4"/>
  <c r="AT56" i="4"/>
  <c r="AT48" i="4"/>
  <c r="AT40" i="4"/>
  <c r="AT32" i="4"/>
  <c r="AT24" i="4"/>
  <c r="AT16" i="4"/>
  <c r="AT8" i="4"/>
  <c r="AT127" i="4"/>
  <c r="AT111" i="4"/>
  <c r="AT95" i="4"/>
  <c r="AT79" i="4"/>
  <c r="AT63" i="4"/>
  <c r="AT47" i="4"/>
  <c r="AT31" i="4"/>
  <c r="AT15" i="4"/>
  <c r="AT69" i="4"/>
  <c r="AT45" i="4"/>
  <c r="AT21" i="4"/>
  <c r="AT116" i="4"/>
  <c r="AT92" i="4"/>
  <c r="AT52" i="4"/>
  <c r="AT20" i="4"/>
  <c r="AT126" i="4"/>
  <c r="AT118" i="4"/>
  <c r="AT110" i="4"/>
  <c r="AT102" i="4"/>
  <c r="AT94" i="4"/>
  <c r="AT86" i="4"/>
  <c r="AT78" i="4"/>
  <c r="AT70" i="4"/>
  <c r="AT62" i="4"/>
  <c r="AT54" i="4"/>
  <c r="AT46" i="4"/>
  <c r="AT38" i="4"/>
  <c r="AT30" i="4"/>
  <c r="AT22" i="4"/>
  <c r="AT14" i="4"/>
  <c r="AT6" i="4"/>
  <c r="AT125" i="4"/>
  <c r="AT117" i="4"/>
  <c r="AT109" i="4"/>
  <c r="AT101" i="4"/>
  <c r="AT93" i="4"/>
  <c r="AT85" i="4"/>
  <c r="AT77" i="4"/>
  <c r="AT53" i="4"/>
  <c r="AT37" i="4"/>
  <c r="AT124" i="4"/>
  <c r="AT100" i="4"/>
  <c r="AT76" i="4"/>
  <c r="AT44" i="4"/>
  <c r="AT12" i="4"/>
  <c r="AT123" i="4"/>
  <c r="AT115" i="4"/>
  <c r="AT107" i="4"/>
  <c r="AT99" i="4"/>
  <c r="AT91" i="4"/>
  <c r="AT83" i="4"/>
  <c r="AT75" i="4"/>
  <c r="AT67" i="4"/>
  <c r="AT59" i="4"/>
  <c r="AT51" i="4"/>
  <c r="AT43" i="4"/>
  <c r="AT35" i="4"/>
  <c r="AT27" i="4"/>
  <c r="AT19" i="4"/>
  <c r="AT11" i="4"/>
  <c r="AT122" i="4"/>
  <c r="AT114" i="4"/>
  <c r="AT106" i="4"/>
  <c r="AT98" i="4"/>
  <c r="AT90" i="4"/>
  <c r="AT82" i="4"/>
  <c r="AT74" i="4"/>
  <c r="AT66" i="4"/>
  <c r="AT58" i="4"/>
  <c r="AT50" i="4"/>
  <c r="AT42" i="4"/>
  <c r="AT34" i="4"/>
  <c r="AT26" i="4"/>
  <c r="AT18" i="4"/>
  <c r="AT10" i="4"/>
  <c r="AT68" i="4"/>
  <c r="AT36" i="4"/>
  <c r="AT5" i="4"/>
  <c r="AU2" i="4"/>
  <c r="AS3" i="4"/>
  <c r="AS2" i="4"/>
  <c r="AP129" i="4"/>
  <c r="AP121" i="4"/>
  <c r="AP113" i="4"/>
  <c r="AP105" i="4"/>
  <c r="AP97" i="4"/>
  <c r="AP89" i="4"/>
  <c r="AP81" i="4"/>
  <c r="AP73" i="4"/>
  <c r="AP65" i="4"/>
  <c r="AP57" i="4"/>
  <c r="AP49" i="4"/>
  <c r="AP41" i="4"/>
  <c r="AP33" i="4"/>
  <c r="AP25" i="4"/>
  <c r="AP17" i="4"/>
  <c r="AP9" i="4"/>
  <c r="AP119" i="4"/>
  <c r="AP111" i="4"/>
  <c r="AP95" i="4"/>
  <c r="AP79" i="4"/>
  <c r="AP63" i="4"/>
  <c r="AP39" i="4"/>
  <c r="AP23" i="4"/>
  <c r="AP15" i="4"/>
  <c r="AP126" i="4"/>
  <c r="AP102" i="4"/>
  <c r="AP78" i="4"/>
  <c r="AP54" i="4"/>
  <c r="AP30" i="4"/>
  <c r="AP128" i="4"/>
  <c r="AP120" i="4"/>
  <c r="AP112" i="4"/>
  <c r="AP104" i="4"/>
  <c r="AP96" i="4"/>
  <c r="AP88" i="4"/>
  <c r="AP80" i="4"/>
  <c r="AP72" i="4"/>
  <c r="AP64" i="4"/>
  <c r="AP56" i="4"/>
  <c r="AP48" i="4"/>
  <c r="AP40" i="4"/>
  <c r="AP32" i="4"/>
  <c r="AP24" i="4"/>
  <c r="AP16" i="4"/>
  <c r="AP8" i="4"/>
  <c r="AP127" i="4"/>
  <c r="AP103" i="4"/>
  <c r="AP87" i="4"/>
  <c r="AP71" i="4"/>
  <c r="AP55" i="4"/>
  <c r="AP47" i="4"/>
  <c r="AP31" i="4"/>
  <c r="AP7" i="4"/>
  <c r="AP118" i="4"/>
  <c r="AP110" i="4"/>
  <c r="AP86" i="4"/>
  <c r="AP62" i="4"/>
  <c r="AP22" i="4"/>
  <c r="AP125" i="4"/>
  <c r="AP117" i="4"/>
  <c r="AP109" i="4"/>
  <c r="AP101" i="4"/>
  <c r="AP93" i="4"/>
  <c r="AP85" i="4"/>
  <c r="AP77" i="4"/>
  <c r="AP69" i="4"/>
  <c r="AP61" i="4"/>
  <c r="AP53" i="4"/>
  <c r="AP45" i="4"/>
  <c r="AP37" i="4"/>
  <c r="AP29" i="4"/>
  <c r="AP21" i="4"/>
  <c r="AP13" i="4"/>
  <c r="AP124" i="4"/>
  <c r="AP116" i="4"/>
  <c r="AP108" i="4"/>
  <c r="AP100" i="4"/>
  <c r="AP92" i="4"/>
  <c r="AP84" i="4"/>
  <c r="AP76" i="4"/>
  <c r="AP68" i="4"/>
  <c r="AP60" i="4"/>
  <c r="AP52" i="4"/>
  <c r="AP44" i="4"/>
  <c r="AP36" i="4"/>
  <c r="AP28" i="4"/>
  <c r="AP20" i="4"/>
  <c r="AP12" i="4"/>
  <c r="AP38" i="4"/>
  <c r="AP6" i="4"/>
  <c r="AP123" i="4"/>
  <c r="AP115" i="4"/>
  <c r="AP107" i="4"/>
  <c r="AP99" i="4"/>
  <c r="AP91" i="4"/>
  <c r="AP83" i="4"/>
  <c r="AP75" i="4"/>
  <c r="AP67" i="4"/>
  <c r="AP59" i="4"/>
  <c r="AP51" i="4"/>
  <c r="AP43" i="4"/>
  <c r="AP35" i="4"/>
  <c r="AP27" i="4"/>
  <c r="AP19" i="4"/>
  <c r="AP11" i="4"/>
  <c r="AP122" i="4"/>
  <c r="AP114" i="4"/>
  <c r="AP106" i="4"/>
  <c r="AP98" i="4"/>
  <c r="AP90" i="4"/>
  <c r="AP82" i="4"/>
  <c r="AP74" i="4"/>
  <c r="AP66" i="4"/>
  <c r="AP58" i="4"/>
  <c r="AP50" i="4"/>
  <c r="AP42" i="4"/>
  <c r="AP34" i="4"/>
  <c r="AP26" i="4"/>
  <c r="AP18" i="4"/>
  <c r="AP10" i="4"/>
  <c r="AP94" i="4"/>
  <c r="AP70" i="4"/>
  <c r="AP46" i="4"/>
  <c r="AP14" i="4"/>
  <c r="AP5" i="4"/>
  <c r="AQ2" i="4"/>
  <c r="AO3" i="4"/>
  <c r="AO2" i="4"/>
  <c r="AL129" i="4"/>
  <c r="AL121" i="4"/>
  <c r="AL113" i="4"/>
  <c r="AL105" i="4"/>
  <c r="AL97" i="4"/>
  <c r="AL89" i="4"/>
  <c r="AL81" i="4"/>
  <c r="AL73" i="4"/>
  <c r="AL65" i="4"/>
  <c r="AL57" i="4"/>
  <c r="AL49" i="4"/>
  <c r="AL41" i="4"/>
  <c r="AL33" i="4"/>
  <c r="AL25" i="4"/>
  <c r="AL17" i="4"/>
  <c r="AL9" i="4"/>
  <c r="AL119" i="4"/>
  <c r="AL103" i="4"/>
  <c r="AL87" i="4"/>
  <c r="AL71" i="4"/>
  <c r="AL55" i="4"/>
  <c r="AL39" i="4"/>
  <c r="AL23" i="4"/>
  <c r="AL15" i="4"/>
  <c r="AL53" i="4"/>
  <c r="AL29" i="4"/>
  <c r="AL116" i="4"/>
  <c r="AL100" i="4"/>
  <c r="AL68" i="4"/>
  <c r="AL28" i="4"/>
  <c r="AL128" i="4"/>
  <c r="AL120" i="4"/>
  <c r="AL112" i="4"/>
  <c r="AL104" i="4"/>
  <c r="AL96" i="4"/>
  <c r="AL88" i="4"/>
  <c r="AL80" i="4"/>
  <c r="AL72" i="4"/>
  <c r="AL64" i="4"/>
  <c r="AL56" i="4"/>
  <c r="AL48" i="4"/>
  <c r="AL40" i="4"/>
  <c r="AL32" i="4"/>
  <c r="AL24" i="4"/>
  <c r="AL16" i="4"/>
  <c r="AL8" i="4"/>
  <c r="AL127" i="4"/>
  <c r="AL111" i="4"/>
  <c r="AL95" i="4"/>
  <c r="AL79" i="4"/>
  <c r="AL63" i="4"/>
  <c r="AL47" i="4"/>
  <c r="AL31" i="4"/>
  <c r="AL7" i="4"/>
  <c r="AL61" i="4"/>
  <c r="AL37" i="4"/>
  <c r="AL13" i="4"/>
  <c r="AL108" i="4"/>
  <c r="AL76" i="4"/>
  <c r="AL44" i="4"/>
  <c r="AL12" i="4"/>
  <c r="AL126" i="4"/>
  <c r="AL118" i="4"/>
  <c r="AL110" i="4"/>
  <c r="AL102" i="4"/>
  <c r="AL94" i="4"/>
  <c r="AL86" i="4"/>
  <c r="AL78" i="4"/>
  <c r="AL70" i="4"/>
  <c r="AL62" i="4"/>
  <c r="AL54" i="4"/>
  <c r="AL46" i="4"/>
  <c r="AL38" i="4"/>
  <c r="AL30" i="4"/>
  <c r="AL22" i="4"/>
  <c r="AL14" i="4"/>
  <c r="AL6" i="4"/>
  <c r="AL125" i="4"/>
  <c r="AL117" i="4"/>
  <c r="AL109" i="4"/>
  <c r="AL101" i="4"/>
  <c r="AL93" i="4"/>
  <c r="AL85" i="4"/>
  <c r="AL77" i="4"/>
  <c r="AL69" i="4"/>
  <c r="AL45" i="4"/>
  <c r="AL21" i="4"/>
  <c r="AL124" i="4"/>
  <c r="AL92" i="4"/>
  <c r="AL60" i="4"/>
  <c r="AL36" i="4"/>
  <c r="AL123" i="4"/>
  <c r="AL115" i="4"/>
  <c r="AL107" i="4"/>
  <c r="AL99" i="4"/>
  <c r="AL91" i="4"/>
  <c r="AL83" i="4"/>
  <c r="AL75" i="4"/>
  <c r="AL67" i="4"/>
  <c r="AL59" i="4"/>
  <c r="AL51" i="4"/>
  <c r="AL43" i="4"/>
  <c r="AL35" i="4"/>
  <c r="AL27" i="4"/>
  <c r="AL19" i="4"/>
  <c r="AL11" i="4"/>
  <c r="AL122" i="4"/>
  <c r="AL114" i="4"/>
  <c r="AL106" i="4"/>
  <c r="AL98" i="4"/>
  <c r="AL90" i="4"/>
  <c r="AL82" i="4"/>
  <c r="AL74" i="4"/>
  <c r="AL66" i="4"/>
  <c r="AL58" i="4"/>
  <c r="AL50" i="4"/>
  <c r="AL42" i="4"/>
  <c r="AL34" i="4"/>
  <c r="AL26" i="4"/>
  <c r="AL18" i="4"/>
  <c r="AL10" i="4"/>
  <c r="AL84" i="4"/>
  <c r="AL52" i="4"/>
  <c r="AL20" i="4"/>
  <c r="AL5" i="4"/>
  <c r="AM2" i="4"/>
  <c r="AK2" i="4"/>
  <c r="AK3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19" i="4"/>
  <c r="AH103" i="4"/>
  <c r="AH87" i="4"/>
  <c r="AH71" i="4"/>
  <c r="AH55" i="4"/>
  <c r="AH39" i="4"/>
  <c r="AH15" i="4"/>
  <c r="AH37" i="4"/>
  <c r="AH116" i="4"/>
  <c r="AH84" i="4"/>
  <c r="AH52" i="4"/>
  <c r="AH28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127" i="4"/>
  <c r="AH111" i="4"/>
  <c r="AH95" i="4"/>
  <c r="AH79" i="4"/>
  <c r="AH63" i="4"/>
  <c r="AH47" i="4"/>
  <c r="AH23" i="4"/>
  <c r="AH45" i="4"/>
  <c r="AH13" i="4"/>
  <c r="AH100" i="4"/>
  <c r="AH68" i="4"/>
  <c r="AH36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125" i="4"/>
  <c r="AH117" i="4"/>
  <c r="AH109" i="4"/>
  <c r="AH101" i="4"/>
  <c r="AH93" i="4"/>
  <c r="AH85" i="4"/>
  <c r="AH77" i="4"/>
  <c r="AH69" i="4"/>
  <c r="AH61" i="4"/>
  <c r="AH29" i="4"/>
  <c r="AH21" i="4"/>
  <c r="AH108" i="4"/>
  <c r="AH76" i="4"/>
  <c r="AH44" i="4"/>
  <c r="AH12" i="4"/>
  <c r="AH123" i="4"/>
  <c r="AH115" i="4"/>
  <c r="AH107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31" i="4"/>
  <c r="AH7" i="4"/>
  <c r="AH53" i="4"/>
  <c r="AH124" i="4"/>
  <c r="AH92" i="4"/>
  <c r="AH60" i="4"/>
  <c r="AH20" i="4"/>
  <c r="AH5" i="4"/>
  <c r="AI2" i="4"/>
  <c r="AG3" i="4"/>
  <c r="AG2" i="4"/>
  <c r="AD129" i="4"/>
  <c r="AD121" i="4"/>
  <c r="AD113" i="4"/>
  <c r="AD105" i="4"/>
  <c r="AD97" i="4"/>
  <c r="AD89" i="4"/>
  <c r="AD81" i="4"/>
  <c r="AD73" i="4"/>
  <c r="AD65" i="4"/>
  <c r="AD57" i="4"/>
  <c r="AD49" i="4"/>
  <c r="AD41" i="4"/>
  <c r="AD33" i="4"/>
  <c r="AD25" i="4"/>
  <c r="AD17" i="4"/>
  <c r="AD9" i="4"/>
  <c r="AD111" i="4"/>
  <c r="AD95" i="4"/>
  <c r="AD87" i="4"/>
  <c r="AD79" i="4"/>
  <c r="AD71" i="4"/>
  <c r="AD63" i="4"/>
  <c r="AD47" i="4"/>
  <c r="AD31" i="4"/>
  <c r="AD15" i="4"/>
  <c r="AD126" i="4"/>
  <c r="AD110" i="4"/>
  <c r="AD86" i="4"/>
  <c r="AD62" i="4"/>
  <c r="AD38" i="4"/>
  <c r="AD6" i="4"/>
  <c r="AD128" i="4"/>
  <c r="AD120" i="4"/>
  <c r="AD112" i="4"/>
  <c r="AD104" i="4"/>
  <c r="AD96" i="4"/>
  <c r="AD88" i="4"/>
  <c r="AD80" i="4"/>
  <c r="AD72" i="4"/>
  <c r="AD64" i="4"/>
  <c r="AD56" i="4"/>
  <c r="AD48" i="4"/>
  <c r="AD40" i="4"/>
  <c r="AD32" i="4"/>
  <c r="AD24" i="4"/>
  <c r="AD16" i="4"/>
  <c r="AD8" i="4"/>
  <c r="AD127" i="4"/>
  <c r="AD119" i="4"/>
  <c r="AD103" i="4"/>
  <c r="AD55" i="4"/>
  <c r="AD39" i="4"/>
  <c r="AD23" i="4"/>
  <c r="AD7" i="4"/>
  <c r="AD118" i="4"/>
  <c r="AD94" i="4"/>
  <c r="AD70" i="4"/>
  <c r="AD54" i="4"/>
  <c r="AD22" i="4"/>
  <c r="AD125" i="4"/>
  <c r="AD117" i="4"/>
  <c r="AD109" i="4"/>
  <c r="AD101" i="4"/>
  <c r="AD93" i="4"/>
  <c r="AD85" i="4"/>
  <c r="AD77" i="4"/>
  <c r="AD69" i="4"/>
  <c r="AD61" i="4"/>
  <c r="AD53" i="4"/>
  <c r="AD45" i="4"/>
  <c r="AD37" i="4"/>
  <c r="AD29" i="4"/>
  <c r="AD21" i="4"/>
  <c r="AD13" i="4"/>
  <c r="AD124" i="4"/>
  <c r="AD116" i="4"/>
  <c r="AD108" i="4"/>
  <c r="AD100" i="4"/>
  <c r="AD92" i="4"/>
  <c r="AD84" i="4"/>
  <c r="AD76" i="4"/>
  <c r="AD68" i="4"/>
  <c r="AD60" i="4"/>
  <c r="AD52" i="4"/>
  <c r="AD44" i="4"/>
  <c r="AD36" i="4"/>
  <c r="AD28" i="4"/>
  <c r="AD20" i="4"/>
  <c r="AD12" i="4"/>
  <c r="AD30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27" i="4"/>
  <c r="AD19" i="4"/>
  <c r="AD11" i="4"/>
  <c r="AD122" i="4"/>
  <c r="AD114" i="4"/>
  <c r="AD106" i="4"/>
  <c r="AD98" i="4"/>
  <c r="AD90" i="4"/>
  <c r="AD82" i="4"/>
  <c r="AD74" i="4"/>
  <c r="AD66" i="4"/>
  <c r="AD58" i="4"/>
  <c r="AD50" i="4"/>
  <c r="AD42" i="4"/>
  <c r="AD34" i="4"/>
  <c r="AD26" i="4"/>
  <c r="AD18" i="4"/>
  <c r="AD10" i="4"/>
  <c r="AD102" i="4"/>
  <c r="AD78" i="4"/>
  <c r="AD46" i="4"/>
  <c r="AD14" i="4"/>
  <c r="AD5" i="4"/>
  <c r="AE2" i="4"/>
  <c r="AC3" i="4"/>
  <c r="AC2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Z119" i="4"/>
  <c r="Z111" i="4"/>
  <c r="Z95" i="4"/>
  <c r="Z79" i="4"/>
  <c r="Z63" i="4"/>
  <c r="Z39" i="4"/>
  <c r="Z31" i="4"/>
  <c r="Z15" i="4"/>
  <c r="Z69" i="4"/>
  <c r="Z37" i="4"/>
  <c r="Z124" i="4"/>
  <c r="Z84" i="4"/>
  <c r="Z36" i="4"/>
  <c r="Z12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Z127" i="4"/>
  <c r="Z103" i="4"/>
  <c r="Z87" i="4"/>
  <c r="Z71" i="4"/>
  <c r="Z55" i="4"/>
  <c r="Z47" i="4"/>
  <c r="Z23" i="4"/>
  <c r="Z7" i="4"/>
  <c r="Z61" i="4"/>
  <c r="Z29" i="4"/>
  <c r="Z116" i="4"/>
  <c r="Z92" i="4"/>
  <c r="Z4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Z125" i="4"/>
  <c r="Z117" i="4"/>
  <c r="Z109" i="4"/>
  <c r="Z101" i="4"/>
  <c r="Z93" i="4"/>
  <c r="Z85" i="4"/>
  <c r="Z77" i="4"/>
  <c r="Z53" i="4"/>
  <c r="Z21" i="4"/>
  <c r="Z108" i="4"/>
  <c r="Z68" i="4"/>
  <c r="Z52" i="4"/>
  <c r="Z20" i="4"/>
  <c r="Z123" i="4"/>
  <c r="Z115" i="4"/>
  <c r="Z107" i="4"/>
  <c r="Z99" i="4"/>
  <c r="Z91" i="4"/>
  <c r="Z83" i="4"/>
  <c r="Z75" i="4"/>
  <c r="Z67" i="4"/>
  <c r="Z59" i="4"/>
  <c r="Z51" i="4"/>
  <c r="Z43" i="4"/>
  <c r="Z35" i="4"/>
  <c r="Z27" i="4"/>
  <c r="Z19" i="4"/>
  <c r="Z11" i="4"/>
  <c r="Z122" i="4"/>
  <c r="Z114" i="4"/>
  <c r="Z106" i="4"/>
  <c r="Z98" i="4"/>
  <c r="Z90" i="4"/>
  <c r="Z82" i="4"/>
  <c r="Z74" i="4"/>
  <c r="Z66" i="4"/>
  <c r="Z58" i="4"/>
  <c r="Z50" i="4"/>
  <c r="Z42" i="4"/>
  <c r="Z34" i="4"/>
  <c r="Z26" i="4"/>
  <c r="Z18" i="4"/>
  <c r="Z10" i="4"/>
  <c r="Z45" i="4"/>
  <c r="Z13" i="4"/>
  <c r="Z100" i="4"/>
  <c r="Z76" i="4"/>
  <c r="Z60" i="4"/>
  <c r="Z28" i="4"/>
  <c r="Y3" i="4"/>
  <c r="Z5" i="4"/>
  <c r="AA2" i="4"/>
  <c r="Y2" i="4"/>
  <c r="V5" i="4"/>
  <c r="W2" i="4"/>
  <c r="U2" i="4"/>
  <c r="Q2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R119" i="4"/>
  <c r="R103" i="4"/>
  <c r="R87" i="4"/>
  <c r="R71" i="4"/>
  <c r="R55" i="4"/>
  <c r="R47" i="4"/>
  <c r="R31" i="4"/>
  <c r="R15" i="4"/>
  <c r="R53" i="4"/>
  <c r="R21" i="4"/>
  <c r="R124" i="4"/>
  <c r="R76" i="4"/>
  <c r="R52" i="4"/>
  <c r="R12" i="4"/>
  <c r="R128" i="4"/>
  <c r="R120" i="4"/>
  <c r="R112" i="4"/>
  <c r="R104" i="4"/>
  <c r="R96" i="4"/>
  <c r="R88" i="4"/>
  <c r="R80" i="4"/>
  <c r="R72" i="4"/>
  <c r="R64" i="4"/>
  <c r="R56" i="4"/>
  <c r="R48" i="4"/>
  <c r="R40" i="4"/>
  <c r="R32" i="4"/>
  <c r="R24" i="4"/>
  <c r="R16" i="4"/>
  <c r="R8" i="4"/>
  <c r="R127" i="4"/>
  <c r="R111" i="4"/>
  <c r="R95" i="4"/>
  <c r="R79" i="4"/>
  <c r="R63" i="4"/>
  <c r="R39" i="4"/>
  <c r="R23" i="4"/>
  <c r="R7" i="4"/>
  <c r="R61" i="4"/>
  <c r="R37" i="4"/>
  <c r="R116" i="4"/>
  <c r="R92" i="4"/>
  <c r="R44" i="4"/>
  <c r="R20" i="4"/>
  <c r="R126" i="4"/>
  <c r="R118" i="4"/>
  <c r="R110" i="4"/>
  <c r="R102" i="4"/>
  <c r="R94" i="4"/>
  <c r="R86" i="4"/>
  <c r="R78" i="4"/>
  <c r="R70" i="4"/>
  <c r="R62" i="4"/>
  <c r="R54" i="4"/>
  <c r="R46" i="4"/>
  <c r="R38" i="4"/>
  <c r="R30" i="4"/>
  <c r="R22" i="4"/>
  <c r="R14" i="4"/>
  <c r="R6" i="4"/>
  <c r="R125" i="4"/>
  <c r="R117" i="4"/>
  <c r="R109" i="4"/>
  <c r="R101" i="4"/>
  <c r="R93" i="4"/>
  <c r="R85" i="4"/>
  <c r="R77" i="4"/>
  <c r="R69" i="4"/>
  <c r="R45" i="4"/>
  <c r="R29" i="4"/>
  <c r="R13" i="4"/>
  <c r="R100" i="4"/>
  <c r="R68" i="4"/>
  <c r="R36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R122" i="4"/>
  <c r="R114" i="4"/>
  <c r="R106" i="4"/>
  <c r="R98" i="4"/>
  <c r="R90" i="4"/>
  <c r="R82" i="4"/>
  <c r="R74" i="4"/>
  <c r="R66" i="4"/>
  <c r="R58" i="4"/>
  <c r="R50" i="4"/>
  <c r="R42" i="4"/>
  <c r="R34" i="4"/>
  <c r="R26" i="4"/>
  <c r="R18" i="4"/>
  <c r="R10" i="4"/>
  <c r="R108" i="4"/>
  <c r="R84" i="4"/>
  <c r="R60" i="4"/>
  <c r="R28" i="4"/>
  <c r="Q3" i="4"/>
  <c r="K10" i="6"/>
  <c r="I16" i="3"/>
  <c r="K4" i="6"/>
  <c r="K3" i="6"/>
  <c r="K15" i="6"/>
  <c r="K8" i="6"/>
  <c r="K5" i="6"/>
  <c r="K13" i="6"/>
  <c r="K6" i="6"/>
  <c r="K7" i="6"/>
  <c r="D13" i="2" a="1"/>
  <c r="K12" i="6"/>
  <c r="K11" i="6"/>
  <c r="K14" i="6"/>
  <c r="K9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35" i="2"/>
  <c r="F2" i="2"/>
  <c r="F16" i="2"/>
  <c r="F26" i="2"/>
  <c r="F36" i="2"/>
  <c r="F15" i="2"/>
  <c r="F28" i="2"/>
  <c r="F23" i="2"/>
  <c r="F30" i="2"/>
  <c r="J35" i="2"/>
  <c r="F25" i="2"/>
  <c r="F24" i="2"/>
  <c r="F21" i="2"/>
  <c r="F32" i="2"/>
  <c r="F31" i="2"/>
  <c r="K15" i="2"/>
  <c r="F13" i="2"/>
  <c r="F34" i="2"/>
  <c r="K34" i="2" s="1"/>
  <c r="J36" i="2"/>
  <c r="F27" i="2"/>
  <c r="K36" i="2"/>
  <c r="K31" i="2"/>
  <c r="F20" i="2"/>
  <c r="F29" i="2"/>
  <c r="F17" i="2"/>
  <c r="I5" i="3"/>
  <c r="F33" i="2"/>
  <c r="F19" i="2"/>
  <c r="J19" i="2" s="1"/>
  <c r="F22" i="2"/>
  <c r="J22" i="2" s="1"/>
  <c r="F14" i="2"/>
  <c r="F18" i="2"/>
  <c r="BI2" i="4"/>
  <c r="BK2" i="4" s="1"/>
  <c r="Q3" i="6" l="1"/>
  <c r="C15" i="6"/>
  <c r="K35" i="2"/>
  <c r="J14" i="2"/>
  <c r="J13" i="2"/>
  <c r="K28" i="2"/>
  <c r="K23" i="2"/>
  <c r="K29" i="2"/>
  <c r="K24" i="2"/>
  <c r="J23" i="2"/>
  <c r="K13" i="2"/>
  <c r="K27" i="2"/>
  <c r="J17" i="2"/>
  <c r="J18" i="2"/>
  <c r="Q4" i="6"/>
  <c r="K20" i="2"/>
  <c r="J32" i="2"/>
  <c r="K16" i="2"/>
  <c r="J30" i="2"/>
  <c r="K17" i="2"/>
  <c r="K21" i="2"/>
  <c r="J24" i="2"/>
  <c r="K30" i="2"/>
  <c r="J31" i="2"/>
  <c r="J16" i="2"/>
  <c r="J27" i="2"/>
  <c r="K33" i="2"/>
  <c r="J15" i="2"/>
  <c r="K14" i="2"/>
  <c r="J20" i="2"/>
  <c r="K25" i="2"/>
  <c r="K19" i="2"/>
  <c r="J33" i="2"/>
  <c r="K22" i="2"/>
  <c r="J25" i="2"/>
  <c r="A3" i="2"/>
  <c r="J21" i="2"/>
  <c r="J29" i="2"/>
  <c r="K26" i="2"/>
  <c r="K2" i="2"/>
  <c r="J26" i="2"/>
  <c r="J2" i="2"/>
  <c r="K32" i="2"/>
  <c r="K18" i="2"/>
  <c r="J34" i="2"/>
  <c r="J28" i="2"/>
  <c r="I18" i="3"/>
  <c r="I19" i="3"/>
  <c r="D3" i="2"/>
  <c r="A4" i="2"/>
  <c r="D4" i="2"/>
  <c r="A5" i="2"/>
  <c r="E4" i="2" l="1"/>
  <c r="E3" i="2"/>
  <c r="A6" i="2"/>
  <c r="D5" i="2"/>
  <c r="F4" i="2"/>
  <c r="Q5" i="6"/>
  <c r="F3" i="2"/>
  <c r="K3" i="2" s="1"/>
  <c r="E5" i="2" l="1"/>
  <c r="G4" i="2"/>
  <c r="G3" i="2"/>
  <c r="J4" i="2"/>
  <c r="F5" i="2"/>
  <c r="K4" i="2"/>
  <c r="J5" i="2"/>
  <c r="D6" i="2"/>
  <c r="J3" i="2"/>
  <c r="A7" i="2"/>
  <c r="A8" i="2" s="1"/>
  <c r="Q6" i="6"/>
  <c r="Q7" i="6"/>
  <c r="K5" i="2"/>
  <c r="A9" i="2"/>
  <c r="D8" i="2"/>
  <c r="A10" i="2"/>
  <c r="D9" i="2"/>
  <c r="D10" i="2"/>
  <c r="A11" i="2"/>
  <c r="D11" i="2"/>
  <c r="A12" i="2"/>
  <c r="E6" i="2" l="1"/>
  <c r="G5" i="2"/>
  <c r="E11" i="2"/>
  <c r="E10" i="2"/>
  <c r="E9" i="2"/>
  <c r="E8" i="2"/>
  <c r="F9" i="2"/>
  <c r="F11" i="2"/>
  <c r="J9" i="2"/>
  <c r="F6" i="2"/>
  <c r="D12" i="2"/>
  <c r="K11" i="2"/>
  <c r="F8" i="2"/>
  <c r="K9" i="2"/>
  <c r="Q8" i="6"/>
  <c r="Q9" i="6" s="1"/>
  <c r="K8" i="2"/>
  <c r="D7" i="2"/>
  <c r="F10" i="2"/>
  <c r="J10" i="2" s="1"/>
  <c r="J6" i="2"/>
  <c r="G6" i="2" l="1"/>
  <c r="E7" i="2"/>
  <c r="E12" i="2"/>
  <c r="G10" i="2"/>
  <c r="G11" i="2"/>
  <c r="G9" i="2"/>
  <c r="G8" i="2"/>
  <c r="J11" i="2"/>
  <c r="K10" i="2"/>
  <c r="F7" i="2"/>
  <c r="K7" i="2"/>
  <c r="J7" i="2"/>
  <c r="K6" i="2"/>
  <c r="Q10" i="6"/>
  <c r="J8" i="2"/>
  <c r="F12" i="2"/>
  <c r="E38" i="2"/>
  <c r="K38" i="2"/>
  <c r="J12" i="2"/>
  <c r="G38" i="2"/>
  <c r="K12" i="2"/>
  <c r="J38" i="2"/>
  <c r="F38" i="2"/>
  <c r="H38" i="2"/>
  <c r="I38" i="2"/>
  <c r="D38" i="2"/>
  <c r="G7" i="2" l="1"/>
  <c r="G12" i="2"/>
  <c r="A5" i="4" a="1"/>
  <c r="Q11" i="6"/>
  <c r="A33" i="4" l="1"/>
  <c r="A5" i="4"/>
  <c r="A101" i="4"/>
  <c r="A8" i="4"/>
  <c r="A26" i="4"/>
  <c r="A15" i="4"/>
  <c r="A104" i="4"/>
  <c r="A18" i="4"/>
  <c r="A75" i="4"/>
  <c r="A41" i="4"/>
  <c r="A49" i="4"/>
  <c r="A39" i="4"/>
  <c r="A86" i="4"/>
  <c r="A97" i="4"/>
  <c r="A16" i="4"/>
  <c r="A98" i="4"/>
  <c r="A58" i="4"/>
  <c r="A30" i="4"/>
  <c r="A52" i="4"/>
  <c r="A20" i="4"/>
  <c r="A78" i="4"/>
  <c r="A93" i="4"/>
  <c r="A121" i="4"/>
  <c r="A88" i="4"/>
  <c r="A59" i="4"/>
  <c r="A106" i="4"/>
  <c r="A28" i="4"/>
  <c r="A76" i="4"/>
  <c r="A31" i="4"/>
  <c r="A122" i="4"/>
  <c r="A87" i="4"/>
  <c r="A114" i="4"/>
  <c r="A79" i="4"/>
  <c r="A17" i="4"/>
  <c r="A85" i="4"/>
  <c r="A115" i="4"/>
  <c r="A80" i="4"/>
  <c r="A108" i="4"/>
  <c r="A48" i="4"/>
  <c r="A24" i="4"/>
  <c r="A74" i="4"/>
  <c r="A64" i="4"/>
  <c r="A62" i="4"/>
  <c r="A105" i="4"/>
  <c r="A120" i="4"/>
  <c r="A109" i="4"/>
  <c r="A126" i="4"/>
  <c r="A99" i="4"/>
  <c r="A65" i="4"/>
  <c r="A103" i="4"/>
  <c r="A35" i="4"/>
  <c r="A113" i="4"/>
  <c r="A34" i="4"/>
  <c r="A54" i="4"/>
  <c r="A32" i="4"/>
  <c r="A95" i="4"/>
  <c r="A11" i="4"/>
  <c r="A127" i="4"/>
  <c r="A22" i="4"/>
  <c r="A72" i="4"/>
  <c r="A125" i="4"/>
  <c r="A117" i="4"/>
  <c r="A51" i="4"/>
  <c r="A44" i="4"/>
  <c r="A90" i="4"/>
  <c r="A56" i="4"/>
  <c r="A119" i="4"/>
  <c r="A94" i="4"/>
  <c r="A83" i="4"/>
  <c r="A53" i="4"/>
  <c r="A129" i="4"/>
  <c r="A55" i="4"/>
  <c r="A36" i="4"/>
  <c r="A84" i="4"/>
  <c r="A60" i="4"/>
  <c r="A14" i="4"/>
  <c r="A37" i="4"/>
  <c r="A112" i="4"/>
  <c r="A71" i="4"/>
  <c r="A116" i="4"/>
  <c r="A68" i="4"/>
  <c r="A63" i="4"/>
  <c r="A128" i="4"/>
  <c r="A27" i="4"/>
  <c r="A69" i="4"/>
  <c r="A91" i="4"/>
  <c r="A40" i="4"/>
  <c r="A111" i="4"/>
  <c r="A50" i="4"/>
  <c r="A13" i="4"/>
  <c r="A46" i="4"/>
  <c r="A77" i="4"/>
  <c r="A45" i="4"/>
  <c r="A124" i="4"/>
  <c r="A96" i="4"/>
  <c r="A107" i="4"/>
  <c r="A110" i="4"/>
  <c r="A81" i="4"/>
  <c r="A57" i="4"/>
  <c r="A19" i="4"/>
  <c r="A82" i="4"/>
  <c r="A38" i="4"/>
  <c r="A9" i="4"/>
  <c r="A102" i="4"/>
  <c r="A23" i="4"/>
  <c r="A118" i="4"/>
  <c r="A92" i="4"/>
  <c r="A21" i="4"/>
  <c r="A67" i="4"/>
  <c r="A12" i="4"/>
  <c r="A7" i="4"/>
  <c r="A47" i="4"/>
  <c r="A89" i="4"/>
  <c r="A66" i="4"/>
  <c r="A61" i="4"/>
  <c r="A10" i="4"/>
  <c r="A43" i="4"/>
  <c r="A6" i="4"/>
  <c r="A25" i="4"/>
  <c r="A29" i="4"/>
  <c r="A70" i="4"/>
  <c r="A42" i="4"/>
  <c r="A123" i="4"/>
  <c r="A100" i="4"/>
  <c r="A73" i="4"/>
  <c r="C118" i="4"/>
  <c r="C12" i="4"/>
  <c r="D18" i="4"/>
  <c r="D43" i="4"/>
  <c r="C70" i="4"/>
  <c r="D103" i="4"/>
  <c r="C109" i="4"/>
  <c r="C51" i="4"/>
  <c r="D69" i="4"/>
  <c r="D31" i="4"/>
  <c r="C92" i="4"/>
  <c r="C126" i="4"/>
  <c r="D113" i="4"/>
  <c r="C44" i="4"/>
  <c r="D119" i="4"/>
  <c r="D110" i="4"/>
  <c r="D48" i="4"/>
  <c r="C24" i="4"/>
  <c r="D81" i="4"/>
  <c r="D17" i="4"/>
  <c r="G18" i="4" s="1"/>
  <c r="C108" i="4"/>
  <c r="C32" i="4"/>
  <c r="D120" i="4"/>
  <c r="D64" i="4"/>
  <c r="D108" i="4"/>
  <c r="D32" i="4"/>
  <c r="C120" i="4"/>
  <c r="D77" i="4"/>
  <c r="D36" i="4"/>
  <c r="C7" i="4"/>
  <c r="D94" i="4"/>
  <c r="D82" i="4"/>
  <c r="D95" i="4"/>
  <c r="D50" i="4"/>
  <c r="C33" i="4"/>
  <c r="C31" i="4"/>
  <c r="C55" i="4"/>
  <c r="D25" i="4"/>
  <c r="C38" i="4"/>
  <c r="C114" i="4"/>
  <c r="D124" i="4"/>
  <c r="D8" i="4"/>
  <c r="D72" i="4"/>
  <c r="C99" i="4"/>
  <c r="D99" i="4"/>
  <c r="C79" i="4"/>
  <c r="C78" i="4"/>
  <c r="C46" i="4"/>
  <c r="D91" i="4"/>
  <c r="D33" i="4"/>
  <c r="D128" i="4"/>
  <c r="C128" i="4"/>
  <c r="D7" i="4"/>
  <c r="G8" i="4" s="1"/>
  <c r="C39" i="4"/>
  <c r="D88" i="4"/>
  <c r="C28" i="4"/>
  <c r="C58" i="4"/>
  <c r="C76" i="4"/>
  <c r="D63" i="4"/>
  <c r="G64" i="4" s="1"/>
  <c r="C112" i="4"/>
  <c r="C96" i="4"/>
  <c r="D58" i="4"/>
  <c r="C73" i="4"/>
  <c r="C82" i="4"/>
  <c r="D92" i="4"/>
  <c r="D27" i="4"/>
  <c r="C107" i="4"/>
  <c r="D57" i="4"/>
  <c r="G58" i="4" s="1"/>
  <c r="C36" i="4"/>
  <c r="D101" i="4"/>
  <c r="D102" i="4"/>
  <c r="D9" i="3"/>
  <c r="D56" i="4"/>
  <c r="G57" i="4" s="1"/>
  <c r="D53" i="4"/>
  <c r="C40" i="4"/>
  <c r="D37" i="4"/>
  <c r="D84" i="4"/>
  <c r="C53" i="4"/>
  <c r="D40" i="4"/>
  <c r="C37" i="4"/>
  <c r="D54" i="4"/>
  <c r="C106" i="4"/>
  <c r="D62" i="4"/>
  <c r="G63" i="4" s="1"/>
  <c r="C122" i="4"/>
  <c r="C23" i="4"/>
  <c r="D105" i="4"/>
  <c r="C22" i="4"/>
  <c r="C93" i="4"/>
  <c r="D12" i="4"/>
  <c r="C110" i="4"/>
  <c r="D10" i="4"/>
  <c r="C57" i="4"/>
  <c r="C81" i="4"/>
  <c r="D67" i="4"/>
  <c r="C67" i="4"/>
  <c r="D26" i="4"/>
  <c r="D76" i="4"/>
  <c r="G77" i="4" s="1"/>
  <c r="D11" i="4"/>
  <c r="D35" i="4"/>
  <c r="G36" i="4" s="1"/>
  <c r="D74" i="4"/>
  <c r="C16" i="4"/>
  <c r="C97" i="4"/>
  <c r="C27" i="4"/>
  <c r="D100" i="4"/>
  <c r="C9" i="4"/>
  <c r="D80" i="4"/>
  <c r="G81" i="4" s="1"/>
  <c r="D68" i="4"/>
  <c r="C68" i="4"/>
  <c r="D14" i="4"/>
  <c r="D111" i="4"/>
  <c r="D46" i="4"/>
  <c r="C50" i="4"/>
  <c r="C102" i="4"/>
  <c r="D20" i="4"/>
  <c r="C88" i="4"/>
  <c r="D28" i="4"/>
  <c r="D42" i="4"/>
  <c r="G43" i="4" s="1"/>
  <c r="D127" i="4"/>
  <c r="G128" i="4" s="1"/>
  <c r="C56" i="4"/>
  <c r="D30" i="4"/>
  <c r="G31" i="4" s="1"/>
  <c r="D93" i="4"/>
  <c r="G94" i="4" s="1"/>
  <c r="C48" i="4"/>
  <c r="D125" i="4"/>
  <c r="C127" i="4"/>
  <c r="C45" i="4"/>
  <c r="C60" i="4"/>
  <c r="C71" i="4"/>
  <c r="C8" i="4"/>
  <c r="C98" i="4"/>
  <c r="D52" i="4"/>
  <c r="G53" i="4" s="1"/>
  <c r="D75" i="4"/>
  <c r="D39" i="4"/>
  <c r="G40" i="4" s="1"/>
  <c r="D98" i="4"/>
  <c r="G99" i="4" s="1"/>
  <c r="C52" i="4"/>
  <c r="C75" i="4"/>
  <c r="D104" i="4"/>
  <c r="C77" i="4"/>
  <c r="C83" i="4"/>
  <c r="D24" i="4"/>
  <c r="G25" i="4" s="1"/>
  <c r="C18" i="3"/>
  <c r="C21" i="4"/>
  <c r="D29" i="4"/>
  <c r="G30" i="4" s="1"/>
  <c r="D123" i="4"/>
  <c r="G124" i="4" s="1"/>
  <c r="D70" i="4"/>
  <c r="C62" i="4"/>
  <c r="C113" i="4"/>
  <c r="C95" i="4"/>
  <c r="D22" i="4"/>
  <c r="C91" i="4"/>
  <c r="C103" i="4"/>
  <c r="C129" i="4"/>
  <c r="C80" i="4"/>
  <c r="C115" i="4"/>
  <c r="C105" i="4"/>
  <c r="D9" i="4"/>
  <c r="D41" i="4"/>
  <c r="C34" i="4"/>
  <c r="C111" i="4"/>
  <c r="D19" i="4"/>
  <c r="D73" i="4"/>
  <c r="D13" i="4"/>
  <c r="C116" i="4"/>
  <c r="D116" i="4"/>
  <c r="C124" i="4"/>
  <c r="C64" i="4"/>
  <c r="D109" i="4"/>
  <c r="D51" i="4"/>
  <c r="D34" i="4"/>
  <c r="C43" i="4"/>
  <c r="D90" i="4"/>
  <c r="G91" i="4" s="1"/>
  <c r="C10" i="4"/>
  <c r="C29" i="4"/>
  <c r="C123" i="4"/>
  <c r="D129" i="4"/>
  <c r="G129" i="4" s="1"/>
  <c r="D126" i="4"/>
  <c r="G127" i="4" s="1"/>
  <c r="D117" i="4"/>
  <c r="D66" i="4"/>
  <c r="G67" i="4" s="1"/>
  <c r="C6" i="4"/>
  <c r="C101" i="4"/>
  <c r="D59" i="4"/>
  <c r="D6" i="4"/>
  <c r="G7" i="4" s="1"/>
  <c r="C72" i="4"/>
  <c r="D23" i="4"/>
  <c r="D79" i="4"/>
  <c r="G80" i="4" s="1"/>
  <c r="C19" i="4"/>
  <c r="C47" i="4"/>
  <c r="D61" i="4"/>
  <c r="G62" i="4" s="1"/>
  <c r="D89" i="4"/>
  <c r="D21" i="4"/>
  <c r="D47" i="4"/>
  <c r="C61" i="4"/>
  <c r="C89" i="4"/>
  <c r="C125" i="4"/>
  <c r="D55" i="4"/>
  <c r="G56" i="4" s="1"/>
  <c r="C17" i="4"/>
  <c r="D49" i="4"/>
  <c r="C29" i="3"/>
  <c r="C84" i="4"/>
  <c r="D112" i="4"/>
  <c r="G113" i="4" s="1"/>
  <c r="D96" i="4"/>
  <c r="C69" i="4"/>
  <c r="D65" i="4"/>
  <c r="C30" i="4"/>
  <c r="D97" i="4"/>
  <c r="D87" i="4"/>
  <c r="G88" i="4" s="1"/>
  <c r="D78" i="4"/>
  <c r="D85" i="4"/>
  <c r="C49" i="4"/>
  <c r="Q12" i="6"/>
  <c r="C20" i="4"/>
  <c r="D114" i="4"/>
  <c r="C85" i="4"/>
  <c r="C11" i="4"/>
  <c r="D44" i="4"/>
  <c r="C117" i="4"/>
  <c r="D5" i="4"/>
  <c r="C5" i="4"/>
  <c r="D15" i="4"/>
  <c r="D121" i="4"/>
  <c r="D86" i="4"/>
  <c r="G87" i="4" s="1"/>
  <c r="C41" i="4"/>
  <c r="C15" i="4"/>
  <c r="C121" i="4"/>
  <c r="C86" i="4"/>
  <c r="C13" i="4"/>
  <c r="C59" i="4"/>
  <c r="D16" i="4"/>
  <c r="G17" i="4" s="1"/>
  <c r="D115" i="4"/>
  <c r="G116" i="4" s="1"/>
  <c r="C26" i="4"/>
  <c r="C65" i="4"/>
  <c r="C66" i="4"/>
  <c r="C18" i="4"/>
  <c r="C90" i="4"/>
  <c r="C104" i="4"/>
  <c r="D106" i="4"/>
  <c r="D71" i="4"/>
  <c r="G72" i="4" s="1"/>
  <c r="D38" i="4"/>
  <c r="G39" i="4" s="1"/>
  <c r="D118" i="4"/>
  <c r="G119" i="4" s="1"/>
  <c r="C25" i="4"/>
  <c r="C42" i="4"/>
  <c r="C54" i="4"/>
  <c r="D45" i="4"/>
  <c r="D60" i="4"/>
  <c r="G61" i="4" s="1"/>
  <c r="C74" i="4"/>
  <c r="C35" i="4"/>
  <c r="D122" i="4"/>
  <c r="H18" i="3"/>
  <c r="C87" i="4"/>
  <c r="D83" i="4"/>
  <c r="G84" i="4" s="1"/>
  <c r="D107" i="4"/>
  <c r="G108" i="4" s="1"/>
  <c r="C63" i="4"/>
  <c r="C100" i="4"/>
  <c r="C94" i="4"/>
  <c r="C14" i="4"/>
  <c r="C119" i="4"/>
  <c r="D10" i="3"/>
  <c r="G120" i="4"/>
  <c r="G121" i="4"/>
  <c r="G32" i="4"/>
  <c r="G33" i="4"/>
  <c r="G82" i="4"/>
  <c r="G83" i="4"/>
  <c r="G95" i="4"/>
  <c r="G96" i="4"/>
  <c r="G92" i="4"/>
  <c r="G93" i="4"/>
  <c r="G102" i="4"/>
  <c r="G103" i="4"/>
  <c r="G37" i="4"/>
  <c r="G38" i="4"/>
  <c r="G54" i="4"/>
  <c r="G55" i="4"/>
  <c r="G26" i="4"/>
  <c r="G27" i="4"/>
  <c r="G11" i="4"/>
  <c r="G12" i="4"/>
  <c r="G100" i="4"/>
  <c r="G101" i="4"/>
  <c r="G68" i="4"/>
  <c r="G69" i="4"/>
  <c r="G111" i="4"/>
  <c r="G112" i="4"/>
  <c r="G28" i="4"/>
  <c r="G29" i="4"/>
  <c r="G125" i="4"/>
  <c r="G126" i="4"/>
  <c r="G75" i="4"/>
  <c r="G76" i="4"/>
  <c r="G104" i="4"/>
  <c r="G105" i="4"/>
  <c r="G70" i="4"/>
  <c r="G71" i="4"/>
  <c r="G9" i="4"/>
  <c r="G10" i="4"/>
  <c r="G41" i="4"/>
  <c r="G42" i="4"/>
  <c r="G19" i="4"/>
  <c r="G20" i="4"/>
  <c r="G73" i="4"/>
  <c r="G74" i="4"/>
  <c r="G13" i="4"/>
  <c r="G14" i="4"/>
  <c r="G109" i="4"/>
  <c r="G110" i="4"/>
  <c r="G51" i="4"/>
  <c r="G52" i="4"/>
  <c r="G34" i="4"/>
  <c r="G35" i="4"/>
  <c r="G117" i="4"/>
  <c r="G118" i="4"/>
  <c r="G59" i="4"/>
  <c r="G60" i="4"/>
  <c r="G23" i="4"/>
  <c r="G24" i="4"/>
  <c r="G89" i="4"/>
  <c r="G90" i="4"/>
  <c r="G21" i="4"/>
  <c r="G22" i="4"/>
  <c r="G47" i="4"/>
  <c r="G48" i="4"/>
  <c r="G49" i="4"/>
  <c r="G50" i="4"/>
  <c r="G65" i="4"/>
  <c r="G66" i="4"/>
  <c r="G97" i="4"/>
  <c r="G98" i="4"/>
  <c r="G78" i="4"/>
  <c r="G79" i="4"/>
  <c r="G85" i="4"/>
  <c r="G86" i="4"/>
  <c r="G114" i="4"/>
  <c r="G115" i="4"/>
  <c r="G44" i="4"/>
  <c r="G45" i="4"/>
  <c r="C19" i="3"/>
  <c r="G6" i="4"/>
  <c r="G15" i="4"/>
  <c r="G16" i="4"/>
  <c r="G106" i="4"/>
  <c r="G107" i="4"/>
  <c r="H19" i="3"/>
  <c r="G46" i="4"/>
  <c r="G122" i="4"/>
  <c r="G123" i="4"/>
  <c r="K36" i="4" l="1"/>
  <c r="F36" i="4"/>
  <c r="K70" i="4"/>
  <c r="BI70" i="4" s="1"/>
  <c r="F70" i="4"/>
  <c r="K89" i="4"/>
  <c r="I89" i="4" s="1"/>
  <c r="F89" i="4"/>
  <c r="F23" i="4"/>
  <c r="K23" i="4"/>
  <c r="BI23" i="4" s="1"/>
  <c r="K110" i="4"/>
  <c r="F110" i="4"/>
  <c r="F50" i="4"/>
  <c r="K50" i="4"/>
  <c r="BI50" i="4" s="1"/>
  <c r="F68" i="4"/>
  <c r="K68" i="4"/>
  <c r="BI68" i="4" s="1"/>
  <c r="F90" i="4"/>
  <c r="K90" i="4"/>
  <c r="BI90" i="4" s="1"/>
  <c r="F11" i="4"/>
  <c r="K11" i="4"/>
  <c r="K65" i="4"/>
  <c r="BI65" i="4" s="1"/>
  <c r="F65" i="4"/>
  <c r="F74" i="4"/>
  <c r="K74" i="4"/>
  <c r="BI74" i="4" s="1"/>
  <c r="K79" i="4"/>
  <c r="I79" i="4" s="1"/>
  <c r="F79" i="4"/>
  <c r="F59" i="4"/>
  <c r="K59" i="4"/>
  <c r="I59" i="4" s="1"/>
  <c r="F58" i="4"/>
  <c r="K58" i="4"/>
  <c r="I58" i="4" s="1"/>
  <c r="F75" i="4"/>
  <c r="K75" i="4"/>
  <c r="BI75" i="4" s="1"/>
  <c r="K33" i="4"/>
  <c r="I33" i="4" s="1"/>
  <c r="F33" i="4"/>
  <c r="K73" i="4"/>
  <c r="I73" i="4" s="1"/>
  <c r="F73" i="4"/>
  <c r="K43" i="4"/>
  <c r="BI43" i="4" s="1"/>
  <c r="F43" i="4"/>
  <c r="K67" i="4"/>
  <c r="F67" i="4"/>
  <c r="K82" i="4"/>
  <c r="I82" i="4" s="1"/>
  <c r="F82" i="4"/>
  <c r="F45" i="4"/>
  <c r="K45" i="4"/>
  <c r="I45" i="4" s="1"/>
  <c r="K69" i="4"/>
  <c r="F69" i="4"/>
  <c r="K37" i="4"/>
  <c r="I37" i="4" s="1"/>
  <c r="F37" i="4"/>
  <c r="F83" i="4"/>
  <c r="K83" i="4"/>
  <c r="I83" i="4" s="1"/>
  <c r="K125" i="4"/>
  <c r="BI125" i="4" s="1"/>
  <c r="F125" i="4"/>
  <c r="F34" i="4"/>
  <c r="K34" i="4"/>
  <c r="I34" i="4" s="1"/>
  <c r="F120" i="4"/>
  <c r="K120" i="4"/>
  <c r="BI120" i="4" s="1"/>
  <c r="F80" i="4"/>
  <c r="K80" i="4"/>
  <c r="BI80" i="4" s="1"/>
  <c r="K31" i="4"/>
  <c r="I31" i="4" s="1"/>
  <c r="F31" i="4"/>
  <c r="K78" i="4"/>
  <c r="BI78" i="4" s="1"/>
  <c r="F78" i="4"/>
  <c r="K86" i="4"/>
  <c r="I86" i="4" s="1"/>
  <c r="F86" i="4"/>
  <c r="K26" i="4"/>
  <c r="BI26" i="4" s="1"/>
  <c r="F26" i="4"/>
  <c r="F123" i="4"/>
  <c r="K123" i="4"/>
  <c r="K61" i="4"/>
  <c r="I61" i="4" s="1"/>
  <c r="F61" i="4"/>
  <c r="K92" i="4"/>
  <c r="F92" i="4"/>
  <c r="F57" i="4"/>
  <c r="K57" i="4"/>
  <c r="BI57" i="4" s="1"/>
  <c r="F46" i="4"/>
  <c r="K46" i="4"/>
  <c r="BI46" i="4" s="1"/>
  <c r="F128" i="4"/>
  <c r="K128" i="4"/>
  <c r="I128" i="4" s="1"/>
  <c r="K60" i="4"/>
  <c r="I60" i="4" s="1"/>
  <c r="F60" i="4"/>
  <c r="K119" i="4"/>
  <c r="I119" i="4" s="1"/>
  <c r="F119" i="4"/>
  <c r="K22" i="4"/>
  <c r="F22" i="4"/>
  <c r="F35" i="4"/>
  <c r="K35" i="4"/>
  <c r="F62" i="4"/>
  <c r="K62" i="4"/>
  <c r="I62" i="4" s="1"/>
  <c r="K85" i="4"/>
  <c r="F85" i="4"/>
  <c r="F28" i="4"/>
  <c r="K28" i="4"/>
  <c r="BI28" i="4" s="1"/>
  <c r="K52" i="4"/>
  <c r="F52" i="4"/>
  <c r="F49" i="4"/>
  <c r="K49" i="4"/>
  <c r="F101" i="4"/>
  <c r="K101" i="4"/>
  <c r="I101" i="4" s="1"/>
  <c r="F18" i="4"/>
  <c r="K18" i="4"/>
  <c r="F25" i="4"/>
  <c r="K25" i="4"/>
  <c r="K7" i="4"/>
  <c r="BI7" i="4" s="1"/>
  <c r="F7" i="4"/>
  <c r="K9" i="4"/>
  <c r="F9" i="4"/>
  <c r="K96" i="4"/>
  <c r="F96" i="4"/>
  <c r="K40" i="4"/>
  <c r="F40" i="4"/>
  <c r="F71" i="4"/>
  <c r="K71" i="4"/>
  <c r="K129" i="4"/>
  <c r="I129" i="4" s="1"/>
  <c r="F129" i="4"/>
  <c r="F51" i="4"/>
  <c r="K51" i="4"/>
  <c r="K32" i="4"/>
  <c r="F32" i="4"/>
  <c r="K126" i="4"/>
  <c r="I126" i="4" s="1"/>
  <c r="F126" i="4"/>
  <c r="K48" i="4"/>
  <c r="F48" i="4"/>
  <c r="F87" i="4"/>
  <c r="K87" i="4"/>
  <c r="K121" i="4"/>
  <c r="BI121" i="4" s="1"/>
  <c r="F121" i="4"/>
  <c r="F16" i="4"/>
  <c r="K16" i="4"/>
  <c r="BI16" i="4" s="1"/>
  <c r="F104" i="4"/>
  <c r="K104" i="4"/>
  <c r="K29" i="4"/>
  <c r="F29" i="4"/>
  <c r="F47" i="4"/>
  <c r="K47" i="4"/>
  <c r="I47" i="4" s="1"/>
  <c r="F102" i="4"/>
  <c r="K102" i="4"/>
  <c r="I102" i="4" s="1"/>
  <c r="K107" i="4"/>
  <c r="F107" i="4"/>
  <c r="K111" i="4"/>
  <c r="BI111" i="4" s="1"/>
  <c r="F111" i="4"/>
  <c r="F116" i="4"/>
  <c r="K116" i="4"/>
  <c r="I116" i="4" s="1"/>
  <c r="K55" i="4"/>
  <c r="BI55" i="4" s="1"/>
  <c r="F55" i="4"/>
  <c r="F44" i="4"/>
  <c r="K44" i="4"/>
  <c r="F95" i="4"/>
  <c r="K95" i="4"/>
  <c r="BI95" i="4" s="1"/>
  <c r="K99" i="4"/>
  <c r="F99" i="4"/>
  <c r="F24" i="4"/>
  <c r="K24" i="4"/>
  <c r="K114" i="4"/>
  <c r="F114" i="4"/>
  <c r="K88" i="4"/>
  <c r="F88" i="4"/>
  <c r="F98" i="4"/>
  <c r="K98" i="4"/>
  <c r="F6" i="4"/>
  <c r="K6" i="4"/>
  <c r="BI6" i="4" s="1"/>
  <c r="K12" i="4"/>
  <c r="BI12" i="4" s="1"/>
  <c r="F12" i="4"/>
  <c r="K38" i="4"/>
  <c r="F38" i="4"/>
  <c r="F124" i="4"/>
  <c r="K124" i="4"/>
  <c r="F91" i="4"/>
  <c r="K91" i="4"/>
  <c r="K112" i="4"/>
  <c r="F112" i="4"/>
  <c r="F53" i="4"/>
  <c r="K53" i="4"/>
  <c r="K117" i="4"/>
  <c r="I117" i="4" s="1"/>
  <c r="F117" i="4"/>
  <c r="F54" i="4"/>
  <c r="K54" i="4"/>
  <c r="BI54" i="4" s="1"/>
  <c r="F109" i="4"/>
  <c r="K109" i="4"/>
  <c r="I109" i="4" s="1"/>
  <c r="F108" i="4"/>
  <c r="K108" i="4"/>
  <c r="I108" i="4" s="1"/>
  <c r="F122" i="4"/>
  <c r="K122" i="4"/>
  <c r="I122" i="4" s="1"/>
  <c r="F93" i="4"/>
  <c r="K93" i="4"/>
  <c r="BI93" i="4" s="1"/>
  <c r="F97" i="4"/>
  <c r="K97" i="4"/>
  <c r="I97" i="4" s="1"/>
  <c r="F15" i="4"/>
  <c r="K15" i="4"/>
  <c r="I15" i="4" s="1"/>
  <c r="K100" i="4"/>
  <c r="F100" i="4"/>
  <c r="K10" i="4"/>
  <c r="F10" i="4"/>
  <c r="F21" i="4"/>
  <c r="K21" i="4"/>
  <c r="K19" i="4"/>
  <c r="I19" i="4" s="1"/>
  <c r="F19" i="4"/>
  <c r="F77" i="4"/>
  <c r="K77" i="4"/>
  <c r="I77" i="4" s="1"/>
  <c r="K27" i="4"/>
  <c r="I27" i="4" s="1"/>
  <c r="F27" i="4"/>
  <c r="K14" i="4"/>
  <c r="BI14" i="4" s="1"/>
  <c r="F14" i="4"/>
  <c r="F94" i="4"/>
  <c r="K94" i="4"/>
  <c r="I94" i="4" s="1"/>
  <c r="F72" i="4"/>
  <c r="K72" i="4"/>
  <c r="F113" i="4"/>
  <c r="K113" i="4"/>
  <c r="I113" i="4" s="1"/>
  <c r="K105" i="4"/>
  <c r="F105" i="4"/>
  <c r="K115" i="4"/>
  <c r="F115" i="4"/>
  <c r="F76" i="4"/>
  <c r="K76" i="4"/>
  <c r="K20" i="4"/>
  <c r="F20" i="4"/>
  <c r="K39" i="4"/>
  <c r="F39" i="4"/>
  <c r="K8" i="4"/>
  <c r="BI8" i="4" s="1"/>
  <c r="F8" i="4"/>
  <c r="K42" i="4"/>
  <c r="F42" i="4"/>
  <c r="K66" i="4"/>
  <c r="F66" i="4"/>
  <c r="F118" i="4"/>
  <c r="K118" i="4"/>
  <c r="BI118" i="4" s="1"/>
  <c r="K81" i="4"/>
  <c r="I81" i="4" s="1"/>
  <c r="F81" i="4"/>
  <c r="K13" i="4"/>
  <c r="BI13" i="4" s="1"/>
  <c r="F13" i="4"/>
  <c r="F63" i="4"/>
  <c r="K63" i="4"/>
  <c r="F84" i="4"/>
  <c r="K84" i="4"/>
  <c r="F56" i="4"/>
  <c r="K56" i="4"/>
  <c r="K127" i="4"/>
  <c r="I127" i="4" s="1"/>
  <c r="F127" i="4"/>
  <c r="K103" i="4"/>
  <c r="BI103" i="4" s="1"/>
  <c r="F103" i="4"/>
  <c r="F64" i="4"/>
  <c r="K64" i="4"/>
  <c r="BI64" i="4" s="1"/>
  <c r="K17" i="4"/>
  <c r="F17" i="4"/>
  <c r="K106" i="4"/>
  <c r="F106" i="4"/>
  <c r="F30" i="4"/>
  <c r="K30" i="4"/>
  <c r="I30" i="4" s="1"/>
  <c r="K41" i="4"/>
  <c r="I41" i="4" s="1"/>
  <c r="F41" i="4"/>
  <c r="K5" i="4"/>
  <c r="BI5" i="4" s="1"/>
  <c r="BI31" i="4"/>
  <c r="D4" i="4"/>
  <c r="G5" i="4"/>
  <c r="D19" i="3"/>
  <c r="D18" i="3"/>
  <c r="I15" i="3"/>
  <c r="Q13" i="6"/>
  <c r="BI33" i="4" l="1"/>
  <c r="BI37" i="4"/>
  <c r="I103" i="4"/>
  <c r="I23" i="4"/>
  <c r="BI82" i="4"/>
  <c r="BI79" i="4"/>
  <c r="I121" i="4"/>
  <c r="I11" i="4"/>
  <c r="I26" i="4"/>
  <c r="BI129" i="4"/>
  <c r="I7" i="4"/>
  <c r="BI126" i="4"/>
  <c r="I55" i="4"/>
  <c r="BI89" i="4"/>
  <c r="I6" i="4"/>
  <c r="BI30" i="4"/>
  <c r="I57" i="4"/>
  <c r="BI27" i="4"/>
  <c r="I90" i="4"/>
  <c r="BI83" i="4"/>
  <c r="BI97" i="4"/>
  <c r="BI109" i="4"/>
  <c r="BI119" i="4"/>
  <c r="BI101" i="4"/>
  <c r="I65" i="4"/>
  <c r="BI34" i="4"/>
  <c r="BK6" i="4"/>
  <c r="I68" i="4"/>
  <c r="I118" i="4"/>
  <c r="BI86" i="4"/>
  <c r="BI122" i="4"/>
  <c r="BI15" i="4"/>
  <c r="BI58" i="4"/>
  <c r="BI102" i="4"/>
  <c r="I93" i="4"/>
  <c r="I43" i="4"/>
  <c r="I78" i="4"/>
  <c r="BI117" i="4"/>
  <c r="I75" i="4"/>
  <c r="I13" i="4"/>
  <c r="BI108" i="4"/>
  <c r="I46" i="4"/>
  <c r="I8" i="4"/>
  <c r="I70" i="4"/>
  <c r="I54" i="4"/>
  <c r="BI127" i="4"/>
  <c r="I80" i="4"/>
  <c r="I74" i="4"/>
  <c r="BI60" i="4"/>
  <c r="BI61" i="4"/>
  <c r="BI113" i="4"/>
  <c r="BI51" i="4"/>
  <c r="I51" i="4"/>
  <c r="I123" i="4"/>
  <c r="BI123" i="4"/>
  <c r="I88" i="4"/>
  <c r="BI88" i="4"/>
  <c r="BI96" i="4"/>
  <c r="I96" i="4"/>
  <c r="BI36" i="4"/>
  <c r="I36" i="4"/>
  <c r="BI81" i="4"/>
  <c r="BI47" i="4"/>
  <c r="BI112" i="4"/>
  <c r="I112" i="4"/>
  <c r="I44" i="4"/>
  <c r="BI44" i="4"/>
  <c r="I104" i="4"/>
  <c r="BI104" i="4"/>
  <c r="BI21" i="4"/>
  <c r="I21" i="4"/>
  <c r="I38" i="4"/>
  <c r="BI38" i="4"/>
  <c r="I87" i="4"/>
  <c r="BI87" i="4"/>
  <c r="I18" i="4"/>
  <c r="BI18" i="4"/>
  <c r="I28" i="4"/>
  <c r="BI39" i="4"/>
  <c r="I39" i="4"/>
  <c r="I105" i="4"/>
  <c r="BI105" i="4"/>
  <c r="I29" i="4"/>
  <c r="BI29" i="4"/>
  <c r="I22" i="4"/>
  <c r="BI22" i="4"/>
  <c r="I110" i="4"/>
  <c r="BI110" i="4"/>
  <c r="I50" i="4"/>
  <c r="I64" i="4"/>
  <c r="I16" i="4"/>
  <c r="BI19" i="4"/>
  <c r="I63" i="4"/>
  <c r="BI63" i="4"/>
  <c r="I120" i="4"/>
  <c r="BI59" i="4"/>
  <c r="BI94" i="4"/>
  <c r="BI73" i="4"/>
  <c r="I12" i="4"/>
  <c r="BI66" i="4"/>
  <c r="I66" i="4"/>
  <c r="I20" i="4"/>
  <c r="BI20" i="4"/>
  <c r="BI10" i="4"/>
  <c r="I10" i="4"/>
  <c r="I91" i="4"/>
  <c r="BI91" i="4"/>
  <c r="I114" i="4"/>
  <c r="BI114" i="4"/>
  <c r="BI107" i="4"/>
  <c r="I107" i="4"/>
  <c r="I48" i="4"/>
  <c r="BI48" i="4"/>
  <c r="BI9" i="4"/>
  <c r="I9" i="4"/>
  <c r="I85" i="4"/>
  <c r="BI85" i="4"/>
  <c r="I84" i="4"/>
  <c r="BI84" i="4"/>
  <c r="BI76" i="4"/>
  <c r="I76" i="4"/>
  <c r="I72" i="4"/>
  <c r="BI72" i="4"/>
  <c r="I24" i="4"/>
  <c r="BI24" i="4"/>
  <c r="BI71" i="4"/>
  <c r="I71" i="4"/>
  <c r="I49" i="4"/>
  <c r="BI49" i="4"/>
  <c r="BI116" i="4"/>
  <c r="BI77" i="4"/>
  <c r="I111" i="4"/>
  <c r="BI128" i="4"/>
  <c r="I125" i="4"/>
  <c r="BI45" i="4"/>
  <c r="I95" i="4"/>
  <c r="I106" i="4"/>
  <c r="BI106" i="4"/>
  <c r="BI42" i="4"/>
  <c r="I42" i="4"/>
  <c r="BI100" i="4"/>
  <c r="I100" i="4"/>
  <c r="BI124" i="4"/>
  <c r="I124" i="4"/>
  <c r="I92" i="4"/>
  <c r="BI92" i="4"/>
  <c r="I67" i="4"/>
  <c r="BI67" i="4"/>
  <c r="I56" i="4"/>
  <c r="BI56" i="4"/>
  <c r="BI98" i="4"/>
  <c r="I98" i="4"/>
  <c r="I25" i="4"/>
  <c r="BI25" i="4"/>
  <c r="BI35" i="4"/>
  <c r="I35" i="4"/>
  <c r="I14" i="4"/>
  <c r="BI11" i="4"/>
  <c r="BI41" i="4"/>
  <c r="BI62" i="4"/>
  <c r="BI17" i="4"/>
  <c r="I17" i="4"/>
  <c r="BI115" i="4"/>
  <c r="I115" i="4"/>
  <c r="I53" i="4"/>
  <c r="BI53" i="4"/>
  <c r="I99" i="4"/>
  <c r="BI99" i="4"/>
  <c r="BI32" i="4"/>
  <c r="I32" i="4"/>
  <c r="BI40" i="4"/>
  <c r="I40" i="4"/>
  <c r="BI52" i="4"/>
  <c r="I52" i="4"/>
  <c r="I69" i="4"/>
  <c r="BI69" i="4"/>
  <c r="BK8" i="4"/>
  <c r="BK7" i="4"/>
  <c r="K4" i="4"/>
  <c r="F5" i="4"/>
  <c r="Q14" i="6"/>
  <c r="I2" i="4"/>
  <c r="M2" i="4" s="1"/>
  <c r="I1" i="4"/>
  <c r="O2" i="4"/>
  <c r="BK68" i="4" l="1"/>
  <c r="BK52" i="4"/>
  <c r="BK114" i="4"/>
  <c r="BK21" i="4"/>
  <c r="BK42" i="4"/>
  <c r="BK60" i="4"/>
  <c r="BK70" i="4"/>
  <c r="BK19" i="4"/>
  <c r="BK66" i="4"/>
  <c r="BK75" i="4"/>
  <c r="BK109" i="4"/>
  <c r="BK36" i="4"/>
  <c r="BK103" i="4"/>
  <c r="BK67" i="4"/>
  <c r="BK120" i="4"/>
  <c r="BK99" i="4"/>
  <c r="BK33" i="4"/>
  <c r="BK91" i="4"/>
  <c r="BK44" i="4"/>
  <c r="BK126" i="4"/>
  <c r="BK110" i="4"/>
  <c r="BK61" i="4"/>
  <c r="BK41" i="4"/>
  <c r="BK11" i="4"/>
  <c r="BK108" i="4"/>
  <c r="BK53" i="4"/>
  <c r="BK73" i="4"/>
  <c r="BK54" i="4"/>
  <c r="BK122" i="4"/>
  <c r="BK86" i="4"/>
  <c r="BK64" i="4"/>
  <c r="BK49" i="4"/>
  <c r="BK121" i="4"/>
  <c r="BK113" i="4"/>
  <c r="BK35" i="4"/>
  <c r="BK118" i="4"/>
  <c r="BK78" i="4"/>
  <c r="BK100" i="4"/>
  <c r="BK46" i="4"/>
  <c r="BK56" i="4"/>
  <c r="BK38" i="4"/>
  <c r="BK18" i="4"/>
  <c r="BK102" i="4"/>
  <c r="BK15" i="4"/>
  <c r="BK10" i="4"/>
  <c r="BK28" i="4"/>
  <c r="BK27" i="4"/>
  <c r="BK43" i="4"/>
  <c r="BK98" i="4"/>
  <c r="BK93" i="4"/>
  <c r="BK57" i="4"/>
  <c r="BK83" i="4"/>
  <c r="BK94" i="4"/>
  <c r="BK55" i="4"/>
  <c r="BK30" i="4"/>
  <c r="BK128" i="4"/>
  <c r="BK65" i="4"/>
  <c r="BK26" i="4"/>
  <c r="BK87" i="4"/>
  <c r="BK106" i="4"/>
  <c r="BK89" i="4"/>
  <c r="BK71" i="4"/>
  <c r="BK129" i="4"/>
  <c r="BK40" i="4"/>
  <c r="BK47" i="4"/>
  <c r="BK90" i="4"/>
  <c r="BK80" i="4"/>
  <c r="BK22" i="4"/>
  <c r="BK92" i="4"/>
  <c r="BK127" i="4"/>
  <c r="BK97" i="4"/>
  <c r="BK84" i="4"/>
  <c r="BK112" i="4"/>
  <c r="BK50" i="4"/>
  <c r="BK48" i="4"/>
  <c r="BK24" i="4"/>
  <c r="BK13" i="4"/>
  <c r="BK58" i="4"/>
  <c r="BK69" i="4"/>
  <c r="BK29" i="4"/>
  <c r="BK76" i="4"/>
  <c r="BK39" i="4"/>
  <c r="BK123" i="4"/>
  <c r="BK45" i="4"/>
  <c r="BK105" i="4"/>
  <c r="BK124" i="4"/>
  <c r="BK37" i="4"/>
  <c r="BK79" i="4"/>
  <c r="BK72" i="4"/>
  <c r="BK96" i="4"/>
  <c r="BK25" i="4"/>
  <c r="BK81" i="4"/>
  <c r="BK20" i="4"/>
  <c r="BK95" i="4"/>
  <c r="BK77" i="4"/>
  <c r="BK59" i="4"/>
  <c r="BK116" i="4"/>
  <c r="BK9" i="4"/>
  <c r="BK16" i="4"/>
  <c r="BK119" i="4"/>
  <c r="BK62" i="4"/>
  <c r="BK32" i="4"/>
  <c r="BK101" i="4"/>
  <c r="BK117" i="4"/>
  <c r="BK31" i="4"/>
  <c r="BK85" i="4"/>
  <c r="BK63" i="4"/>
  <c r="BK104" i="4"/>
  <c r="BK74" i="4"/>
  <c r="BK17" i="4"/>
  <c r="BK23" i="4"/>
  <c r="BK125" i="4"/>
  <c r="BK88" i="4"/>
  <c r="BK51" i="4"/>
  <c r="BK115" i="4"/>
  <c r="BK107" i="4"/>
  <c r="BK34" i="4"/>
  <c r="BK111" i="4"/>
  <c r="BK82" i="4"/>
  <c r="I5" i="4"/>
  <c r="Q15" i="6"/>
  <c r="S2" i="4"/>
  <c r="C5" i="6" l="1"/>
  <c r="C4" i="6"/>
  <c r="C3" i="6"/>
  <c r="M5" i="4"/>
  <c r="M6" i="4"/>
  <c r="M84" i="4"/>
  <c r="M80" i="4"/>
  <c r="M52" i="4"/>
  <c r="M57" i="4"/>
  <c r="M93" i="4"/>
  <c r="M69" i="4"/>
  <c r="M67" i="4"/>
  <c r="M46" i="4"/>
  <c r="M31" i="4"/>
  <c r="M124" i="4"/>
  <c r="M44" i="4"/>
  <c r="M106" i="4"/>
  <c r="M28" i="4"/>
  <c r="M81" i="4"/>
  <c r="M50" i="4"/>
  <c r="M42" i="4"/>
  <c r="M128" i="4"/>
  <c r="M62" i="4"/>
  <c r="M27" i="4"/>
  <c r="M48" i="4"/>
  <c r="M100" i="4"/>
  <c r="M29" i="4"/>
  <c r="M64" i="4"/>
  <c r="M85" i="4"/>
  <c r="M76" i="4"/>
  <c r="M17" i="4"/>
  <c r="M56" i="4"/>
  <c r="M49" i="4"/>
  <c r="M108" i="4"/>
  <c r="M102" i="4"/>
  <c r="M119" i="4"/>
  <c r="M97" i="4"/>
  <c r="M78" i="4"/>
  <c r="M77" i="4"/>
  <c r="M32" i="4"/>
  <c r="M7" i="4"/>
  <c r="M63" i="4"/>
  <c r="M16" i="4"/>
  <c r="M123" i="4"/>
  <c r="M126" i="4"/>
  <c r="M98" i="4"/>
  <c r="M79" i="4"/>
  <c r="M109" i="4"/>
  <c r="M58" i="4"/>
  <c r="M121" i="4"/>
  <c r="M90" i="4"/>
  <c r="M72" i="4"/>
  <c r="M111" i="4"/>
  <c r="M30" i="4"/>
  <c r="M10" i="4"/>
  <c r="M99" i="4"/>
  <c r="M21" i="4"/>
  <c r="M118" i="4"/>
  <c r="M9" i="4"/>
  <c r="M129" i="4"/>
  <c r="M19" i="4"/>
  <c r="M105" i="4"/>
  <c r="M66" i="4"/>
  <c r="M71" i="4"/>
  <c r="M37" i="4"/>
  <c r="M40" i="4"/>
  <c r="M55" i="4"/>
  <c r="M83" i="4"/>
  <c r="M113" i="4"/>
  <c r="M38" i="4"/>
  <c r="M75" i="4"/>
  <c r="M43" i="4"/>
  <c r="M103" i="4"/>
  <c r="M11" i="4"/>
  <c r="M26" i="4"/>
  <c r="M122" i="4"/>
  <c r="M8" i="4"/>
  <c r="M36" i="4"/>
  <c r="M61" i="4"/>
  <c r="M70" i="4"/>
  <c r="M15" i="4"/>
  <c r="M59" i="4"/>
  <c r="M92" i="4"/>
  <c r="M25" i="4"/>
  <c r="M14" i="4"/>
  <c r="M41" i="4"/>
  <c r="M82" i="4"/>
  <c r="M54" i="4"/>
  <c r="M65" i="4"/>
  <c r="M12" i="4"/>
  <c r="M115" i="4"/>
  <c r="M68" i="4"/>
  <c r="M114" i="4"/>
  <c r="M110" i="4"/>
  <c r="M127" i="4"/>
  <c r="M18" i="4"/>
  <c r="M74" i="4"/>
  <c r="M51" i="4"/>
  <c r="M116" i="4"/>
  <c r="M22" i="4"/>
  <c r="M45" i="4"/>
  <c r="M53" i="4"/>
  <c r="M120" i="4"/>
  <c r="M112" i="4"/>
  <c r="M73" i="4"/>
  <c r="M13" i="4"/>
  <c r="M24" i="4"/>
  <c r="M39" i="4"/>
  <c r="M23" i="4"/>
  <c r="M47" i="4"/>
  <c r="M60" i="4"/>
  <c r="M96" i="4"/>
  <c r="M91" i="4"/>
  <c r="M95" i="4"/>
  <c r="M117" i="4"/>
  <c r="M87" i="4"/>
  <c r="M107" i="4"/>
  <c r="M34" i="4"/>
  <c r="M89" i="4"/>
  <c r="M86" i="4"/>
  <c r="M20" i="4"/>
  <c r="M125" i="4"/>
  <c r="M101" i="4"/>
  <c r="M94" i="4"/>
  <c r="M35" i="4"/>
  <c r="M104" i="4"/>
  <c r="M88" i="4"/>
  <c r="M33" i="4"/>
  <c r="Q16" i="6"/>
  <c r="C6" i="6" l="1"/>
  <c r="O117" i="4"/>
  <c r="Q117" i="4"/>
  <c r="Q92" i="4"/>
  <c r="O92" i="4"/>
  <c r="Q102" i="4"/>
  <c r="O102" i="4"/>
  <c r="O125" i="4"/>
  <c r="Q125" i="4"/>
  <c r="O95" i="4"/>
  <c r="Q95" i="4"/>
  <c r="O13" i="4"/>
  <c r="Q13" i="4"/>
  <c r="Q51" i="4"/>
  <c r="O51" i="4"/>
  <c r="O12" i="4"/>
  <c r="Q12" i="4"/>
  <c r="O59" i="4"/>
  <c r="Q59" i="4"/>
  <c r="O11" i="4"/>
  <c r="Q11" i="4"/>
  <c r="O40" i="4"/>
  <c r="Q40" i="4"/>
  <c r="O118" i="4"/>
  <c r="Q118" i="4"/>
  <c r="Q121" i="4"/>
  <c r="O121" i="4"/>
  <c r="Q63" i="4"/>
  <c r="O63" i="4"/>
  <c r="Q108" i="4"/>
  <c r="O108" i="4"/>
  <c r="O100" i="4"/>
  <c r="Q100" i="4"/>
  <c r="O28" i="4"/>
  <c r="Q28" i="4"/>
  <c r="O93" i="4"/>
  <c r="Q93" i="4"/>
  <c r="Q20" i="4"/>
  <c r="O20" i="4"/>
  <c r="Q91" i="4"/>
  <c r="O91" i="4"/>
  <c r="Q73" i="4"/>
  <c r="O73" i="4"/>
  <c r="O74" i="4"/>
  <c r="Q74" i="4"/>
  <c r="Q65" i="4"/>
  <c r="O65" i="4"/>
  <c r="Q15" i="4"/>
  <c r="O15" i="4"/>
  <c r="O103" i="4"/>
  <c r="Q103" i="4"/>
  <c r="O37" i="4"/>
  <c r="Q37" i="4"/>
  <c r="Q21" i="4"/>
  <c r="O21" i="4"/>
  <c r="Q58" i="4"/>
  <c r="O58" i="4"/>
  <c r="Q7" i="4"/>
  <c r="O7" i="4"/>
  <c r="Q49" i="4"/>
  <c r="O49" i="4"/>
  <c r="Q48" i="4"/>
  <c r="O48" i="4"/>
  <c r="O106" i="4"/>
  <c r="Q106" i="4"/>
  <c r="Q57" i="4"/>
  <c r="O57" i="4"/>
  <c r="O24" i="4"/>
  <c r="Q24" i="4"/>
  <c r="O26" i="4"/>
  <c r="Q26" i="4"/>
  <c r="Q9" i="4"/>
  <c r="O9" i="4"/>
  <c r="Q90" i="4"/>
  <c r="O90" i="4"/>
  <c r="Q16" i="4"/>
  <c r="O16" i="4"/>
  <c r="Q69" i="4"/>
  <c r="O69" i="4"/>
  <c r="Q33" i="4"/>
  <c r="O33" i="4"/>
  <c r="O112" i="4"/>
  <c r="Q112" i="4"/>
  <c r="Q70" i="4"/>
  <c r="O70" i="4"/>
  <c r="O99" i="4"/>
  <c r="Q99" i="4"/>
  <c r="O56" i="4"/>
  <c r="Q56" i="4"/>
  <c r="Q44" i="4"/>
  <c r="O44" i="4"/>
  <c r="Q88" i="4"/>
  <c r="O88" i="4"/>
  <c r="O60" i="4"/>
  <c r="Q60" i="4"/>
  <c r="O127" i="4"/>
  <c r="Q127" i="4"/>
  <c r="Q61" i="4"/>
  <c r="O61" i="4"/>
  <c r="O10" i="4"/>
  <c r="Q10" i="4"/>
  <c r="Q124" i="4"/>
  <c r="O124" i="4"/>
  <c r="O104" i="4"/>
  <c r="Q104" i="4"/>
  <c r="O34" i="4"/>
  <c r="Q34" i="4"/>
  <c r="Q47" i="4"/>
  <c r="O47" i="4"/>
  <c r="Q53" i="4"/>
  <c r="O53" i="4"/>
  <c r="O110" i="4"/>
  <c r="Q110" i="4"/>
  <c r="Q41" i="4"/>
  <c r="O41" i="4"/>
  <c r="O36" i="4"/>
  <c r="Q36" i="4"/>
  <c r="O38" i="4"/>
  <c r="Q38" i="4"/>
  <c r="O105" i="4"/>
  <c r="Q105" i="4"/>
  <c r="Q30" i="4"/>
  <c r="O30" i="4"/>
  <c r="O98" i="4"/>
  <c r="Q98" i="4"/>
  <c r="O78" i="4"/>
  <c r="Q78" i="4"/>
  <c r="O76" i="4"/>
  <c r="Q76" i="4"/>
  <c r="Q128" i="4"/>
  <c r="O128" i="4"/>
  <c r="O31" i="4"/>
  <c r="Q31" i="4"/>
  <c r="Q84" i="4"/>
  <c r="O84" i="4"/>
  <c r="O101" i="4"/>
  <c r="Q101" i="4"/>
  <c r="Q116" i="4"/>
  <c r="O116" i="4"/>
  <c r="Q55" i="4"/>
  <c r="O55" i="4"/>
  <c r="Q29" i="4"/>
  <c r="O29" i="4"/>
  <c r="Q86" i="4"/>
  <c r="O86" i="4"/>
  <c r="O18" i="4"/>
  <c r="Q18" i="4"/>
  <c r="Q43" i="4"/>
  <c r="O43" i="4"/>
  <c r="O109" i="4"/>
  <c r="Q109" i="4"/>
  <c r="O32" i="4"/>
  <c r="Q32" i="4"/>
  <c r="Q27" i="4"/>
  <c r="O27" i="4"/>
  <c r="Q89" i="4"/>
  <c r="O89" i="4"/>
  <c r="O120" i="4"/>
  <c r="Q120" i="4"/>
  <c r="Q82" i="4"/>
  <c r="O82" i="4"/>
  <c r="O75" i="4"/>
  <c r="Q75" i="4"/>
  <c r="O66" i="4"/>
  <c r="Q66" i="4"/>
  <c r="O79" i="4"/>
  <c r="Q79" i="4"/>
  <c r="Q77" i="4"/>
  <c r="O77" i="4"/>
  <c r="Q17" i="4"/>
  <c r="O17" i="4"/>
  <c r="O62" i="4"/>
  <c r="Q62" i="4"/>
  <c r="Q80" i="4"/>
  <c r="O80" i="4"/>
  <c r="Q35" i="4"/>
  <c r="O35" i="4"/>
  <c r="Q107" i="4"/>
  <c r="O107" i="4"/>
  <c r="Q23" i="4"/>
  <c r="O23" i="4"/>
  <c r="O45" i="4"/>
  <c r="Q45" i="4"/>
  <c r="O114" i="4"/>
  <c r="Q114" i="4"/>
  <c r="O14" i="4"/>
  <c r="Q14" i="4"/>
  <c r="Q8" i="4"/>
  <c r="O113" i="4"/>
  <c r="Q113" i="4"/>
  <c r="O19" i="4"/>
  <c r="Q19" i="4"/>
  <c r="Q111" i="4"/>
  <c r="O111" i="4"/>
  <c r="O126" i="4"/>
  <c r="Q126" i="4"/>
  <c r="Q97" i="4"/>
  <c r="O97" i="4"/>
  <c r="Q85" i="4"/>
  <c r="O85" i="4"/>
  <c r="O42" i="4"/>
  <c r="Q42" i="4"/>
  <c r="O46" i="4"/>
  <c r="Q46" i="4"/>
  <c r="O6" i="4"/>
  <c r="Q6" i="4"/>
  <c r="O115" i="4"/>
  <c r="Q115" i="4"/>
  <c r="O81" i="4"/>
  <c r="Q81" i="4"/>
  <c r="O96" i="4"/>
  <c r="Q96" i="4"/>
  <c r="Q54" i="4"/>
  <c r="O54" i="4"/>
  <c r="O71" i="4"/>
  <c r="Q71" i="4"/>
  <c r="O52" i="4"/>
  <c r="Q52" i="4"/>
  <c r="O94" i="4"/>
  <c r="Q94" i="4"/>
  <c r="O87" i="4"/>
  <c r="Q87" i="4"/>
  <c r="O39" i="4"/>
  <c r="Q39" i="4"/>
  <c r="Q22" i="4"/>
  <c r="O22" i="4"/>
  <c r="Q68" i="4"/>
  <c r="O68" i="4"/>
  <c r="O25" i="4"/>
  <c r="Q25" i="4"/>
  <c r="O122" i="4"/>
  <c r="Q122" i="4"/>
  <c r="O83" i="4"/>
  <c r="Q83" i="4"/>
  <c r="Q129" i="4"/>
  <c r="O129" i="4"/>
  <c r="O72" i="4"/>
  <c r="Q72" i="4"/>
  <c r="Q123" i="4"/>
  <c r="O123" i="4"/>
  <c r="O119" i="4"/>
  <c r="Q119" i="4"/>
  <c r="Q64" i="4"/>
  <c r="O64" i="4"/>
  <c r="Q50" i="4"/>
  <c r="O50" i="4"/>
  <c r="O67" i="4"/>
  <c r="Q67" i="4"/>
  <c r="Q5" i="4"/>
  <c r="Q17" i="6"/>
  <c r="C7" i="6" l="1"/>
  <c r="U71" i="4"/>
  <c r="S71" i="4"/>
  <c r="U32" i="4"/>
  <c r="S32" i="4"/>
  <c r="S110" i="4"/>
  <c r="U110" i="4"/>
  <c r="S100" i="4"/>
  <c r="U100" i="4"/>
  <c r="U86" i="4"/>
  <c r="S86" i="4"/>
  <c r="U33" i="4"/>
  <c r="S33" i="4"/>
  <c r="U9" i="4"/>
  <c r="S9" i="4"/>
  <c r="S58" i="4"/>
  <c r="U58" i="4"/>
  <c r="S15" i="4"/>
  <c r="U15" i="4"/>
  <c r="U91" i="4"/>
  <c r="S91" i="4"/>
  <c r="U72" i="4"/>
  <c r="S72" i="4"/>
  <c r="S25" i="4"/>
  <c r="U25" i="4"/>
  <c r="S87" i="4"/>
  <c r="U87" i="4"/>
  <c r="U6" i="4"/>
  <c r="U113" i="4"/>
  <c r="S113" i="4"/>
  <c r="U45" i="4"/>
  <c r="S45" i="4"/>
  <c r="S79" i="4"/>
  <c r="U79" i="4"/>
  <c r="U120" i="4"/>
  <c r="S120" i="4"/>
  <c r="U109" i="4"/>
  <c r="S109" i="4"/>
  <c r="S78" i="4"/>
  <c r="U78" i="4"/>
  <c r="U38" i="4"/>
  <c r="S38" i="4"/>
  <c r="S60" i="4"/>
  <c r="U60" i="4"/>
  <c r="U99" i="4"/>
  <c r="S99" i="4"/>
  <c r="U26" i="4"/>
  <c r="S26" i="4"/>
  <c r="S40" i="4"/>
  <c r="U40" i="4"/>
  <c r="U101" i="4"/>
  <c r="S101" i="4"/>
  <c r="U104" i="4"/>
  <c r="S104" i="4"/>
  <c r="U106" i="4"/>
  <c r="S106" i="4"/>
  <c r="S118" i="4"/>
  <c r="U118" i="4"/>
  <c r="S85" i="4"/>
  <c r="U85" i="4"/>
  <c r="S82" i="4"/>
  <c r="U82" i="4"/>
  <c r="S50" i="4"/>
  <c r="U50" i="4"/>
  <c r="U69" i="4"/>
  <c r="S69" i="4"/>
  <c r="U21" i="4"/>
  <c r="S21" i="4"/>
  <c r="S94" i="4"/>
  <c r="U94" i="4"/>
  <c r="S62" i="4"/>
  <c r="U62" i="4"/>
  <c r="S31" i="4"/>
  <c r="U31" i="4"/>
  <c r="S36" i="4"/>
  <c r="U36" i="4"/>
  <c r="S74" i="4"/>
  <c r="U74" i="4"/>
  <c r="S11" i="4"/>
  <c r="U11" i="4"/>
  <c r="S64" i="4"/>
  <c r="U64" i="4"/>
  <c r="S68" i="4"/>
  <c r="U68" i="4"/>
  <c r="S23" i="4"/>
  <c r="U23" i="4"/>
  <c r="S89" i="4"/>
  <c r="U89" i="4"/>
  <c r="U63" i="4"/>
  <c r="S63" i="4"/>
  <c r="U92" i="4"/>
  <c r="S92" i="4"/>
  <c r="U67" i="4"/>
  <c r="S67" i="4"/>
  <c r="U39" i="4"/>
  <c r="S39" i="4"/>
  <c r="U19" i="4"/>
  <c r="S19" i="4"/>
  <c r="U76" i="4"/>
  <c r="S76" i="4"/>
  <c r="U127" i="4"/>
  <c r="S127" i="4"/>
  <c r="U12" i="4"/>
  <c r="S12" i="4"/>
  <c r="S77" i="4"/>
  <c r="U77" i="4"/>
  <c r="U54" i="4"/>
  <c r="S54" i="4"/>
  <c r="U97" i="4"/>
  <c r="S97" i="4"/>
  <c r="S80" i="4"/>
  <c r="U80" i="4"/>
  <c r="S29" i="4"/>
  <c r="U29" i="4"/>
  <c r="S84" i="4"/>
  <c r="U84" i="4"/>
  <c r="S53" i="4"/>
  <c r="U53" i="4"/>
  <c r="U48" i="4"/>
  <c r="S48" i="4"/>
  <c r="U20" i="4"/>
  <c r="S20" i="4"/>
  <c r="S108" i="4"/>
  <c r="U108" i="4"/>
  <c r="S51" i="4"/>
  <c r="U51" i="4"/>
  <c r="U96" i="4"/>
  <c r="S96" i="4"/>
  <c r="U126" i="4"/>
  <c r="S126" i="4"/>
  <c r="S66" i="4"/>
  <c r="U66" i="4"/>
  <c r="S98" i="4"/>
  <c r="U98" i="4"/>
  <c r="U10" i="4"/>
  <c r="U24" i="4"/>
  <c r="S24" i="4"/>
  <c r="U37" i="4"/>
  <c r="S37" i="4"/>
  <c r="S93" i="4"/>
  <c r="U93" i="4"/>
  <c r="S13" i="4"/>
  <c r="U13" i="4"/>
  <c r="S129" i="4"/>
  <c r="U129" i="4"/>
  <c r="U8" i="4"/>
  <c r="S8" i="4"/>
  <c r="S43" i="4"/>
  <c r="U43" i="4"/>
  <c r="U55" i="4"/>
  <c r="S55" i="4"/>
  <c r="U47" i="4"/>
  <c r="S47" i="4"/>
  <c r="U88" i="4"/>
  <c r="S88" i="4"/>
  <c r="U70" i="4"/>
  <c r="S70" i="4"/>
  <c r="S16" i="4"/>
  <c r="U16" i="4"/>
  <c r="S49" i="4"/>
  <c r="U49" i="4"/>
  <c r="U119" i="4"/>
  <c r="S119" i="4"/>
  <c r="U83" i="4"/>
  <c r="S83" i="4"/>
  <c r="S52" i="4"/>
  <c r="U52" i="4"/>
  <c r="S81" i="4"/>
  <c r="U81" i="4"/>
  <c r="S42" i="4"/>
  <c r="U42" i="4"/>
  <c r="S14" i="4"/>
  <c r="U14" i="4"/>
  <c r="U75" i="4"/>
  <c r="S75" i="4"/>
  <c r="S18" i="4"/>
  <c r="U18" i="4"/>
  <c r="U34" i="4"/>
  <c r="S34" i="4"/>
  <c r="U112" i="4"/>
  <c r="S112" i="4"/>
  <c r="S103" i="4"/>
  <c r="U103" i="4"/>
  <c r="S28" i="4"/>
  <c r="U28" i="4"/>
  <c r="U59" i="4"/>
  <c r="S59" i="4"/>
  <c r="S95" i="4"/>
  <c r="U95" i="4"/>
  <c r="S117" i="4"/>
  <c r="U117" i="4"/>
  <c r="U122" i="4"/>
  <c r="S122" i="4"/>
  <c r="U115" i="4"/>
  <c r="S115" i="4"/>
  <c r="U114" i="4"/>
  <c r="S114" i="4"/>
  <c r="S105" i="4"/>
  <c r="U105" i="4"/>
  <c r="S56" i="4"/>
  <c r="U56" i="4"/>
  <c r="U125" i="4"/>
  <c r="S125" i="4"/>
  <c r="U123" i="4"/>
  <c r="S123" i="4"/>
  <c r="U35" i="4"/>
  <c r="S35" i="4"/>
  <c r="U124" i="4"/>
  <c r="S124" i="4"/>
  <c r="U65" i="4"/>
  <c r="S65" i="4"/>
  <c r="U102" i="4"/>
  <c r="S102" i="4"/>
  <c r="U46" i="4"/>
  <c r="S46" i="4"/>
  <c r="U5" i="4"/>
  <c r="S5" i="4"/>
  <c r="S22" i="4"/>
  <c r="U22" i="4"/>
  <c r="U111" i="4"/>
  <c r="S111" i="4"/>
  <c r="S107" i="4"/>
  <c r="U107" i="4"/>
  <c r="U17" i="4"/>
  <c r="S17" i="4"/>
  <c r="S27" i="4"/>
  <c r="U27" i="4"/>
  <c r="S116" i="4"/>
  <c r="U116" i="4"/>
  <c r="S128" i="4"/>
  <c r="U128" i="4"/>
  <c r="U30" i="4"/>
  <c r="S30" i="4"/>
  <c r="S41" i="4"/>
  <c r="U41" i="4"/>
  <c r="S61" i="4"/>
  <c r="U61" i="4"/>
  <c r="S44" i="4"/>
  <c r="U44" i="4"/>
  <c r="S90" i="4"/>
  <c r="U90" i="4"/>
  <c r="S57" i="4"/>
  <c r="U57" i="4"/>
  <c r="S7" i="4"/>
  <c r="U7" i="4"/>
  <c r="U73" i="4"/>
  <c r="S73" i="4"/>
  <c r="U121" i="4"/>
  <c r="S121" i="4"/>
  <c r="Q18" i="6"/>
  <c r="Q19" i="6"/>
  <c r="C8" i="6" l="1"/>
  <c r="W102" i="4"/>
  <c r="Y102" i="4"/>
  <c r="W65" i="4"/>
  <c r="Y65" i="4"/>
  <c r="Y59" i="4"/>
  <c r="W59" i="4"/>
  <c r="Y119" i="4"/>
  <c r="W119" i="4"/>
  <c r="W67" i="4"/>
  <c r="Y67" i="4"/>
  <c r="W99" i="4"/>
  <c r="Y99" i="4"/>
  <c r="Y113" i="4"/>
  <c r="W113" i="4"/>
  <c r="Y66" i="4"/>
  <c r="W66" i="4"/>
  <c r="Y7" i="4"/>
  <c r="Y61" i="4"/>
  <c r="W61" i="4"/>
  <c r="Y116" i="4"/>
  <c r="W116" i="4"/>
  <c r="W95" i="4"/>
  <c r="Y95" i="4"/>
  <c r="W14" i="4"/>
  <c r="Y14" i="4"/>
  <c r="Y16" i="4"/>
  <c r="W16" i="4"/>
  <c r="W13" i="4"/>
  <c r="Y13" i="4"/>
  <c r="W10" i="4"/>
  <c r="Y10" i="4"/>
  <c r="W80" i="4"/>
  <c r="Y80" i="4"/>
  <c r="W89" i="4"/>
  <c r="Y89" i="4"/>
  <c r="W11" i="4"/>
  <c r="Y11" i="4"/>
  <c r="W62" i="4"/>
  <c r="Y62" i="4"/>
  <c r="W50" i="4"/>
  <c r="Y50" i="4"/>
  <c r="W78" i="4"/>
  <c r="Y78" i="4"/>
  <c r="Y25" i="4"/>
  <c r="W25" i="4"/>
  <c r="W58" i="4"/>
  <c r="Y58" i="4"/>
  <c r="W100" i="4"/>
  <c r="Y100" i="4"/>
  <c r="W123" i="4"/>
  <c r="Y123" i="4"/>
  <c r="W114" i="4"/>
  <c r="Y114" i="4"/>
  <c r="Y112" i="4"/>
  <c r="W112" i="4"/>
  <c r="W83" i="4"/>
  <c r="Y83" i="4"/>
  <c r="Y55" i="4"/>
  <c r="W55" i="4"/>
  <c r="W96" i="4"/>
  <c r="Y96" i="4"/>
  <c r="Y48" i="4"/>
  <c r="W48" i="4"/>
  <c r="Y12" i="4"/>
  <c r="Y39" i="4"/>
  <c r="W39" i="4"/>
  <c r="W106" i="4"/>
  <c r="Y106" i="4"/>
  <c r="W26" i="4"/>
  <c r="Y26" i="4"/>
  <c r="Y45" i="4"/>
  <c r="W45" i="4"/>
  <c r="W57" i="4"/>
  <c r="Y57" i="4"/>
  <c r="W41" i="4"/>
  <c r="Y41" i="4"/>
  <c r="Y27" i="4"/>
  <c r="W27" i="4"/>
  <c r="W22" i="4"/>
  <c r="Y22" i="4"/>
  <c r="W42" i="4"/>
  <c r="Y42" i="4"/>
  <c r="Y43" i="4"/>
  <c r="W43" i="4"/>
  <c r="Y93" i="4"/>
  <c r="W93" i="4"/>
  <c r="W98" i="4"/>
  <c r="Y98" i="4"/>
  <c r="Y51" i="4"/>
  <c r="W51" i="4"/>
  <c r="W53" i="4"/>
  <c r="Y53" i="4"/>
  <c r="W23" i="4"/>
  <c r="Y23" i="4"/>
  <c r="Y74" i="4"/>
  <c r="W74" i="4"/>
  <c r="W94" i="4"/>
  <c r="Y94" i="4"/>
  <c r="Y82" i="4"/>
  <c r="W82" i="4"/>
  <c r="W110" i="4"/>
  <c r="Y110" i="4"/>
  <c r="Y115" i="4"/>
  <c r="W115" i="4"/>
  <c r="Y34" i="4"/>
  <c r="W34" i="4"/>
  <c r="Y127" i="4"/>
  <c r="W127" i="4"/>
  <c r="Y104" i="4"/>
  <c r="W104" i="4"/>
  <c r="Y72" i="4"/>
  <c r="W72" i="4"/>
  <c r="W56" i="4"/>
  <c r="Y56" i="4"/>
  <c r="W28" i="4"/>
  <c r="Y28" i="4"/>
  <c r="Y81" i="4"/>
  <c r="W81" i="4"/>
  <c r="W108" i="4"/>
  <c r="Y108" i="4"/>
  <c r="Y68" i="4"/>
  <c r="W68" i="4"/>
  <c r="Y36" i="4"/>
  <c r="W36" i="4"/>
  <c r="Y85" i="4"/>
  <c r="W85" i="4"/>
  <c r="W121" i="4"/>
  <c r="Y121" i="4"/>
  <c r="W30" i="4"/>
  <c r="Y30" i="4"/>
  <c r="Y17" i="4"/>
  <c r="W17" i="4"/>
  <c r="W5" i="4"/>
  <c r="Y5" i="4"/>
  <c r="Y124" i="4"/>
  <c r="W124" i="4"/>
  <c r="W122" i="4"/>
  <c r="Y122" i="4"/>
  <c r="Y88" i="4"/>
  <c r="W88" i="4"/>
  <c r="Y8" i="4"/>
  <c r="Y37" i="4"/>
  <c r="W37" i="4"/>
  <c r="W54" i="4"/>
  <c r="Y54" i="4"/>
  <c r="Y76" i="4"/>
  <c r="W76" i="4"/>
  <c r="Y92" i="4"/>
  <c r="W92" i="4"/>
  <c r="Y21" i="4"/>
  <c r="W21" i="4"/>
  <c r="W101" i="4"/>
  <c r="Y101" i="4"/>
  <c r="W120" i="4"/>
  <c r="Y120" i="4"/>
  <c r="W6" i="4"/>
  <c r="Y6" i="4"/>
  <c r="Y91" i="4"/>
  <c r="W91" i="4"/>
  <c r="Y33" i="4"/>
  <c r="W33" i="4"/>
  <c r="Y32" i="4"/>
  <c r="W32" i="4"/>
  <c r="Y44" i="4"/>
  <c r="W44" i="4"/>
  <c r="Y128" i="4"/>
  <c r="W128" i="4"/>
  <c r="Y107" i="4"/>
  <c r="W107" i="4"/>
  <c r="Y105" i="4"/>
  <c r="W105" i="4"/>
  <c r="W117" i="4"/>
  <c r="Y117" i="4"/>
  <c r="W103" i="4"/>
  <c r="Y103" i="4"/>
  <c r="Y52" i="4"/>
  <c r="W52" i="4"/>
  <c r="W49" i="4"/>
  <c r="Y49" i="4"/>
  <c r="Y129" i="4"/>
  <c r="W129" i="4"/>
  <c r="Y29" i="4"/>
  <c r="W29" i="4"/>
  <c r="Y77" i="4"/>
  <c r="W77" i="4"/>
  <c r="Y64" i="4"/>
  <c r="W64" i="4"/>
  <c r="W31" i="4"/>
  <c r="Y31" i="4"/>
  <c r="W118" i="4"/>
  <c r="Y118" i="4"/>
  <c r="W40" i="4"/>
  <c r="Y40" i="4"/>
  <c r="W79" i="4"/>
  <c r="Y79" i="4"/>
  <c r="W87" i="4"/>
  <c r="Y87" i="4"/>
  <c r="W15" i="4"/>
  <c r="Y15" i="4"/>
  <c r="W111" i="4"/>
  <c r="Y111" i="4"/>
  <c r="Y125" i="4"/>
  <c r="W125" i="4"/>
  <c r="Y70" i="4"/>
  <c r="W70" i="4"/>
  <c r="W97" i="4"/>
  <c r="Y97" i="4"/>
  <c r="W109" i="4"/>
  <c r="Y109" i="4"/>
  <c r="W9" i="4"/>
  <c r="Y9" i="4"/>
  <c r="W90" i="4"/>
  <c r="Y90" i="4"/>
  <c r="Y18" i="4"/>
  <c r="W18" i="4"/>
  <c r="W84" i="4"/>
  <c r="Y84" i="4"/>
  <c r="W60" i="4"/>
  <c r="Y60" i="4"/>
  <c r="Y73" i="4"/>
  <c r="W73" i="4"/>
  <c r="W46" i="4"/>
  <c r="Y46" i="4"/>
  <c r="W35" i="4"/>
  <c r="Y35" i="4"/>
  <c r="Y75" i="4"/>
  <c r="W75" i="4"/>
  <c r="Y47" i="4"/>
  <c r="W47" i="4"/>
  <c r="Y24" i="4"/>
  <c r="W24" i="4"/>
  <c r="Y126" i="4"/>
  <c r="W126" i="4"/>
  <c r="W20" i="4"/>
  <c r="Y20" i="4"/>
  <c r="Y19" i="4"/>
  <c r="W19" i="4"/>
  <c r="Y63" i="4"/>
  <c r="W63" i="4"/>
  <c r="W69" i="4"/>
  <c r="Y69" i="4"/>
  <c r="W38" i="4"/>
  <c r="Y38" i="4"/>
  <c r="Y86" i="4"/>
  <c r="W86" i="4"/>
  <c r="Y71" i="4"/>
  <c r="W71" i="4"/>
  <c r="Q20" i="6"/>
  <c r="C9" i="6" l="1"/>
  <c r="AC60" i="4"/>
  <c r="AA60" i="4"/>
  <c r="AC87" i="4"/>
  <c r="AA87" i="4"/>
  <c r="AA117" i="4"/>
  <c r="AC117" i="4"/>
  <c r="AC8" i="4"/>
  <c r="AC95" i="4"/>
  <c r="AA95" i="4"/>
  <c r="AC75" i="4"/>
  <c r="AA75" i="4"/>
  <c r="AC129" i="4"/>
  <c r="AA129" i="4"/>
  <c r="AC44" i="4"/>
  <c r="AA44" i="4"/>
  <c r="AA92" i="4"/>
  <c r="AC92" i="4"/>
  <c r="AA85" i="4"/>
  <c r="AC85" i="4"/>
  <c r="AC81" i="4"/>
  <c r="AA81" i="4"/>
  <c r="AC104" i="4"/>
  <c r="AA104" i="4"/>
  <c r="AA93" i="4"/>
  <c r="AC93" i="4"/>
  <c r="AC27" i="4"/>
  <c r="AA27" i="4"/>
  <c r="AA48" i="4"/>
  <c r="AC48" i="4"/>
  <c r="AA112" i="4"/>
  <c r="AC112" i="4"/>
  <c r="AC66" i="4"/>
  <c r="AA66" i="4"/>
  <c r="AC119" i="4"/>
  <c r="AA119" i="4"/>
  <c r="AA69" i="4"/>
  <c r="AC69" i="4"/>
  <c r="AC35" i="4"/>
  <c r="AA35" i="4"/>
  <c r="AA84" i="4"/>
  <c r="AC84" i="4"/>
  <c r="AA9" i="4"/>
  <c r="AC9" i="4"/>
  <c r="AC79" i="4"/>
  <c r="AA79" i="4"/>
  <c r="AA49" i="4"/>
  <c r="AC49" i="4"/>
  <c r="AC120" i="4"/>
  <c r="AA120" i="4"/>
  <c r="AA28" i="4"/>
  <c r="AC28" i="4"/>
  <c r="AA53" i="4"/>
  <c r="AC53" i="4"/>
  <c r="AC41" i="4"/>
  <c r="AA41" i="4"/>
  <c r="AC106" i="4"/>
  <c r="AA106" i="4"/>
  <c r="AC96" i="4"/>
  <c r="AA96" i="4"/>
  <c r="AA114" i="4"/>
  <c r="AC114" i="4"/>
  <c r="AC11" i="4"/>
  <c r="AA11" i="4"/>
  <c r="AC13" i="4"/>
  <c r="AC20" i="4"/>
  <c r="AA20" i="4"/>
  <c r="AA126" i="4"/>
  <c r="AC126" i="4"/>
  <c r="AA64" i="4"/>
  <c r="AC64" i="4"/>
  <c r="AA32" i="4"/>
  <c r="AC32" i="4"/>
  <c r="AC88" i="4"/>
  <c r="AA88" i="4"/>
  <c r="AC82" i="4"/>
  <c r="AA82" i="4"/>
  <c r="AC43" i="4"/>
  <c r="AA43" i="4"/>
  <c r="AA113" i="4"/>
  <c r="AC113" i="4"/>
  <c r="AA109" i="4"/>
  <c r="AC109" i="4"/>
  <c r="AC40" i="4"/>
  <c r="AA40" i="4"/>
  <c r="AC101" i="4"/>
  <c r="AA101" i="4"/>
  <c r="AC30" i="4"/>
  <c r="AA30" i="4"/>
  <c r="AA56" i="4"/>
  <c r="AC56" i="4"/>
  <c r="AC94" i="4"/>
  <c r="AA94" i="4"/>
  <c r="AA42" i="4"/>
  <c r="AC42" i="4"/>
  <c r="AC57" i="4"/>
  <c r="AA57" i="4"/>
  <c r="AC78" i="4"/>
  <c r="AA78" i="4"/>
  <c r="AC65" i="4"/>
  <c r="AA65" i="4"/>
  <c r="AC63" i="4"/>
  <c r="AA63" i="4"/>
  <c r="AA18" i="4"/>
  <c r="AC18" i="4"/>
  <c r="AC52" i="4"/>
  <c r="AA52" i="4"/>
  <c r="AA33" i="4"/>
  <c r="AC33" i="4"/>
  <c r="AC68" i="4"/>
  <c r="AA68" i="4"/>
  <c r="AA34" i="4"/>
  <c r="AC34" i="4"/>
  <c r="AA51" i="4"/>
  <c r="AC51" i="4"/>
  <c r="AA39" i="4"/>
  <c r="AC39" i="4"/>
  <c r="AC55" i="4"/>
  <c r="AA55" i="4"/>
  <c r="AC16" i="4"/>
  <c r="AA16" i="4"/>
  <c r="AA61" i="4"/>
  <c r="AC61" i="4"/>
  <c r="AA38" i="4"/>
  <c r="AC38" i="4"/>
  <c r="AC90" i="4"/>
  <c r="AA90" i="4"/>
  <c r="AC31" i="4"/>
  <c r="AA31" i="4"/>
  <c r="AA6" i="4"/>
  <c r="AC6" i="4"/>
  <c r="AC23" i="4"/>
  <c r="AA23" i="4"/>
  <c r="AC62" i="4"/>
  <c r="AA62" i="4"/>
  <c r="AA70" i="4"/>
  <c r="AC70" i="4"/>
  <c r="AA125" i="4"/>
  <c r="AC125" i="4"/>
  <c r="AC17" i="4"/>
  <c r="AA17" i="4"/>
  <c r="AC127" i="4"/>
  <c r="AA127" i="4"/>
  <c r="AC59" i="4"/>
  <c r="AA59" i="4"/>
  <c r="AA46" i="4"/>
  <c r="AC46" i="4"/>
  <c r="AC111" i="4"/>
  <c r="AA111" i="4"/>
  <c r="AC54" i="4"/>
  <c r="AA54" i="4"/>
  <c r="AA123" i="4"/>
  <c r="AC123" i="4"/>
  <c r="AC89" i="4"/>
  <c r="AA89" i="4"/>
  <c r="AA99" i="4"/>
  <c r="AC99" i="4"/>
  <c r="AA71" i="4"/>
  <c r="AC71" i="4"/>
  <c r="AC24" i="4"/>
  <c r="AA24" i="4"/>
  <c r="AA77" i="4"/>
  <c r="AC77" i="4"/>
  <c r="AC107" i="4"/>
  <c r="AA107" i="4"/>
  <c r="AC97" i="4"/>
  <c r="AA97" i="4"/>
  <c r="AC15" i="4"/>
  <c r="AA15" i="4"/>
  <c r="AA118" i="4"/>
  <c r="AC118" i="4"/>
  <c r="AA103" i="4"/>
  <c r="AC103" i="4"/>
  <c r="AC121" i="4"/>
  <c r="AA121" i="4"/>
  <c r="AC108" i="4"/>
  <c r="AA108" i="4"/>
  <c r="AA98" i="4"/>
  <c r="AC98" i="4"/>
  <c r="AC22" i="4"/>
  <c r="AA22" i="4"/>
  <c r="AC12" i="4"/>
  <c r="AA12" i="4"/>
  <c r="AC83" i="4"/>
  <c r="AA83" i="4"/>
  <c r="AA100" i="4"/>
  <c r="AC100" i="4"/>
  <c r="AC50" i="4"/>
  <c r="AA50" i="4"/>
  <c r="AA80" i="4"/>
  <c r="AC80" i="4"/>
  <c r="AC14" i="4"/>
  <c r="AA67" i="4"/>
  <c r="AC67" i="4"/>
  <c r="AA102" i="4"/>
  <c r="AC102" i="4"/>
  <c r="AA5" i="4"/>
  <c r="AC5" i="4"/>
  <c r="AC110" i="4"/>
  <c r="AA110" i="4"/>
  <c r="AC26" i="4"/>
  <c r="AA26" i="4"/>
  <c r="AC58" i="4"/>
  <c r="AA58" i="4"/>
  <c r="AC10" i="4"/>
  <c r="AA105" i="4"/>
  <c r="AC105" i="4"/>
  <c r="AC76" i="4"/>
  <c r="AA76" i="4"/>
  <c r="AC36" i="4"/>
  <c r="AA36" i="4"/>
  <c r="AA25" i="4"/>
  <c r="AC25" i="4"/>
  <c r="AC116" i="4"/>
  <c r="AA116" i="4"/>
  <c r="AA122" i="4"/>
  <c r="AC122" i="4"/>
  <c r="AC86" i="4"/>
  <c r="AA86" i="4"/>
  <c r="AC19" i="4"/>
  <c r="AA19" i="4"/>
  <c r="AC47" i="4"/>
  <c r="AA47" i="4"/>
  <c r="AC73" i="4"/>
  <c r="AA73" i="4"/>
  <c r="AA29" i="4"/>
  <c r="AC29" i="4"/>
  <c r="AC128" i="4"/>
  <c r="AA128" i="4"/>
  <c r="AA91" i="4"/>
  <c r="AC91" i="4"/>
  <c r="AA21" i="4"/>
  <c r="AC21" i="4"/>
  <c r="AC37" i="4"/>
  <c r="AA37" i="4"/>
  <c r="AC124" i="4"/>
  <c r="AA124" i="4"/>
  <c r="AA72" i="4"/>
  <c r="AC72" i="4"/>
  <c r="AC115" i="4"/>
  <c r="AA115" i="4"/>
  <c r="AC74" i="4"/>
  <c r="AA74" i="4"/>
  <c r="AA45" i="4"/>
  <c r="AC45" i="4"/>
  <c r="AA7" i="4"/>
  <c r="AC7" i="4"/>
  <c r="Q21" i="6"/>
  <c r="C10" i="6" l="1"/>
  <c r="AG38" i="4"/>
  <c r="AE38" i="4"/>
  <c r="AE114" i="4"/>
  <c r="AG114" i="4"/>
  <c r="AE69" i="4"/>
  <c r="AG69" i="4"/>
  <c r="AE74" i="4"/>
  <c r="AG74" i="4"/>
  <c r="AE37" i="4"/>
  <c r="AG37" i="4"/>
  <c r="AG86" i="4"/>
  <c r="AE86" i="4"/>
  <c r="AG36" i="4"/>
  <c r="AE36" i="4"/>
  <c r="AG58" i="4"/>
  <c r="AE58" i="4"/>
  <c r="AE50" i="4"/>
  <c r="AG50" i="4"/>
  <c r="AE22" i="4"/>
  <c r="AG22" i="4"/>
  <c r="AG107" i="4"/>
  <c r="AE107" i="4"/>
  <c r="AE111" i="4"/>
  <c r="AG111" i="4"/>
  <c r="AE17" i="4"/>
  <c r="AG17" i="4"/>
  <c r="AE23" i="4"/>
  <c r="AG23" i="4"/>
  <c r="AE65" i="4"/>
  <c r="AG65" i="4"/>
  <c r="AE94" i="4"/>
  <c r="AG94" i="4"/>
  <c r="AG40" i="4"/>
  <c r="AE40" i="4"/>
  <c r="AG82" i="4"/>
  <c r="AE82" i="4"/>
  <c r="AG79" i="4"/>
  <c r="AE79" i="4"/>
  <c r="AE81" i="4"/>
  <c r="AG81" i="4"/>
  <c r="AE44" i="4"/>
  <c r="AG44" i="4"/>
  <c r="AG8" i="4"/>
  <c r="AE8" i="4"/>
  <c r="AE21" i="4"/>
  <c r="AG21" i="4"/>
  <c r="AE122" i="4"/>
  <c r="AG122" i="4"/>
  <c r="AE67" i="4"/>
  <c r="AG67" i="4"/>
  <c r="AE100" i="4"/>
  <c r="AG100" i="4"/>
  <c r="AG98" i="4"/>
  <c r="AE98" i="4"/>
  <c r="AE118" i="4"/>
  <c r="AG118" i="4"/>
  <c r="AE77" i="4"/>
  <c r="AG77" i="4"/>
  <c r="AG46" i="4"/>
  <c r="AE46" i="4"/>
  <c r="AE125" i="4"/>
  <c r="AG125" i="4"/>
  <c r="AG6" i="4"/>
  <c r="AE6" i="4"/>
  <c r="AE61" i="4"/>
  <c r="AG61" i="4"/>
  <c r="AG51" i="4"/>
  <c r="AE51" i="4"/>
  <c r="AE56" i="4"/>
  <c r="AG56" i="4"/>
  <c r="AG109" i="4"/>
  <c r="AE109" i="4"/>
  <c r="AG28" i="4"/>
  <c r="AE28" i="4"/>
  <c r="AG9" i="4"/>
  <c r="AE85" i="4"/>
  <c r="AG85" i="4"/>
  <c r="AG117" i="4"/>
  <c r="AE117" i="4"/>
  <c r="AG29" i="4"/>
  <c r="AE29" i="4"/>
  <c r="AE102" i="4"/>
  <c r="AG102" i="4"/>
  <c r="AG39" i="4"/>
  <c r="AE39" i="4"/>
  <c r="AG126" i="4"/>
  <c r="AE126" i="4"/>
  <c r="AE115" i="4"/>
  <c r="AG115" i="4"/>
  <c r="AE73" i="4"/>
  <c r="AG73" i="4"/>
  <c r="AG26" i="4"/>
  <c r="AE26" i="4"/>
  <c r="AG89" i="4"/>
  <c r="AE89" i="4"/>
  <c r="AE88" i="4"/>
  <c r="AG88" i="4"/>
  <c r="AE119" i="4"/>
  <c r="AG119" i="4"/>
  <c r="AG129" i="4"/>
  <c r="AE129" i="4"/>
  <c r="AE7" i="4"/>
  <c r="AG7" i="4"/>
  <c r="AG91" i="4"/>
  <c r="AE91" i="4"/>
  <c r="AG34" i="4"/>
  <c r="AE34" i="4"/>
  <c r="AE113" i="4"/>
  <c r="AG113" i="4"/>
  <c r="AE13" i="4"/>
  <c r="AG13" i="4"/>
  <c r="AG84" i="4"/>
  <c r="AE84" i="4"/>
  <c r="AG93" i="4"/>
  <c r="AE93" i="4"/>
  <c r="AG47" i="4"/>
  <c r="AE47" i="4"/>
  <c r="AG110" i="4"/>
  <c r="AE110" i="4"/>
  <c r="AE106" i="4"/>
  <c r="AG106" i="4"/>
  <c r="AE120" i="4"/>
  <c r="AG120" i="4"/>
  <c r="AG66" i="4"/>
  <c r="AE66" i="4"/>
  <c r="AG75" i="4"/>
  <c r="AE75" i="4"/>
  <c r="AE87" i="4"/>
  <c r="AG87" i="4"/>
  <c r="AE99" i="4"/>
  <c r="AG99" i="4"/>
  <c r="AE33" i="4"/>
  <c r="AG33" i="4"/>
  <c r="AE53" i="4"/>
  <c r="AG53" i="4"/>
  <c r="AE48" i="4"/>
  <c r="AG48" i="4"/>
  <c r="AG76" i="4"/>
  <c r="AE76" i="4"/>
  <c r="AE78" i="4"/>
  <c r="AG78" i="4"/>
  <c r="AE20" i="4"/>
  <c r="AG20" i="4"/>
  <c r="AE96" i="4"/>
  <c r="AG96" i="4"/>
  <c r="AE72" i="4"/>
  <c r="AG72" i="4"/>
  <c r="AE105" i="4"/>
  <c r="AG105" i="4"/>
  <c r="AG14" i="4"/>
  <c r="AG123" i="4"/>
  <c r="AE123" i="4"/>
  <c r="AG70" i="4"/>
  <c r="AE70" i="4"/>
  <c r="AE18" i="4"/>
  <c r="AG18" i="4"/>
  <c r="AG32" i="4"/>
  <c r="AE32" i="4"/>
  <c r="AG116" i="4"/>
  <c r="AE116" i="4"/>
  <c r="AE83" i="4"/>
  <c r="AG83" i="4"/>
  <c r="AG108" i="4"/>
  <c r="AE108" i="4"/>
  <c r="AG15" i="4"/>
  <c r="AE24" i="4"/>
  <c r="AG24" i="4"/>
  <c r="AG59" i="4"/>
  <c r="AE59" i="4"/>
  <c r="AG31" i="4"/>
  <c r="AE31" i="4"/>
  <c r="AE16" i="4"/>
  <c r="AG16" i="4"/>
  <c r="AE57" i="4"/>
  <c r="AG57" i="4"/>
  <c r="AG30" i="4"/>
  <c r="AE30" i="4"/>
  <c r="AG45" i="4"/>
  <c r="AE45" i="4"/>
  <c r="AG25" i="4"/>
  <c r="AE25" i="4"/>
  <c r="AE5" i="4"/>
  <c r="AG5" i="4"/>
  <c r="AG80" i="4"/>
  <c r="AE80" i="4"/>
  <c r="AE71" i="4"/>
  <c r="AG71" i="4"/>
  <c r="AE42" i="4"/>
  <c r="AG42" i="4"/>
  <c r="AE64" i="4"/>
  <c r="AG64" i="4"/>
  <c r="AE49" i="4"/>
  <c r="AG49" i="4"/>
  <c r="AE112" i="4"/>
  <c r="AG112" i="4"/>
  <c r="AE92" i="4"/>
  <c r="AG92" i="4"/>
  <c r="AE103" i="4"/>
  <c r="AG103" i="4"/>
  <c r="AG52" i="4"/>
  <c r="AE52" i="4"/>
  <c r="AE27" i="4"/>
  <c r="AG27" i="4"/>
  <c r="AG124" i="4"/>
  <c r="AE124" i="4"/>
  <c r="AE128" i="4"/>
  <c r="AG128" i="4"/>
  <c r="AE19" i="4"/>
  <c r="AG19" i="4"/>
  <c r="AE10" i="4"/>
  <c r="AG10" i="4"/>
  <c r="AG12" i="4"/>
  <c r="AG121" i="4"/>
  <c r="AE121" i="4"/>
  <c r="AE97" i="4"/>
  <c r="AG97" i="4"/>
  <c r="AE54" i="4"/>
  <c r="AG54" i="4"/>
  <c r="AG127" i="4"/>
  <c r="AE127" i="4"/>
  <c r="AG62" i="4"/>
  <c r="AE62" i="4"/>
  <c r="AG90" i="4"/>
  <c r="AE90" i="4"/>
  <c r="AG55" i="4"/>
  <c r="AE55" i="4"/>
  <c r="AG68" i="4"/>
  <c r="AE68" i="4"/>
  <c r="AE63" i="4"/>
  <c r="AG63" i="4"/>
  <c r="AE101" i="4"/>
  <c r="AG101" i="4"/>
  <c r="AG43" i="4"/>
  <c r="AE43" i="4"/>
  <c r="AG11" i="4"/>
  <c r="AE11" i="4"/>
  <c r="AE41" i="4"/>
  <c r="AG41" i="4"/>
  <c r="AE35" i="4"/>
  <c r="AG35" i="4"/>
  <c r="AG104" i="4"/>
  <c r="AE104" i="4"/>
  <c r="AE95" i="4"/>
  <c r="AG95" i="4"/>
  <c r="AG60" i="4"/>
  <c r="AE60" i="4"/>
  <c r="Q22" i="6"/>
  <c r="C11" i="6" l="1"/>
  <c r="AI94" i="4"/>
  <c r="AK94" i="4"/>
  <c r="AI25" i="4"/>
  <c r="AK25" i="4"/>
  <c r="AK15" i="4"/>
  <c r="AK32" i="4"/>
  <c r="AI32" i="4"/>
  <c r="AI14" i="4"/>
  <c r="AK14" i="4"/>
  <c r="AK75" i="4"/>
  <c r="AI75" i="4"/>
  <c r="AK110" i="4"/>
  <c r="AI110" i="4"/>
  <c r="AI89" i="4"/>
  <c r="AK89" i="4"/>
  <c r="AK126" i="4"/>
  <c r="AI126" i="4"/>
  <c r="AK117" i="4"/>
  <c r="AI117" i="4"/>
  <c r="AI109" i="4"/>
  <c r="AK109" i="4"/>
  <c r="AI6" i="4"/>
  <c r="AK6" i="4"/>
  <c r="AI58" i="4"/>
  <c r="AK58" i="4"/>
  <c r="AI35" i="4"/>
  <c r="AK35" i="4"/>
  <c r="AI101" i="4"/>
  <c r="AK101" i="4"/>
  <c r="AK97" i="4"/>
  <c r="AI97" i="4"/>
  <c r="AK10" i="4"/>
  <c r="AI27" i="4"/>
  <c r="AK27" i="4"/>
  <c r="AI112" i="4"/>
  <c r="AK112" i="4"/>
  <c r="AK71" i="4"/>
  <c r="AI71" i="4"/>
  <c r="AI18" i="4"/>
  <c r="AK18" i="4"/>
  <c r="AI105" i="4"/>
  <c r="AK105" i="4"/>
  <c r="AI78" i="4"/>
  <c r="AK78" i="4"/>
  <c r="AK33" i="4"/>
  <c r="AI33" i="4"/>
  <c r="AK113" i="4"/>
  <c r="AI113" i="4"/>
  <c r="AK85" i="4"/>
  <c r="AI85" i="4"/>
  <c r="AI56" i="4"/>
  <c r="AK56" i="4"/>
  <c r="AK125" i="4"/>
  <c r="AI125" i="4"/>
  <c r="AI21" i="4"/>
  <c r="AK21" i="4"/>
  <c r="AK65" i="4"/>
  <c r="AI65" i="4"/>
  <c r="AK69" i="4"/>
  <c r="AI69" i="4"/>
  <c r="AI20" i="4"/>
  <c r="AK20" i="4"/>
  <c r="AK13" i="4"/>
  <c r="AI122" i="4"/>
  <c r="AK122" i="4"/>
  <c r="AK74" i="4"/>
  <c r="AI74" i="4"/>
  <c r="AK108" i="4"/>
  <c r="AI108" i="4"/>
  <c r="AI47" i="4"/>
  <c r="AK47" i="4"/>
  <c r="AK26" i="4"/>
  <c r="AI26" i="4"/>
  <c r="AI79" i="4"/>
  <c r="AK79" i="4"/>
  <c r="AI107" i="4"/>
  <c r="AK107" i="4"/>
  <c r="AI19" i="4"/>
  <c r="AK19" i="4"/>
  <c r="AK49" i="4"/>
  <c r="AI49" i="4"/>
  <c r="AK83" i="4"/>
  <c r="AI83" i="4"/>
  <c r="AI72" i="4"/>
  <c r="AK72" i="4"/>
  <c r="AI99" i="4"/>
  <c r="AK99" i="4"/>
  <c r="AI120" i="4"/>
  <c r="AK120" i="4"/>
  <c r="AK119" i="4"/>
  <c r="AI119" i="4"/>
  <c r="AK73" i="4"/>
  <c r="AI73" i="4"/>
  <c r="AK102" i="4"/>
  <c r="AI102" i="4"/>
  <c r="AI80" i="4"/>
  <c r="AK80" i="4"/>
  <c r="AK59" i="4"/>
  <c r="AI59" i="4"/>
  <c r="AK70" i="4"/>
  <c r="AI70" i="4"/>
  <c r="AI34" i="4"/>
  <c r="AK34" i="4"/>
  <c r="AI51" i="4"/>
  <c r="AK51" i="4"/>
  <c r="AK46" i="4"/>
  <c r="AI46" i="4"/>
  <c r="AI8" i="4"/>
  <c r="AK8" i="4"/>
  <c r="AI82" i="4"/>
  <c r="AK82" i="4"/>
  <c r="AK86" i="4"/>
  <c r="AI86" i="4"/>
  <c r="AI42" i="4"/>
  <c r="AK42" i="4"/>
  <c r="AI81" i="4"/>
  <c r="AK81" i="4"/>
  <c r="AK104" i="4"/>
  <c r="AI104" i="4"/>
  <c r="AK55" i="4"/>
  <c r="AI55" i="4"/>
  <c r="AK45" i="4"/>
  <c r="AI45" i="4"/>
  <c r="AI39" i="4"/>
  <c r="AK39" i="4"/>
  <c r="AK41" i="4"/>
  <c r="AI41" i="4"/>
  <c r="AI100" i="4"/>
  <c r="AK100" i="4"/>
  <c r="AI23" i="4"/>
  <c r="AK23" i="4"/>
  <c r="AK22" i="4"/>
  <c r="AI22" i="4"/>
  <c r="AI114" i="4"/>
  <c r="AK114" i="4"/>
  <c r="AK60" i="4"/>
  <c r="AI60" i="4"/>
  <c r="AI62" i="4"/>
  <c r="AK62" i="4"/>
  <c r="AK121" i="4"/>
  <c r="AI121" i="4"/>
  <c r="AK52" i="4"/>
  <c r="AI52" i="4"/>
  <c r="AK30" i="4"/>
  <c r="AI30" i="4"/>
  <c r="AI76" i="4"/>
  <c r="AK76" i="4"/>
  <c r="AK93" i="4"/>
  <c r="AI93" i="4"/>
  <c r="AI9" i="4"/>
  <c r="AK9" i="4"/>
  <c r="AI95" i="4"/>
  <c r="AK95" i="4"/>
  <c r="AI128" i="4"/>
  <c r="AK128" i="4"/>
  <c r="AK103" i="4"/>
  <c r="AI103" i="4"/>
  <c r="AI64" i="4"/>
  <c r="AK64" i="4"/>
  <c r="AK5" i="4"/>
  <c r="AI5" i="4"/>
  <c r="AI57" i="4"/>
  <c r="AK57" i="4"/>
  <c r="AK24" i="4"/>
  <c r="AI24" i="4"/>
  <c r="AK96" i="4"/>
  <c r="AI96" i="4"/>
  <c r="AK48" i="4"/>
  <c r="AI48" i="4"/>
  <c r="AK87" i="4"/>
  <c r="AI87" i="4"/>
  <c r="AI106" i="4"/>
  <c r="AK106" i="4"/>
  <c r="AK88" i="4"/>
  <c r="AI88" i="4"/>
  <c r="AI115" i="4"/>
  <c r="AK115" i="4"/>
  <c r="AI61" i="4"/>
  <c r="AK61" i="4"/>
  <c r="AK77" i="4"/>
  <c r="AI77" i="4"/>
  <c r="AI67" i="4"/>
  <c r="AK67" i="4"/>
  <c r="AK44" i="4"/>
  <c r="AI44" i="4"/>
  <c r="AK17" i="4"/>
  <c r="AI17" i="4"/>
  <c r="AI50" i="4"/>
  <c r="AK50" i="4"/>
  <c r="AI37" i="4"/>
  <c r="AK37" i="4"/>
  <c r="AI54" i="4"/>
  <c r="AK54" i="4"/>
  <c r="AK92" i="4"/>
  <c r="AI92" i="4"/>
  <c r="AK16" i="4"/>
  <c r="AK53" i="4"/>
  <c r="AI53" i="4"/>
  <c r="AI7" i="4"/>
  <c r="AK7" i="4"/>
  <c r="AK118" i="4"/>
  <c r="AI118" i="4"/>
  <c r="AK111" i="4"/>
  <c r="AI111" i="4"/>
  <c r="AK43" i="4"/>
  <c r="AI43" i="4"/>
  <c r="AK124" i="4"/>
  <c r="AI124" i="4"/>
  <c r="AK90" i="4"/>
  <c r="AI90" i="4"/>
  <c r="AI31" i="4"/>
  <c r="AK31" i="4"/>
  <c r="AI66" i="4"/>
  <c r="AK66" i="4"/>
  <c r="AK129" i="4"/>
  <c r="AI129" i="4"/>
  <c r="AI98" i="4"/>
  <c r="AK98" i="4"/>
  <c r="AK36" i="4"/>
  <c r="AI36" i="4"/>
  <c r="AI63" i="4"/>
  <c r="AK63" i="4"/>
  <c r="AK11" i="4"/>
  <c r="AI11" i="4"/>
  <c r="AI68" i="4"/>
  <c r="AK68" i="4"/>
  <c r="AI127" i="4"/>
  <c r="AK127" i="4"/>
  <c r="AK12" i="4"/>
  <c r="AI12" i="4"/>
  <c r="AI116" i="4"/>
  <c r="AK116" i="4"/>
  <c r="AI123" i="4"/>
  <c r="AK123" i="4"/>
  <c r="AK84" i="4"/>
  <c r="AI84" i="4"/>
  <c r="AK91" i="4"/>
  <c r="AI91" i="4"/>
  <c r="AK29" i="4"/>
  <c r="AI29" i="4"/>
  <c r="AI28" i="4"/>
  <c r="AK28" i="4"/>
  <c r="AI40" i="4"/>
  <c r="AK40" i="4"/>
  <c r="AK38" i="4"/>
  <c r="AI38" i="4"/>
  <c r="Q23" i="6"/>
  <c r="C13" i="6" l="1"/>
  <c r="C12" i="6"/>
  <c r="AO40" i="4"/>
  <c r="AM40" i="4"/>
  <c r="AM81" i="4"/>
  <c r="AO81" i="4"/>
  <c r="AM72" i="4"/>
  <c r="AO72" i="4"/>
  <c r="AM89" i="4"/>
  <c r="AO89" i="4"/>
  <c r="AM84" i="4"/>
  <c r="AO84" i="4"/>
  <c r="AO36" i="4"/>
  <c r="AM36" i="4"/>
  <c r="AO111" i="4"/>
  <c r="AM111" i="4"/>
  <c r="AO16" i="4"/>
  <c r="AM77" i="4"/>
  <c r="AO77" i="4"/>
  <c r="AO24" i="4"/>
  <c r="AM24" i="4"/>
  <c r="AO103" i="4"/>
  <c r="AM103" i="4"/>
  <c r="AM93" i="4"/>
  <c r="AO93" i="4"/>
  <c r="AM121" i="4"/>
  <c r="AO121" i="4"/>
  <c r="AO22" i="4"/>
  <c r="AM22" i="4"/>
  <c r="AO70" i="4"/>
  <c r="AM70" i="4"/>
  <c r="AM73" i="4"/>
  <c r="AO73" i="4"/>
  <c r="AO108" i="4"/>
  <c r="AM108" i="4"/>
  <c r="AO125" i="4"/>
  <c r="AM125" i="4"/>
  <c r="AO33" i="4"/>
  <c r="AM33" i="4"/>
  <c r="AM71" i="4"/>
  <c r="AO71" i="4"/>
  <c r="AM97" i="4"/>
  <c r="AO97" i="4"/>
  <c r="AO32" i="4"/>
  <c r="AM32" i="4"/>
  <c r="AO28" i="4"/>
  <c r="AM28" i="4"/>
  <c r="AO123" i="4"/>
  <c r="AM123" i="4"/>
  <c r="AO68" i="4"/>
  <c r="AM68" i="4"/>
  <c r="AO98" i="4"/>
  <c r="AM98" i="4"/>
  <c r="AM61" i="4"/>
  <c r="AO61" i="4"/>
  <c r="AO57" i="4"/>
  <c r="AM57" i="4"/>
  <c r="AM128" i="4"/>
  <c r="AO128" i="4"/>
  <c r="AM76" i="4"/>
  <c r="AO76" i="4"/>
  <c r="AM62" i="4"/>
  <c r="AO62" i="4"/>
  <c r="AO23" i="4"/>
  <c r="AM23" i="4"/>
  <c r="AO42" i="4"/>
  <c r="AM42" i="4"/>
  <c r="AM79" i="4"/>
  <c r="AO79" i="4"/>
  <c r="AM56" i="4"/>
  <c r="AO56" i="4"/>
  <c r="AM78" i="4"/>
  <c r="AO78" i="4"/>
  <c r="AM112" i="4"/>
  <c r="AO112" i="4"/>
  <c r="AO101" i="4"/>
  <c r="AM101" i="4"/>
  <c r="AO109" i="4"/>
  <c r="AM109" i="4"/>
  <c r="AM127" i="4"/>
  <c r="AO127" i="4"/>
  <c r="AM106" i="4"/>
  <c r="AO106" i="4"/>
  <c r="AM8" i="4"/>
  <c r="AO8" i="4"/>
  <c r="AM107" i="4"/>
  <c r="AO107" i="4"/>
  <c r="AM90" i="4"/>
  <c r="AO90" i="4"/>
  <c r="AO92" i="4"/>
  <c r="AM92" i="4"/>
  <c r="AM87" i="4"/>
  <c r="AO87" i="4"/>
  <c r="AM59" i="4"/>
  <c r="AO59" i="4"/>
  <c r="AO83" i="4"/>
  <c r="AM83" i="4"/>
  <c r="AM74" i="4"/>
  <c r="AO74" i="4"/>
  <c r="AO69" i="4"/>
  <c r="AM69" i="4"/>
  <c r="AO110" i="4"/>
  <c r="AM110" i="4"/>
  <c r="AO54" i="4"/>
  <c r="AM54" i="4"/>
  <c r="AO115" i="4"/>
  <c r="AM115" i="4"/>
  <c r="AO100" i="4"/>
  <c r="AM100" i="4"/>
  <c r="AM80" i="4"/>
  <c r="AO80" i="4"/>
  <c r="AO120" i="4"/>
  <c r="AM120" i="4"/>
  <c r="AM105" i="4"/>
  <c r="AO105" i="4"/>
  <c r="AM35" i="4"/>
  <c r="AO35" i="4"/>
  <c r="AM25" i="4"/>
  <c r="AO25" i="4"/>
  <c r="AM86" i="4"/>
  <c r="AO86" i="4"/>
  <c r="AO49" i="4"/>
  <c r="AM49" i="4"/>
  <c r="AM26" i="4"/>
  <c r="AO26" i="4"/>
  <c r="AO65" i="4"/>
  <c r="AM65" i="4"/>
  <c r="AM85" i="4"/>
  <c r="AO85" i="4"/>
  <c r="AM117" i="4"/>
  <c r="AO117" i="4"/>
  <c r="AM75" i="4"/>
  <c r="AO75" i="4"/>
  <c r="AM50" i="4"/>
  <c r="AO50" i="4"/>
  <c r="AO39" i="4"/>
  <c r="AM39" i="4"/>
  <c r="AM20" i="4"/>
  <c r="AO20" i="4"/>
  <c r="AO6" i="4"/>
  <c r="AM6" i="4"/>
  <c r="AM29" i="4"/>
  <c r="AO29" i="4"/>
  <c r="AO11" i="4"/>
  <c r="AM129" i="4"/>
  <c r="AO129" i="4"/>
  <c r="AM124" i="4"/>
  <c r="AO124" i="4"/>
  <c r="AO44" i="4"/>
  <c r="AM44" i="4"/>
  <c r="AM48" i="4"/>
  <c r="AO48" i="4"/>
  <c r="AO5" i="4"/>
  <c r="AM5" i="4"/>
  <c r="AO30" i="4"/>
  <c r="AM30" i="4"/>
  <c r="AM60" i="4"/>
  <c r="AO60" i="4"/>
  <c r="AO55" i="4"/>
  <c r="AM55" i="4"/>
  <c r="AO63" i="4"/>
  <c r="AM63" i="4"/>
  <c r="AM66" i="4"/>
  <c r="AO66" i="4"/>
  <c r="AM37" i="4"/>
  <c r="AO37" i="4"/>
  <c r="AM67" i="4"/>
  <c r="AO67" i="4"/>
  <c r="AM64" i="4"/>
  <c r="AO64" i="4"/>
  <c r="AO9" i="4"/>
  <c r="AM9" i="4"/>
  <c r="AO114" i="4"/>
  <c r="AM114" i="4"/>
  <c r="AM82" i="4"/>
  <c r="AO82" i="4"/>
  <c r="AO34" i="4"/>
  <c r="AM34" i="4"/>
  <c r="AO99" i="4"/>
  <c r="AM99" i="4"/>
  <c r="AO19" i="4"/>
  <c r="AM19" i="4"/>
  <c r="AM47" i="4"/>
  <c r="AO47" i="4"/>
  <c r="AO13" i="4"/>
  <c r="AM13" i="4"/>
  <c r="AM21" i="4"/>
  <c r="AO21" i="4"/>
  <c r="AM18" i="4"/>
  <c r="AO18" i="4"/>
  <c r="AO58" i="4"/>
  <c r="AM58" i="4"/>
  <c r="AO14" i="4"/>
  <c r="AO94" i="4"/>
  <c r="AM94" i="4"/>
  <c r="AM31" i="4"/>
  <c r="AO31" i="4"/>
  <c r="AM118" i="4"/>
  <c r="AO118" i="4"/>
  <c r="AO17" i="4"/>
  <c r="AM45" i="4"/>
  <c r="AO45" i="4"/>
  <c r="AO46" i="4"/>
  <c r="AM46" i="4"/>
  <c r="AM119" i="4"/>
  <c r="AO119" i="4"/>
  <c r="AM15" i="4"/>
  <c r="AO15" i="4"/>
  <c r="AO116" i="4"/>
  <c r="AM116" i="4"/>
  <c r="AO7" i="4"/>
  <c r="AM7" i="4"/>
  <c r="AO95" i="4"/>
  <c r="AM95" i="4"/>
  <c r="AM51" i="4"/>
  <c r="AO51" i="4"/>
  <c r="AM122" i="4"/>
  <c r="AO122" i="4"/>
  <c r="AO27" i="4"/>
  <c r="AM27" i="4"/>
  <c r="AM38" i="4"/>
  <c r="AO38" i="4"/>
  <c r="AO91" i="4"/>
  <c r="AM91" i="4"/>
  <c r="AO12" i="4"/>
  <c r="AM12" i="4"/>
  <c r="AO43" i="4"/>
  <c r="AM43" i="4"/>
  <c r="AO53" i="4"/>
  <c r="AM53" i="4"/>
  <c r="AM88" i="4"/>
  <c r="AO88" i="4"/>
  <c r="AO96" i="4"/>
  <c r="AM96" i="4"/>
  <c r="AO52" i="4"/>
  <c r="AM52" i="4"/>
  <c r="AO41" i="4"/>
  <c r="AM41" i="4"/>
  <c r="AM104" i="4"/>
  <c r="AO104" i="4"/>
  <c r="AO102" i="4"/>
  <c r="AM102" i="4"/>
  <c r="AM113" i="4"/>
  <c r="AO113" i="4"/>
  <c r="AM10" i="4"/>
  <c r="AO10" i="4"/>
  <c r="AO126" i="4"/>
  <c r="AM126" i="4"/>
  <c r="Q24" i="6"/>
  <c r="Q25" i="6" s="1"/>
  <c r="Q26" i="6" s="1"/>
  <c r="Q27" i="6" s="1"/>
  <c r="Q28" i="6" s="1"/>
  <c r="Q29" i="6"/>
  <c r="C14" i="6" l="1"/>
  <c r="AS18" i="4"/>
  <c r="AQ31" i="4"/>
  <c r="AS31" i="4"/>
  <c r="AQ80" i="4"/>
  <c r="AS80" i="4"/>
  <c r="AQ90" i="4"/>
  <c r="AS90" i="4"/>
  <c r="AQ78" i="4"/>
  <c r="AS78" i="4"/>
  <c r="AQ71" i="4"/>
  <c r="AS71" i="4"/>
  <c r="AQ93" i="4"/>
  <c r="AS93" i="4"/>
  <c r="AS43" i="4"/>
  <c r="AQ43" i="4"/>
  <c r="AQ7" i="4"/>
  <c r="AS7" i="4"/>
  <c r="AQ19" i="4"/>
  <c r="AS19" i="4"/>
  <c r="AS65" i="4"/>
  <c r="AQ65" i="4"/>
  <c r="AS83" i="4"/>
  <c r="AQ83" i="4"/>
  <c r="AQ123" i="4"/>
  <c r="AS123" i="4"/>
  <c r="AQ122" i="4"/>
  <c r="AS122" i="4"/>
  <c r="AS45" i="4"/>
  <c r="AQ45" i="4"/>
  <c r="AS21" i="4"/>
  <c r="AQ21" i="4"/>
  <c r="AQ66" i="4"/>
  <c r="AS66" i="4"/>
  <c r="AS124" i="4"/>
  <c r="AQ124" i="4"/>
  <c r="AQ75" i="4"/>
  <c r="AS75" i="4"/>
  <c r="AS26" i="4"/>
  <c r="AQ26" i="4"/>
  <c r="AQ35" i="4"/>
  <c r="AS35" i="4"/>
  <c r="AS59" i="4"/>
  <c r="AQ59" i="4"/>
  <c r="AQ107" i="4"/>
  <c r="AS107" i="4"/>
  <c r="AQ56" i="4"/>
  <c r="AS56" i="4"/>
  <c r="AS62" i="4"/>
  <c r="AQ62" i="4"/>
  <c r="AQ61" i="4"/>
  <c r="AS61" i="4"/>
  <c r="AQ72" i="4"/>
  <c r="AS72" i="4"/>
  <c r="AS113" i="4"/>
  <c r="AQ113" i="4"/>
  <c r="AS16" i="4"/>
  <c r="AQ16" i="4"/>
  <c r="AS52" i="4"/>
  <c r="AQ52" i="4"/>
  <c r="AQ46" i="4"/>
  <c r="AS46" i="4"/>
  <c r="AQ54" i="4"/>
  <c r="AS54" i="4"/>
  <c r="AS23" i="4"/>
  <c r="AQ23" i="4"/>
  <c r="AS12" i="4"/>
  <c r="AS99" i="4"/>
  <c r="AQ99" i="4"/>
  <c r="AS30" i="4"/>
  <c r="AQ30" i="4"/>
  <c r="AQ109" i="4"/>
  <c r="AS109" i="4"/>
  <c r="AQ28" i="4"/>
  <c r="AS28" i="4"/>
  <c r="AQ70" i="4"/>
  <c r="AS70" i="4"/>
  <c r="AS111" i="4"/>
  <c r="AQ111" i="4"/>
  <c r="AS88" i="4"/>
  <c r="AQ88" i="4"/>
  <c r="AQ51" i="4"/>
  <c r="AS51" i="4"/>
  <c r="AS17" i="4"/>
  <c r="AQ8" i="4"/>
  <c r="AS8" i="4"/>
  <c r="AQ5" i="4"/>
  <c r="AS5" i="4"/>
  <c r="AQ37" i="4"/>
  <c r="AS37" i="4"/>
  <c r="AQ50" i="4"/>
  <c r="AS50" i="4"/>
  <c r="AQ89" i="4"/>
  <c r="AS89" i="4"/>
  <c r="AQ114" i="4"/>
  <c r="AS114" i="4"/>
  <c r="AQ44" i="4"/>
  <c r="AS44" i="4"/>
  <c r="AS102" i="4"/>
  <c r="AQ102" i="4"/>
  <c r="AQ9" i="4"/>
  <c r="AS9" i="4"/>
  <c r="AS100" i="4"/>
  <c r="AQ100" i="4"/>
  <c r="AQ110" i="4"/>
  <c r="AS110" i="4"/>
  <c r="AQ33" i="4"/>
  <c r="AS33" i="4"/>
  <c r="AS103" i="4"/>
  <c r="AQ103" i="4"/>
  <c r="AS104" i="4"/>
  <c r="AQ104" i="4"/>
  <c r="AS15" i="4"/>
  <c r="AS64" i="4"/>
  <c r="AQ64" i="4"/>
  <c r="AQ129" i="4"/>
  <c r="AS129" i="4"/>
  <c r="AQ20" i="4"/>
  <c r="AS20" i="4"/>
  <c r="AQ117" i="4"/>
  <c r="AS117" i="4"/>
  <c r="AS105" i="4"/>
  <c r="AQ105" i="4"/>
  <c r="AQ87" i="4"/>
  <c r="AS87" i="4"/>
  <c r="AS79" i="4"/>
  <c r="AQ79" i="4"/>
  <c r="AS76" i="4"/>
  <c r="AQ76" i="4"/>
  <c r="AQ81" i="4"/>
  <c r="AS81" i="4"/>
  <c r="AQ126" i="4"/>
  <c r="AS126" i="4"/>
  <c r="AQ91" i="4"/>
  <c r="AS91" i="4"/>
  <c r="AQ14" i="4"/>
  <c r="AS14" i="4"/>
  <c r="AQ13" i="4"/>
  <c r="AS13" i="4"/>
  <c r="AQ34" i="4"/>
  <c r="AS34" i="4"/>
  <c r="AS63" i="4"/>
  <c r="AQ63" i="4"/>
  <c r="AS49" i="4"/>
  <c r="AQ49" i="4"/>
  <c r="AS69" i="4"/>
  <c r="AQ69" i="4"/>
  <c r="AQ101" i="4"/>
  <c r="AS101" i="4"/>
  <c r="AQ98" i="4"/>
  <c r="AS98" i="4"/>
  <c r="AS32" i="4"/>
  <c r="AQ32" i="4"/>
  <c r="AQ125" i="4"/>
  <c r="AS125" i="4"/>
  <c r="AS22" i="4"/>
  <c r="AQ22" i="4"/>
  <c r="AQ24" i="4"/>
  <c r="AS24" i="4"/>
  <c r="AQ36" i="4"/>
  <c r="AS36" i="4"/>
  <c r="AS10" i="4"/>
  <c r="AQ10" i="4"/>
  <c r="AQ38" i="4"/>
  <c r="AS38" i="4"/>
  <c r="AQ119" i="4"/>
  <c r="AS119" i="4"/>
  <c r="AQ118" i="4"/>
  <c r="AS118" i="4"/>
  <c r="AS47" i="4"/>
  <c r="AQ47" i="4"/>
  <c r="AQ82" i="4"/>
  <c r="AS82" i="4"/>
  <c r="AQ67" i="4"/>
  <c r="AS67" i="4"/>
  <c r="AS48" i="4"/>
  <c r="AQ48" i="4"/>
  <c r="AQ11" i="4"/>
  <c r="AS11" i="4"/>
  <c r="AS85" i="4"/>
  <c r="AQ85" i="4"/>
  <c r="AS86" i="4"/>
  <c r="AQ86" i="4"/>
  <c r="AS74" i="4"/>
  <c r="AQ74" i="4"/>
  <c r="AQ106" i="4"/>
  <c r="AS106" i="4"/>
  <c r="AS112" i="4"/>
  <c r="AQ112" i="4"/>
  <c r="AQ128" i="4"/>
  <c r="AS128" i="4"/>
  <c r="AS97" i="4"/>
  <c r="AQ97" i="4"/>
  <c r="AS121" i="4"/>
  <c r="AQ121" i="4"/>
  <c r="AQ77" i="4"/>
  <c r="AS77" i="4"/>
  <c r="AS84" i="4"/>
  <c r="AQ84" i="4"/>
  <c r="AS60" i="4"/>
  <c r="AQ60" i="4"/>
  <c r="AQ29" i="4"/>
  <c r="AS29" i="4"/>
  <c r="AQ25" i="4"/>
  <c r="AS25" i="4"/>
  <c r="AS127" i="4"/>
  <c r="AQ127" i="4"/>
  <c r="AQ73" i="4"/>
  <c r="AS73" i="4"/>
  <c r="AS27" i="4"/>
  <c r="AQ27" i="4"/>
  <c r="AQ57" i="4"/>
  <c r="AS57" i="4"/>
  <c r="AQ96" i="4"/>
  <c r="AS96" i="4"/>
  <c r="AS116" i="4"/>
  <c r="AQ116" i="4"/>
  <c r="AS94" i="4"/>
  <c r="AQ94" i="4"/>
  <c r="AS6" i="4"/>
  <c r="AQ6" i="4"/>
  <c r="AQ41" i="4"/>
  <c r="AS41" i="4"/>
  <c r="AS53" i="4"/>
  <c r="AQ53" i="4"/>
  <c r="AS95" i="4"/>
  <c r="AQ95" i="4"/>
  <c r="AS58" i="4"/>
  <c r="AQ58" i="4"/>
  <c r="AS55" i="4"/>
  <c r="AQ55" i="4"/>
  <c r="AS39" i="4"/>
  <c r="AQ39" i="4"/>
  <c r="AS120" i="4"/>
  <c r="AQ120" i="4"/>
  <c r="AS115" i="4"/>
  <c r="AQ115" i="4"/>
  <c r="AS92" i="4"/>
  <c r="AQ92" i="4"/>
  <c r="AQ42" i="4"/>
  <c r="AS42" i="4"/>
  <c r="AQ68" i="4"/>
  <c r="AS68" i="4"/>
  <c r="AQ108" i="4"/>
  <c r="AS108" i="4"/>
  <c r="AS40" i="4"/>
  <c r="AQ40" i="4"/>
  <c r="Q30" i="6"/>
  <c r="AU29" i="4" l="1"/>
  <c r="AW29" i="4"/>
  <c r="AU81" i="4"/>
  <c r="AW81" i="4"/>
  <c r="AU9" i="4"/>
  <c r="AW9" i="4"/>
  <c r="AW56" i="4"/>
  <c r="AU56" i="4"/>
  <c r="AW111" i="4"/>
  <c r="AU111" i="4"/>
  <c r="AU113" i="4"/>
  <c r="AW113" i="4"/>
  <c r="AU26" i="4"/>
  <c r="AW26" i="4"/>
  <c r="AW21" i="4"/>
  <c r="AU21" i="4"/>
  <c r="AU42" i="4"/>
  <c r="AW42" i="4"/>
  <c r="AW73" i="4"/>
  <c r="AU73" i="4"/>
  <c r="AU118" i="4"/>
  <c r="AW118" i="4"/>
  <c r="AU36" i="4"/>
  <c r="AW36" i="4"/>
  <c r="AW14" i="4"/>
  <c r="AU14" i="4"/>
  <c r="AU117" i="4"/>
  <c r="AW117" i="4"/>
  <c r="AW33" i="4"/>
  <c r="AU33" i="4"/>
  <c r="AU50" i="4"/>
  <c r="AW50" i="4"/>
  <c r="AU70" i="4"/>
  <c r="AW70" i="4"/>
  <c r="AU46" i="4"/>
  <c r="AW46" i="4"/>
  <c r="AW72" i="4"/>
  <c r="AU72" i="4"/>
  <c r="AU107" i="4"/>
  <c r="AW107" i="4"/>
  <c r="AW75" i="4"/>
  <c r="AU75" i="4"/>
  <c r="AU93" i="4"/>
  <c r="AW93" i="4"/>
  <c r="AU80" i="4"/>
  <c r="AW80" i="4"/>
  <c r="AW11" i="4"/>
  <c r="AU11" i="4"/>
  <c r="AU125" i="4"/>
  <c r="AW125" i="4"/>
  <c r="AU94" i="4"/>
  <c r="AW94" i="4"/>
  <c r="AU10" i="4"/>
  <c r="AW10" i="4"/>
  <c r="AU103" i="4"/>
  <c r="AW103" i="4"/>
  <c r="AU53" i="4"/>
  <c r="AW53" i="4"/>
  <c r="AU60" i="4"/>
  <c r="AW60" i="4"/>
  <c r="AU48" i="4"/>
  <c r="AW48" i="4"/>
  <c r="AU49" i="4"/>
  <c r="AW49" i="4"/>
  <c r="AU76" i="4"/>
  <c r="AW76" i="4"/>
  <c r="AW102" i="4"/>
  <c r="AU102" i="4"/>
  <c r="AW45" i="4"/>
  <c r="AU45" i="4"/>
  <c r="AU65" i="4"/>
  <c r="AW65" i="4"/>
  <c r="AW119" i="4"/>
  <c r="AU119" i="4"/>
  <c r="AW98" i="4"/>
  <c r="AU98" i="4"/>
  <c r="AW20" i="4"/>
  <c r="AU20" i="4"/>
  <c r="AW110" i="4"/>
  <c r="AU110" i="4"/>
  <c r="AW51" i="4"/>
  <c r="AU51" i="4"/>
  <c r="AW122" i="4"/>
  <c r="AU122" i="4"/>
  <c r="AW71" i="4"/>
  <c r="AU71" i="4"/>
  <c r="AW127" i="4"/>
  <c r="AU127" i="4"/>
  <c r="AW68" i="4"/>
  <c r="AU68" i="4"/>
  <c r="AW13" i="4"/>
  <c r="AU8" i="4"/>
  <c r="AW8" i="4"/>
  <c r="AU90" i="4"/>
  <c r="AW90" i="4"/>
  <c r="AU120" i="4"/>
  <c r="AW120" i="4"/>
  <c r="AW27" i="4"/>
  <c r="AU27" i="4"/>
  <c r="AU121" i="4"/>
  <c r="AW121" i="4"/>
  <c r="AW47" i="4"/>
  <c r="AU47" i="4"/>
  <c r="AU69" i="4"/>
  <c r="AW69" i="4"/>
  <c r="AU105" i="4"/>
  <c r="AW105" i="4"/>
  <c r="AW83" i="4"/>
  <c r="AU83" i="4"/>
  <c r="AW39" i="4"/>
  <c r="AU39" i="4"/>
  <c r="AW74" i="4"/>
  <c r="AU74" i="4"/>
  <c r="AU32" i="4"/>
  <c r="AW32" i="4"/>
  <c r="AW64" i="4"/>
  <c r="AU64" i="4"/>
  <c r="AW17" i="4"/>
  <c r="AU17" i="4"/>
  <c r="AW99" i="4"/>
  <c r="AU99" i="4"/>
  <c r="AU41" i="4"/>
  <c r="AW41" i="4"/>
  <c r="AU96" i="4"/>
  <c r="AW96" i="4"/>
  <c r="AW128" i="4"/>
  <c r="AU128" i="4"/>
  <c r="AW67" i="4"/>
  <c r="AU67" i="4"/>
  <c r="AW24" i="4"/>
  <c r="AU24" i="4"/>
  <c r="AW91" i="4"/>
  <c r="AU91" i="4"/>
  <c r="AW44" i="4"/>
  <c r="AU44" i="4"/>
  <c r="AW37" i="4"/>
  <c r="AU37" i="4"/>
  <c r="AW28" i="4"/>
  <c r="AU28" i="4"/>
  <c r="AW61" i="4"/>
  <c r="AU61" i="4"/>
  <c r="AW19" i="4"/>
  <c r="AU31" i="4"/>
  <c r="AW31" i="4"/>
  <c r="AW40" i="4"/>
  <c r="AU40" i="4"/>
  <c r="AW92" i="4"/>
  <c r="AU92" i="4"/>
  <c r="AU55" i="4"/>
  <c r="AW55" i="4"/>
  <c r="AU84" i="4"/>
  <c r="AW84" i="4"/>
  <c r="AU86" i="4"/>
  <c r="AW86" i="4"/>
  <c r="AW63" i="4"/>
  <c r="AU63" i="4"/>
  <c r="AU79" i="4"/>
  <c r="AW79" i="4"/>
  <c r="AW15" i="4"/>
  <c r="AU15" i="4"/>
  <c r="AU12" i="4"/>
  <c r="AW12" i="4"/>
  <c r="AW52" i="4"/>
  <c r="AU52" i="4"/>
  <c r="AU59" i="4"/>
  <c r="AW59" i="4"/>
  <c r="AW124" i="4"/>
  <c r="AU124" i="4"/>
  <c r="AU108" i="4"/>
  <c r="AW108" i="4"/>
  <c r="AW57" i="4"/>
  <c r="AU57" i="4"/>
  <c r="AU25" i="4"/>
  <c r="AW25" i="4"/>
  <c r="AW77" i="4"/>
  <c r="AU77" i="4"/>
  <c r="AU82" i="4"/>
  <c r="AW82" i="4"/>
  <c r="AU38" i="4"/>
  <c r="AW38" i="4"/>
  <c r="AW101" i="4"/>
  <c r="AU101" i="4"/>
  <c r="AW34" i="4"/>
  <c r="AU34" i="4"/>
  <c r="AU126" i="4"/>
  <c r="AW126" i="4"/>
  <c r="AW87" i="4"/>
  <c r="AU87" i="4"/>
  <c r="AU129" i="4"/>
  <c r="AW129" i="4"/>
  <c r="AU114" i="4"/>
  <c r="AW114" i="4"/>
  <c r="AW5" i="4"/>
  <c r="AU5" i="4"/>
  <c r="AU109" i="4"/>
  <c r="AW109" i="4"/>
  <c r="AU35" i="4"/>
  <c r="AW35" i="4"/>
  <c r="AW66" i="4"/>
  <c r="AU66" i="4"/>
  <c r="AW123" i="4"/>
  <c r="AU123" i="4"/>
  <c r="AU7" i="4"/>
  <c r="AW7" i="4"/>
  <c r="AW78" i="4"/>
  <c r="AU78" i="4"/>
  <c r="AW18" i="4"/>
  <c r="AU106" i="4"/>
  <c r="AW106" i="4"/>
  <c r="AU89" i="4"/>
  <c r="AW89" i="4"/>
  <c r="AW54" i="4"/>
  <c r="AU54" i="4"/>
  <c r="AU95" i="4"/>
  <c r="AW95" i="4"/>
  <c r="AW30" i="4"/>
  <c r="AU30" i="4"/>
  <c r="AW43" i="4"/>
  <c r="AU43" i="4"/>
  <c r="AW116" i="4"/>
  <c r="AU116" i="4"/>
  <c r="AU97" i="4"/>
  <c r="AW97" i="4"/>
  <c r="AW115" i="4"/>
  <c r="AU115" i="4"/>
  <c r="AU58" i="4"/>
  <c r="AW58" i="4"/>
  <c r="AW6" i="4"/>
  <c r="AU6" i="4"/>
  <c r="AW112" i="4"/>
  <c r="AU112" i="4"/>
  <c r="AU85" i="4"/>
  <c r="AW85" i="4"/>
  <c r="AU22" i="4"/>
  <c r="AW22" i="4"/>
  <c r="AW104" i="4"/>
  <c r="AU104" i="4"/>
  <c r="AU100" i="4"/>
  <c r="AW100" i="4"/>
  <c r="AU88" i="4"/>
  <c r="AW88" i="4"/>
  <c r="AU23" i="4"/>
  <c r="AW23" i="4"/>
  <c r="AW16" i="4"/>
  <c r="AU62" i="4"/>
  <c r="AW62" i="4"/>
  <c r="Q31" i="6"/>
  <c r="BA90" i="4" l="1"/>
  <c r="AY90" i="4"/>
  <c r="AY49" i="4"/>
  <c r="BA49" i="4"/>
  <c r="BA104" i="4"/>
  <c r="AY104" i="4"/>
  <c r="BA54" i="4"/>
  <c r="AY54" i="4"/>
  <c r="BA19" i="4"/>
  <c r="BA11" i="4"/>
  <c r="AY11" i="4"/>
  <c r="BA88" i="4"/>
  <c r="AY88" i="4"/>
  <c r="AY22" i="4"/>
  <c r="BA22" i="4"/>
  <c r="AY58" i="4"/>
  <c r="BA58" i="4"/>
  <c r="AY89" i="4"/>
  <c r="BA89" i="4"/>
  <c r="AY7" i="4"/>
  <c r="BA7" i="4"/>
  <c r="BA109" i="4"/>
  <c r="AY109" i="4"/>
  <c r="BA38" i="4"/>
  <c r="AY38" i="4"/>
  <c r="AY96" i="4"/>
  <c r="BA96" i="4"/>
  <c r="BA121" i="4"/>
  <c r="AY121" i="4"/>
  <c r="AY8" i="4"/>
  <c r="BA8" i="4"/>
  <c r="AY48" i="4"/>
  <c r="BA48" i="4"/>
  <c r="BA10" i="4"/>
  <c r="AY10" i="4"/>
  <c r="BA80" i="4"/>
  <c r="AY80" i="4"/>
  <c r="AY118" i="4"/>
  <c r="BA118" i="4"/>
  <c r="AY26" i="4"/>
  <c r="BA26" i="4"/>
  <c r="AY9" i="4"/>
  <c r="BA9" i="4"/>
  <c r="BA36" i="4"/>
  <c r="AY36" i="4"/>
  <c r="AY116" i="4"/>
  <c r="BA116" i="4"/>
  <c r="BA17" i="4"/>
  <c r="AY110" i="4"/>
  <c r="BA110" i="4"/>
  <c r="AY87" i="4"/>
  <c r="BA87" i="4"/>
  <c r="AY52" i="4"/>
  <c r="BA52" i="4"/>
  <c r="AY61" i="4"/>
  <c r="BA61" i="4"/>
  <c r="BA83" i="4"/>
  <c r="AY83" i="4"/>
  <c r="BA20" i="4"/>
  <c r="BA33" i="4"/>
  <c r="AY33" i="4"/>
  <c r="BA106" i="4"/>
  <c r="AY106" i="4"/>
  <c r="AY82" i="4"/>
  <c r="BA82" i="4"/>
  <c r="BA12" i="4"/>
  <c r="AY12" i="4"/>
  <c r="AY86" i="4"/>
  <c r="BA86" i="4"/>
  <c r="AY41" i="4"/>
  <c r="BA41" i="4"/>
  <c r="BA105" i="4"/>
  <c r="AY105" i="4"/>
  <c r="AY93" i="4"/>
  <c r="BA93" i="4"/>
  <c r="AY23" i="4"/>
  <c r="BA23" i="4"/>
  <c r="AY35" i="4"/>
  <c r="BA35" i="4"/>
  <c r="AY129" i="4"/>
  <c r="BA129" i="4"/>
  <c r="AY25" i="4"/>
  <c r="BA25" i="4"/>
  <c r="AY59" i="4"/>
  <c r="BA59" i="4"/>
  <c r="AY79" i="4"/>
  <c r="BA79" i="4"/>
  <c r="BA55" i="4"/>
  <c r="AY55" i="4"/>
  <c r="AY65" i="4"/>
  <c r="BA65" i="4"/>
  <c r="AY103" i="4"/>
  <c r="BA103" i="4"/>
  <c r="AY107" i="4"/>
  <c r="BA107" i="4"/>
  <c r="BA78" i="4"/>
  <c r="AY78" i="4"/>
  <c r="AY101" i="4"/>
  <c r="BA101" i="4"/>
  <c r="BA44" i="4"/>
  <c r="AY44" i="4"/>
  <c r="AY39" i="4"/>
  <c r="BA39" i="4"/>
  <c r="BA127" i="4"/>
  <c r="AY127" i="4"/>
  <c r="BA56" i="4"/>
  <c r="AY56" i="4"/>
  <c r="AY43" i="4"/>
  <c r="BA43" i="4"/>
  <c r="AY63" i="4"/>
  <c r="BA63" i="4"/>
  <c r="AY92" i="4"/>
  <c r="BA92" i="4"/>
  <c r="AY91" i="4"/>
  <c r="BA91" i="4"/>
  <c r="BA71" i="4"/>
  <c r="AY71" i="4"/>
  <c r="AY45" i="4"/>
  <c r="BA45" i="4"/>
  <c r="BA72" i="4"/>
  <c r="AY72" i="4"/>
  <c r="BA62" i="4"/>
  <c r="AY62" i="4"/>
  <c r="BA85" i="4"/>
  <c r="AY85" i="4"/>
  <c r="BA126" i="4"/>
  <c r="AY126" i="4"/>
  <c r="BA108" i="4"/>
  <c r="AY108" i="4"/>
  <c r="AY32" i="4"/>
  <c r="BA32" i="4"/>
  <c r="BA60" i="4"/>
  <c r="AY60" i="4"/>
  <c r="BA94" i="4"/>
  <c r="AY94" i="4"/>
  <c r="AY46" i="4"/>
  <c r="BA46" i="4"/>
  <c r="BA117" i="4"/>
  <c r="AY117" i="4"/>
  <c r="AY113" i="4"/>
  <c r="BA113" i="4"/>
  <c r="BA81" i="4"/>
  <c r="AY81" i="4"/>
  <c r="BA115" i="4"/>
  <c r="AY115" i="4"/>
  <c r="AY30" i="4"/>
  <c r="BA30" i="4"/>
  <c r="AY123" i="4"/>
  <c r="BA123" i="4"/>
  <c r="BA5" i="4"/>
  <c r="AY5" i="4"/>
  <c r="AY40" i="4"/>
  <c r="BA40" i="4"/>
  <c r="BA28" i="4"/>
  <c r="AY28" i="4"/>
  <c r="AY24" i="4"/>
  <c r="BA24" i="4"/>
  <c r="BA27" i="4"/>
  <c r="AY27" i="4"/>
  <c r="BA13" i="4"/>
  <c r="AY13" i="4"/>
  <c r="BA122" i="4"/>
  <c r="AY122" i="4"/>
  <c r="BA98" i="4"/>
  <c r="AY98" i="4"/>
  <c r="AY102" i="4"/>
  <c r="BA102" i="4"/>
  <c r="AY73" i="4"/>
  <c r="BA73" i="4"/>
  <c r="BA100" i="4"/>
  <c r="AY100" i="4"/>
  <c r="BA97" i="4"/>
  <c r="AY97" i="4"/>
  <c r="AY95" i="4"/>
  <c r="BA95" i="4"/>
  <c r="AY18" i="4"/>
  <c r="BA18" i="4"/>
  <c r="BA114" i="4"/>
  <c r="AY114" i="4"/>
  <c r="AY84" i="4"/>
  <c r="BA84" i="4"/>
  <c r="AY31" i="4"/>
  <c r="BA31" i="4"/>
  <c r="AY69" i="4"/>
  <c r="BA69" i="4"/>
  <c r="AY120" i="4"/>
  <c r="BA120" i="4"/>
  <c r="AY76" i="4"/>
  <c r="BA76" i="4"/>
  <c r="AY53" i="4"/>
  <c r="BA53" i="4"/>
  <c r="AY125" i="4"/>
  <c r="BA125" i="4"/>
  <c r="BA70" i="4"/>
  <c r="AY70" i="4"/>
  <c r="AY42" i="4"/>
  <c r="BA42" i="4"/>
  <c r="BA29" i="4"/>
  <c r="AY29" i="4"/>
  <c r="AY50" i="4"/>
  <c r="BA50" i="4"/>
  <c r="BA6" i="4"/>
  <c r="AY6" i="4"/>
  <c r="AY128" i="4"/>
  <c r="BA128" i="4"/>
  <c r="AY47" i="4"/>
  <c r="BA47" i="4"/>
  <c r="BA21" i="4"/>
  <c r="AY21" i="4"/>
  <c r="AY57" i="4"/>
  <c r="BA57" i="4"/>
  <c r="AY64" i="4"/>
  <c r="BA64" i="4"/>
  <c r="AY16" i="4"/>
  <c r="BA16" i="4"/>
  <c r="BA112" i="4"/>
  <c r="AY112" i="4"/>
  <c r="BA66" i="4"/>
  <c r="AY66" i="4"/>
  <c r="AY34" i="4"/>
  <c r="BA34" i="4"/>
  <c r="BA77" i="4"/>
  <c r="AY77" i="4"/>
  <c r="AY124" i="4"/>
  <c r="BA124" i="4"/>
  <c r="BA15" i="4"/>
  <c r="AY15" i="4"/>
  <c r="BA37" i="4"/>
  <c r="AY37" i="4"/>
  <c r="BA67" i="4"/>
  <c r="AY67" i="4"/>
  <c r="AY99" i="4"/>
  <c r="BA99" i="4"/>
  <c r="BA74" i="4"/>
  <c r="AY74" i="4"/>
  <c r="BA68" i="4"/>
  <c r="AY68" i="4"/>
  <c r="AY51" i="4"/>
  <c r="BA51" i="4"/>
  <c r="BA119" i="4"/>
  <c r="AY119" i="4"/>
  <c r="BA75" i="4"/>
  <c r="AY75" i="4"/>
  <c r="BA14" i="4"/>
  <c r="AY111" i="4"/>
  <c r="BA111" i="4"/>
  <c r="Q32" i="6"/>
  <c r="BC57" i="4" l="1"/>
  <c r="BE57" i="4"/>
  <c r="BE65" i="4"/>
  <c r="BC65" i="4"/>
  <c r="BC118" i="4"/>
  <c r="BE118" i="4"/>
  <c r="BE8" i="4"/>
  <c r="BC8" i="4"/>
  <c r="BE15" i="4"/>
  <c r="BC122" i="4"/>
  <c r="BE122" i="4"/>
  <c r="BC12" i="4"/>
  <c r="BE12" i="4"/>
  <c r="BC109" i="4"/>
  <c r="BE109" i="4"/>
  <c r="BC54" i="4"/>
  <c r="BE54" i="4"/>
  <c r="BC99" i="4"/>
  <c r="BE99" i="4"/>
  <c r="BC124" i="4"/>
  <c r="BE124" i="4"/>
  <c r="BE50" i="4"/>
  <c r="BC50" i="4"/>
  <c r="BC125" i="4"/>
  <c r="BE125" i="4"/>
  <c r="BE69" i="4"/>
  <c r="BC69" i="4"/>
  <c r="BE18" i="4"/>
  <c r="BE73" i="4"/>
  <c r="BC73" i="4"/>
  <c r="BE40" i="4"/>
  <c r="BC40" i="4"/>
  <c r="BC46" i="4"/>
  <c r="BE46" i="4"/>
  <c r="BE92" i="4"/>
  <c r="BC92" i="4"/>
  <c r="BE129" i="4"/>
  <c r="BC129" i="4"/>
  <c r="BC82" i="4"/>
  <c r="BE82" i="4"/>
  <c r="BE20" i="4"/>
  <c r="BC87" i="4"/>
  <c r="BE87" i="4"/>
  <c r="BC7" i="4"/>
  <c r="BE7" i="4"/>
  <c r="BE120" i="4"/>
  <c r="BC120" i="4"/>
  <c r="BC32" i="4"/>
  <c r="BE32" i="4"/>
  <c r="BC101" i="4"/>
  <c r="BE101" i="4"/>
  <c r="BE93" i="4"/>
  <c r="BC93" i="4"/>
  <c r="BC116" i="4"/>
  <c r="BE116" i="4"/>
  <c r="BE22" i="4"/>
  <c r="BC22" i="4"/>
  <c r="BE66" i="4"/>
  <c r="BC66" i="4"/>
  <c r="BE70" i="4"/>
  <c r="BC70" i="4"/>
  <c r="BE28" i="4"/>
  <c r="BC28" i="4"/>
  <c r="BC72" i="4"/>
  <c r="BE72" i="4"/>
  <c r="BE127" i="4"/>
  <c r="BC127" i="4"/>
  <c r="BC55" i="4"/>
  <c r="BE55" i="4"/>
  <c r="BE105" i="4"/>
  <c r="BC105" i="4"/>
  <c r="BE36" i="4"/>
  <c r="BC36" i="4"/>
  <c r="BC121" i="4"/>
  <c r="BE121" i="4"/>
  <c r="BC88" i="4"/>
  <c r="BE88" i="4"/>
  <c r="BC111" i="4"/>
  <c r="BE111" i="4"/>
  <c r="BC51" i="4"/>
  <c r="BE51" i="4"/>
  <c r="BE47" i="4"/>
  <c r="BC47" i="4"/>
  <c r="BE53" i="4"/>
  <c r="BC53" i="4"/>
  <c r="BC95" i="4"/>
  <c r="BE95" i="4"/>
  <c r="BC63" i="4"/>
  <c r="BE63" i="4"/>
  <c r="BE107" i="4"/>
  <c r="BC107" i="4"/>
  <c r="BC35" i="4"/>
  <c r="BE35" i="4"/>
  <c r="BC41" i="4"/>
  <c r="BE41" i="4"/>
  <c r="BE110" i="4"/>
  <c r="BC110" i="4"/>
  <c r="BC126" i="4"/>
  <c r="BE126" i="4"/>
  <c r="BE30" i="4"/>
  <c r="BC30" i="4"/>
  <c r="BC25" i="4"/>
  <c r="BE25" i="4"/>
  <c r="BE52" i="4"/>
  <c r="BC52" i="4"/>
  <c r="BC75" i="4"/>
  <c r="BE75" i="4"/>
  <c r="BE114" i="4"/>
  <c r="BC114" i="4"/>
  <c r="BE100" i="4"/>
  <c r="BC100" i="4"/>
  <c r="BC117" i="4"/>
  <c r="BE117" i="4"/>
  <c r="BE62" i="4"/>
  <c r="BC62" i="4"/>
  <c r="BE56" i="4"/>
  <c r="BC56" i="4"/>
  <c r="BC33" i="4"/>
  <c r="BE33" i="4"/>
  <c r="BE13" i="4"/>
  <c r="BC13" i="4"/>
  <c r="BE115" i="4"/>
  <c r="BC115" i="4"/>
  <c r="BC78" i="4"/>
  <c r="BE78" i="4"/>
  <c r="BC80" i="4"/>
  <c r="BE80" i="4"/>
  <c r="BC104" i="4"/>
  <c r="BE104" i="4"/>
  <c r="BE16" i="4"/>
  <c r="BC16" i="4"/>
  <c r="BE31" i="4"/>
  <c r="BC31" i="4"/>
  <c r="BE102" i="4"/>
  <c r="BC102" i="4"/>
  <c r="BE45" i="4"/>
  <c r="BC45" i="4"/>
  <c r="BC39" i="4"/>
  <c r="BE39" i="4"/>
  <c r="BC79" i="4"/>
  <c r="BE79" i="4"/>
  <c r="BE9" i="4"/>
  <c r="BC9" i="4"/>
  <c r="BE96" i="4"/>
  <c r="BC96" i="4"/>
  <c r="BE89" i="4"/>
  <c r="BC89" i="4"/>
  <c r="BC49" i="4"/>
  <c r="BE49" i="4"/>
  <c r="BC67" i="4"/>
  <c r="BE67" i="4"/>
  <c r="BC77" i="4"/>
  <c r="BE77" i="4"/>
  <c r="BC29" i="4"/>
  <c r="BE29" i="4"/>
  <c r="BE27" i="4"/>
  <c r="BC27" i="4"/>
  <c r="BE5" i="4"/>
  <c r="BC5" i="4"/>
  <c r="BC81" i="4"/>
  <c r="BE81" i="4"/>
  <c r="BE94" i="4"/>
  <c r="BC94" i="4"/>
  <c r="BE83" i="4"/>
  <c r="BC83" i="4"/>
  <c r="BE10" i="4"/>
  <c r="BC10" i="4"/>
  <c r="BC11" i="4"/>
  <c r="BE11" i="4"/>
  <c r="BC34" i="4"/>
  <c r="BE34" i="4"/>
  <c r="BE64" i="4"/>
  <c r="BC64" i="4"/>
  <c r="BC128" i="4"/>
  <c r="BE128" i="4"/>
  <c r="BE42" i="4"/>
  <c r="BC42" i="4"/>
  <c r="BE76" i="4"/>
  <c r="BC76" i="4"/>
  <c r="BC84" i="4"/>
  <c r="BE84" i="4"/>
  <c r="BC24" i="4"/>
  <c r="BE24" i="4"/>
  <c r="BC123" i="4"/>
  <c r="BE123" i="4"/>
  <c r="BC113" i="4"/>
  <c r="BE113" i="4"/>
  <c r="BE43" i="4"/>
  <c r="BC43" i="4"/>
  <c r="BC103" i="4"/>
  <c r="BE103" i="4"/>
  <c r="BE59" i="4"/>
  <c r="BC59" i="4"/>
  <c r="BC23" i="4"/>
  <c r="BE23" i="4"/>
  <c r="BE86" i="4"/>
  <c r="BC86" i="4"/>
  <c r="BC61" i="4"/>
  <c r="BE61" i="4"/>
  <c r="BE17" i="4"/>
  <c r="BC17" i="4"/>
  <c r="BC26" i="4"/>
  <c r="BE26" i="4"/>
  <c r="BC48" i="4"/>
  <c r="BE48" i="4"/>
  <c r="BC58" i="4"/>
  <c r="BE58" i="4"/>
  <c r="BE19" i="4"/>
  <c r="BC19" i="4"/>
  <c r="BC91" i="4"/>
  <c r="BE91" i="4"/>
  <c r="BE74" i="4"/>
  <c r="BC74" i="4"/>
  <c r="BE6" i="4"/>
  <c r="BC6" i="4"/>
  <c r="BC119" i="4"/>
  <c r="BE119" i="4"/>
  <c r="BC112" i="4"/>
  <c r="BE112" i="4"/>
  <c r="BE21" i="4"/>
  <c r="BC108" i="4"/>
  <c r="BE108" i="4"/>
  <c r="BC14" i="4"/>
  <c r="BE14" i="4"/>
  <c r="BC68" i="4"/>
  <c r="BE68" i="4"/>
  <c r="BC37" i="4"/>
  <c r="BE37" i="4"/>
  <c r="BC97" i="4"/>
  <c r="BE97" i="4"/>
  <c r="BE98" i="4"/>
  <c r="BC98" i="4"/>
  <c r="BC60" i="4"/>
  <c r="BE60" i="4"/>
  <c r="BC85" i="4"/>
  <c r="BE85" i="4"/>
  <c r="BE71" i="4"/>
  <c r="BC71" i="4"/>
  <c r="BE44" i="4"/>
  <c r="BC44" i="4"/>
  <c r="BE106" i="4"/>
  <c r="BC106" i="4"/>
  <c r="BC38" i="4"/>
  <c r="BE38" i="4"/>
  <c r="BC90" i="4"/>
  <c r="BE90" i="4"/>
  <c r="Q33" i="6"/>
  <c r="BG91" i="4" l="1"/>
  <c r="BG23" i="4"/>
  <c r="BG39" i="4"/>
  <c r="BG88" i="4"/>
  <c r="BG76" i="4"/>
  <c r="BG56" i="4"/>
  <c r="BG114" i="4"/>
  <c r="BG30" i="4"/>
  <c r="BG53" i="4"/>
  <c r="BG70" i="4"/>
  <c r="BG93" i="4"/>
  <c r="BG129" i="4"/>
  <c r="BG73" i="4"/>
  <c r="BG50" i="4"/>
  <c r="BG8" i="4"/>
  <c r="BG14" i="4"/>
  <c r="BG119" i="4"/>
  <c r="BG123" i="4"/>
  <c r="BG11" i="4"/>
  <c r="BG81" i="4"/>
  <c r="BG77" i="4"/>
  <c r="BG75" i="4"/>
  <c r="BG126" i="4"/>
  <c r="BG121" i="4"/>
  <c r="BG101" i="4"/>
  <c r="BG87" i="4"/>
  <c r="BG124" i="4"/>
  <c r="BG12" i="4"/>
  <c r="BG118" i="4"/>
  <c r="BG112" i="4"/>
  <c r="BG113" i="4"/>
  <c r="BG29" i="4"/>
  <c r="BG78" i="4"/>
  <c r="BG17" i="4"/>
  <c r="BG42" i="4"/>
  <c r="BG115" i="4"/>
  <c r="BG108" i="4"/>
  <c r="BG58" i="4"/>
  <c r="BG103" i="4"/>
  <c r="BG128" i="4"/>
  <c r="BG67" i="4"/>
  <c r="BG117" i="4"/>
  <c r="BG51" i="4"/>
  <c r="BG46" i="4"/>
  <c r="BG122" i="4"/>
  <c r="BG71" i="4"/>
  <c r="BG6" i="4"/>
  <c r="BG5" i="4"/>
  <c r="BG13" i="4"/>
  <c r="BG68" i="4"/>
  <c r="BG35" i="4"/>
  <c r="BG55" i="4"/>
  <c r="BG31" i="4"/>
  <c r="BG44" i="4"/>
  <c r="BG59" i="4"/>
  <c r="BG96" i="4"/>
  <c r="BG107" i="4"/>
  <c r="BG66" i="4"/>
  <c r="BG92" i="4"/>
  <c r="BG18" i="4"/>
  <c r="BG90" i="4"/>
  <c r="BG97" i="4"/>
  <c r="BG61" i="4"/>
  <c r="BG24" i="4"/>
  <c r="BG104" i="4"/>
  <c r="BG63" i="4"/>
  <c r="BG72" i="4"/>
  <c r="BG32" i="4"/>
  <c r="BG20" i="4"/>
  <c r="BG99" i="4"/>
  <c r="BG10" i="4"/>
  <c r="BG9" i="4"/>
  <c r="BG52" i="4"/>
  <c r="BG110" i="4"/>
  <c r="BG36" i="4"/>
  <c r="BG69" i="4"/>
  <c r="BG65" i="4"/>
  <c r="BG38" i="4"/>
  <c r="BG85" i="4"/>
  <c r="BG37" i="4"/>
  <c r="BG48" i="4"/>
  <c r="BG84" i="4"/>
  <c r="BG49" i="4"/>
  <c r="BG79" i="4"/>
  <c r="BG80" i="4"/>
  <c r="BG33" i="4"/>
  <c r="BG25" i="4"/>
  <c r="BG41" i="4"/>
  <c r="BG95" i="4"/>
  <c r="BG111" i="4"/>
  <c r="BG116" i="4"/>
  <c r="BG82" i="4"/>
  <c r="BG125" i="4"/>
  <c r="BG54" i="4"/>
  <c r="BG57" i="4"/>
  <c r="BG60" i="4"/>
  <c r="BG26" i="4"/>
  <c r="BG34" i="4"/>
  <c r="BG7" i="4"/>
  <c r="BG109" i="4"/>
  <c r="BG106" i="4"/>
  <c r="BG94" i="4"/>
  <c r="BG89" i="4"/>
  <c r="BG98" i="4"/>
  <c r="BG45" i="4"/>
  <c r="BG62" i="4"/>
  <c r="BG47" i="4"/>
  <c r="BG127" i="4"/>
  <c r="BG74" i="4"/>
  <c r="BG86" i="4"/>
  <c r="BG43" i="4"/>
  <c r="BG64" i="4"/>
  <c r="BG83" i="4"/>
  <c r="BG27" i="4"/>
  <c r="BG102" i="4"/>
  <c r="BG100" i="4"/>
  <c r="BG105" i="4"/>
  <c r="BG28" i="4"/>
  <c r="BG120" i="4"/>
  <c r="BG40" i="4"/>
  <c r="BG15" i="4"/>
  <c r="Q34" i="6"/>
  <c r="AA10" i="4" l="1"/>
  <c r="AU16" i="4"/>
  <c r="AQ15" i="4"/>
  <c r="W8" i="4"/>
  <c r="Q35" i="6"/>
  <c r="Q36" i="6" s="1"/>
  <c r="AI13" i="4" l="1"/>
  <c r="AY17" i="4"/>
  <c r="BC18" i="4"/>
  <c r="BG19" i="4"/>
  <c r="AE12" i="4"/>
  <c r="AM14" i="4"/>
  <c r="Q37" i="6"/>
  <c r="BK12" i="4" l="1"/>
  <c r="Q38" i="6"/>
  <c r="BG21" i="4" l="1"/>
  <c r="AY19" i="4"/>
  <c r="AQ17" i="4"/>
  <c r="BC20" i="4"/>
  <c r="AU18" i="4"/>
  <c r="AI15" i="4"/>
  <c r="AM16" i="4"/>
  <c r="AE14" i="4"/>
  <c r="AA13" i="4"/>
  <c r="Q39" i="6"/>
  <c r="Q40" i="6"/>
  <c r="Q41" i="6" l="1"/>
  <c r="Q42" i="6" s="1"/>
  <c r="Q43" i="6" s="1"/>
  <c r="Q44" i="6" s="1"/>
  <c r="Q45" i="6" s="1"/>
  <c r="Q46" i="6" s="1"/>
  <c r="Q47" i="6" s="1"/>
  <c r="Q48" i="6" l="1"/>
  <c r="Q49" i="6" l="1"/>
  <c r="Q50" i="6" l="1"/>
  <c r="Q51" i="6" l="1"/>
  <c r="Q52" i="6" l="1"/>
  <c r="Q53" i="6" l="1"/>
  <c r="Q54" i="6" l="1"/>
  <c r="Q55" i="6" l="1"/>
  <c r="Q56" i="6" l="1"/>
  <c r="Q57" i="6" l="1"/>
  <c r="Q58" i="6" l="1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l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l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l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l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l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l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l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l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l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s="1"/>
  <c r="Q423" i="6" l="1"/>
  <c r="Q424" i="6" s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s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s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s="1"/>
  <c r="Q513" i="6" l="1"/>
  <c r="Q514" i="6" l="1"/>
  <c r="Q515" i="6" l="1"/>
  <c r="I8" i="3" l="1"/>
  <c r="R202" i="6"/>
  <c r="R89" i="6"/>
  <c r="B67" i="4"/>
  <c r="R3" i="6"/>
  <c r="R225" i="6"/>
  <c r="R102" i="6"/>
  <c r="R408" i="6"/>
  <c r="R308" i="6"/>
  <c r="R186" i="6"/>
  <c r="R245" i="6"/>
  <c r="R453" i="6"/>
  <c r="R389" i="6"/>
  <c r="R387" i="6"/>
  <c r="R275" i="6"/>
  <c r="B86" i="4"/>
  <c r="R100" i="6"/>
  <c r="R223" i="6"/>
  <c r="R462" i="6"/>
  <c r="R60" i="6"/>
  <c r="R342" i="6"/>
  <c r="B26" i="4"/>
  <c r="B28" i="4"/>
  <c r="R357" i="6"/>
  <c r="R409" i="6"/>
  <c r="R153" i="6"/>
  <c r="B110" i="4"/>
  <c r="R174" i="6"/>
  <c r="R16" i="6"/>
  <c r="R346" i="6"/>
  <c r="R90" i="6"/>
  <c r="B27" i="4"/>
  <c r="R433" i="6"/>
  <c r="B87" i="4"/>
  <c r="R415" i="6"/>
  <c r="R159" i="6"/>
  <c r="R96" i="6"/>
  <c r="R304" i="6"/>
  <c r="R173" i="6"/>
  <c r="R40" i="6"/>
  <c r="R490" i="6"/>
  <c r="R203" i="6"/>
  <c r="R371" i="6"/>
  <c r="B35" i="4"/>
  <c r="B33" i="4"/>
  <c r="R95" i="6"/>
  <c r="R341" i="6"/>
  <c r="R192" i="6"/>
  <c r="B77" i="4"/>
  <c r="R483" i="6"/>
  <c r="R290" i="6"/>
  <c r="R338" i="6"/>
  <c r="R419" i="6"/>
  <c r="R254" i="6"/>
  <c r="R471" i="6"/>
  <c r="R320" i="6"/>
  <c r="R447" i="6"/>
  <c r="R446" i="6"/>
  <c r="R72" i="6"/>
  <c r="R37" i="6"/>
  <c r="R367" i="6"/>
  <c r="B80" i="4"/>
  <c r="R136" i="6"/>
  <c r="B16" i="4"/>
  <c r="R388" i="6"/>
  <c r="R440" i="6"/>
  <c r="B78" i="4"/>
  <c r="R344" i="6"/>
  <c r="R309" i="6"/>
  <c r="R366" i="6"/>
  <c r="R151" i="6"/>
  <c r="R144" i="6"/>
  <c r="R207" i="6"/>
  <c r="R106" i="6"/>
  <c r="B91" i="4"/>
  <c r="R292" i="6"/>
  <c r="R25" i="6"/>
  <c r="R6" i="6"/>
  <c r="R284" i="6"/>
  <c r="R156" i="6"/>
  <c r="R286" i="6"/>
  <c r="R169" i="6"/>
  <c r="B50" i="4"/>
  <c r="R51" i="6"/>
  <c r="R181" i="6"/>
  <c r="R491" i="6"/>
  <c r="B88" i="4"/>
  <c r="R412" i="6"/>
  <c r="R318" i="6"/>
  <c r="B6" i="4"/>
  <c r="R442" i="6"/>
  <c r="B22" i="4"/>
  <c r="B44" i="4"/>
  <c r="R103" i="6"/>
  <c r="R206" i="6"/>
  <c r="B90" i="4"/>
  <c r="R74" i="6"/>
  <c r="R452" i="6"/>
  <c r="R38" i="6"/>
  <c r="R155" i="6"/>
  <c r="R168" i="6"/>
  <c r="R127" i="6"/>
  <c r="R170" i="6"/>
  <c r="R84" i="6"/>
  <c r="R392" i="6"/>
  <c r="R162" i="6"/>
  <c r="R305" i="6"/>
  <c r="R296" i="6"/>
  <c r="R418" i="6"/>
  <c r="R282" i="6"/>
  <c r="R405" i="6"/>
  <c r="R331" i="6"/>
  <c r="R391" i="6"/>
  <c r="R303" i="6"/>
  <c r="R477" i="6"/>
  <c r="R147" i="6"/>
  <c r="R509" i="6"/>
  <c r="R142" i="6"/>
  <c r="R507" i="6"/>
  <c r="R425" i="6"/>
  <c r="R201" i="6"/>
  <c r="R496" i="6"/>
  <c r="B24" i="4"/>
  <c r="R73" i="6"/>
  <c r="R62" i="6"/>
  <c r="R363" i="6"/>
  <c r="B108" i="4"/>
  <c r="R465" i="6"/>
  <c r="B95" i="4"/>
  <c r="B34" i="4"/>
  <c r="R165" i="6"/>
  <c r="R231" i="6"/>
  <c r="B69" i="4"/>
  <c r="R158" i="6"/>
  <c r="R117" i="6"/>
  <c r="R395" i="6"/>
  <c r="R191" i="6"/>
  <c r="R317" i="6"/>
  <c r="R255" i="6"/>
  <c r="B40" i="4"/>
  <c r="R511" i="6"/>
  <c r="B66" i="4"/>
  <c r="R458" i="6"/>
  <c r="R226" i="6"/>
  <c r="B41" i="4"/>
  <c r="R334" i="6"/>
  <c r="B120" i="4"/>
  <c r="R270" i="6"/>
  <c r="R137" i="6"/>
  <c r="R180" i="6"/>
  <c r="B93" i="4"/>
  <c r="R437" i="6"/>
  <c r="R189" i="6"/>
  <c r="B32" i="4"/>
  <c r="B101" i="4"/>
  <c r="R23" i="6"/>
  <c r="B37" i="4"/>
  <c r="B99" i="4"/>
  <c r="R361" i="6"/>
  <c r="R80" i="6"/>
  <c r="B113" i="4"/>
  <c r="R429" i="6"/>
  <c r="R163" i="6"/>
  <c r="R196" i="6"/>
  <c r="B123" i="4"/>
  <c r="R259" i="6"/>
  <c r="R112" i="6"/>
  <c r="R69" i="6"/>
  <c r="R164" i="6"/>
  <c r="R238" i="6"/>
  <c r="R114" i="6"/>
  <c r="R421" i="6"/>
  <c r="R228" i="6"/>
  <c r="R314" i="6"/>
  <c r="R179" i="6"/>
  <c r="R508" i="6"/>
  <c r="R4" i="6"/>
  <c r="R121" i="6"/>
  <c r="R246" i="6"/>
  <c r="R291" i="6"/>
  <c r="B5" i="4"/>
  <c r="R482" i="6"/>
  <c r="R499" i="6"/>
  <c r="B38" i="4"/>
  <c r="R184" i="6"/>
  <c r="R111" i="6"/>
  <c r="R370" i="6"/>
  <c r="B57" i="4"/>
  <c r="B124" i="4"/>
  <c r="R93" i="6"/>
  <c r="R230" i="6"/>
  <c r="B21" i="4"/>
  <c r="R343" i="6"/>
  <c r="R503" i="6"/>
  <c r="R376" i="6"/>
  <c r="R330" i="6"/>
  <c r="R400" i="6"/>
  <c r="R422" i="6"/>
  <c r="R14" i="6"/>
  <c r="R449" i="6"/>
  <c r="R76" i="6"/>
  <c r="R436" i="6"/>
  <c r="R115" i="6"/>
  <c r="R19" i="6"/>
  <c r="R61" i="6"/>
  <c r="R356" i="6"/>
  <c r="R355" i="6"/>
  <c r="R454" i="6"/>
  <c r="R382" i="6"/>
  <c r="R492" i="6"/>
  <c r="B43" i="4"/>
  <c r="R513" i="6"/>
  <c r="B54" i="4"/>
  <c r="R68" i="6"/>
  <c r="R31" i="6"/>
  <c r="R480" i="6"/>
  <c r="R351" i="6"/>
  <c r="R10" i="6"/>
  <c r="R374" i="6"/>
  <c r="R505" i="6"/>
  <c r="B49" i="4"/>
  <c r="J4" i="4" a="1"/>
  <c r="R445" i="6"/>
  <c r="R268" i="6"/>
  <c r="R264" i="6"/>
  <c r="R487" i="6"/>
  <c r="R512" i="6"/>
  <c r="R212" i="6"/>
  <c r="R171" i="6"/>
  <c r="B11" i="4"/>
  <c r="R375" i="6"/>
  <c r="R390" i="6"/>
  <c r="R204" i="6"/>
  <c r="B12" i="4"/>
  <c r="R15" i="6"/>
  <c r="R138" i="6"/>
  <c r="R461" i="6"/>
  <c r="R265" i="6"/>
  <c r="R53" i="6"/>
  <c r="R33" i="6"/>
  <c r="R372" i="6"/>
  <c r="R210" i="6"/>
  <c r="R383" i="6"/>
  <c r="R276" i="6"/>
  <c r="R21" i="6"/>
  <c r="R130" i="6"/>
  <c r="R70" i="6"/>
  <c r="R407" i="6"/>
  <c r="R237" i="6"/>
  <c r="B48" i="4"/>
  <c r="R398" i="6"/>
  <c r="R20" i="6"/>
  <c r="R261" i="6"/>
  <c r="R258" i="6"/>
  <c r="R97" i="6"/>
  <c r="R327" i="6"/>
  <c r="R154" i="6"/>
  <c r="B7" i="4"/>
  <c r="B126" i="4"/>
  <c r="R198" i="6"/>
  <c r="B55" i="4"/>
  <c r="R65" i="6"/>
  <c r="B18" i="4"/>
  <c r="R385" i="6"/>
  <c r="R78" i="6"/>
  <c r="R67" i="6"/>
  <c r="R132" i="6"/>
  <c r="B60" i="4"/>
  <c r="R194" i="6"/>
  <c r="R140" i="6"/>
  <c r="B103" i="4"/>
  <c r="R456" i="6"/>
  <c r="R178" i="6"/>
  <c r="R463" i="6"/>
  <c r="R145" i="6"/>
  <c r="B117" i="4"/>
  <c r="R44" i="6"/>
  <c r="B83" i="4"/>
  <c r="R28" i="6"/>
  <c r="B97" i="4"/>
  <c r="R240" i="6"/>
  <c r="R319" i="6"/>
  <c r="R501" i="6"/>
  <c r="R413" i="6"/>
  <c r="R188" i="6"/>
  <c r="R17" i="6"/>
  <c r="B118" i="4"/>
  <c r="R41" i="6"/>
  <c r="R481" i="6"/>
  <c r="R279" i="6"/>
  <c r="B75" i="4"/>
  <c r="R167" i="6"/>
  <c r="R213" i="6"/>
  <c r="R235" i="6"/>
  <c r="R479" i="6"/>
  <c r="R55" i="6"/>
  <c r="B52" i="4"/>
  <c r="R262" i="6"/>
  <c r="R251" i="6"/>
  <c r="R128" i="6"/>
  <c r="R502" i="6"/>
  <c r="R473" i="6"/>
  <c r="R476" i="6"/>
  <c r="R475" i="6"/>
  <c r="R48" i="6"/>
  <c r="R58" i="6"/>
  <c r="R315" i="6"/>
  <c r="R24" i="6"/>
  <c r="R36" i="6"/>
  <c r="R30" i="6"/>
  <c r="R177" i="6"/>
  <c r="R124" i="6"/>
  <c r="B85" i="4"/>
  <c r="R274" i="6"/>
  <c r="R280" i="6"/>
  <c r="R298" i="6"/>
  <c r="R160" i="6"/>
  <c r="R396" i="6"/>
  <c r="R107" i="6"/>
  <c r="R123" i="6"/>
  <c r="R464" i="6"/>
  <c r="R260" i="6"/>
  <c r="B31" i="4"/>
  <c r="R18" i="6"/>
  <c r="R56" i="6"/>
  <c r="R435" i="6"/>
  <c r="B127" i="4"/>
  <c r="R332" i="6"/>
  <c r="R91" i="6"/>
  <c r="R209" i="6"/>
  <c r="R467" i="6"/>
  <c r="R45" i="6"/>
  <c r="B65" i="4"/>
  <c r="B10" i="4"/>
  <c r="R27" i="6"/>
  <c r="R66" i="6"/>
  <c r="R488" i="6"/>
  <c r="R439" i="6"/>
  <c r="B115" i="4"/>
  <c r="R47" i="6"/>
  <c r="R369" i="6"/>
  <c r="R172" i="6"/>
  <c r="R253" i="6"/>
  <c r="R494" i="6"/>
  <c r="R348" i="6"/>
  <c r="R208" i="6"/>
  <c r="R118" i="6"/>
  <c r="R75" i="6"/>
  <c r="R183" i="6"/>
  <c r="R42" i="6"/>
  <c r="R146" i="6"/>
  <c r="R52" i="6"/>
  <c r="B53" i="4"/>
  <c r="B122" i="4"/>
  <c r="B58" i="4"/>
  <c r="R166" i="6"/>
  <c r="R329" i="6"/>
  <c r="R506" i="6"/>
  <c r="R417" i="6"/>
  <c r="R43" i="6"/>
  <c r="R232" i="6"/>
  <c r="B56" i="4"/>
  <c r="B36" i="4"/>
  <c r="R224" i="6"/>
  <c r="R498" i="6"/>
  <c r="B29" i="4"/>
  <c r="R310" i="6"/>
  <c r="R486" i="6"/>
  <c r="B72" i="4"/>
  <c r="R510" i="6"/>
  <c r="R22" i="6"/>
  <c r="B98" i="4"/>
  <c r="R497" i="6"/>
  <c r="R139" i="6"/>
  <c r="R49" i="6"/>
  <c r="R119" i="6"/>
  <c r="B8" i="4"/>
  <c r="B20" i="4"/>
  <c r="R493" i="6"/>
  <c r="B76" i="4"/>
  <c r="R281" i="6"/>
  <c r="R63" i="6"/>
  <c r="R300" i="6"/>
  <c r="R362" i="6"/>
  <c r="R358" i="6"/>
  <c r="R126" i="6"/>
  <c r="R373" i="6"/>
  <c r="B114" i="4"/>
  <c r="R410" i="6"/>
  <c r="B96" i="4"/>
  <c r="R217" i="6"/>
  <c r="R141" i="6"/>
  <c r="R143" i="6"/>
  <c r="R469" i="6"/>
  <c r="R267" i="6"/>
  <c r="R289" i="6"/>
  <c r="R313" i="6"/>
  <c r="R269" i="6"/>
  <c r="R427" i="6"/>
  <c r="R157" i="6"/>
  <c r="R402" i="6"/>
  <c r="R337" i="6"/>
  <c r="R199" i="6"/>
  <c r="R32" i="6"/>
  <c r="R324" i="6"/>
  <c r="R302" i="6"/>
  <c r="B128" i="4"/>
  <c r="R299" i="6"/>
  <c r="B9" i="4"/>
  <c r="R135" i="6"/>
  <c r="B82" i="4"/>
  <c r="R353" i="6"/>
  <c r="R134" i="6"/>
  <c r="B17" i="4"/>
  <c r="R448" i="6"/>
  <c r="B63" i="4"/>
  <c r="R129" i="6"/>
  <c r="R149" i="6"/>
  <c r="R297" i="6"/>
  <c r="R82" i="6"/>
  <c r="B30" i="4"/>
  <c r="R105" i="6"/>
  <c r="R133" i="6"/>
  <c r="R227" i="6"/>
  <c r="R468" i="6"/>
  <c r="B59" i="4"/>
  <c r="R288" i="6"/>
  <c r="R384" i="6"/>
  <c r="R7" i="6"/>
  <c r="R404" i="6"/>
  <c r="R88" i="6"/>
  <c r="B68" i="4"/>
  <c r="R152" i="6"/>
  <c r="R219" i="6"/>
  <c r="R295" i="6"/>
  <c r="R8" i="6"/>
  <c r="R333" i="6"/>
  <c r="R64" i="6"/>
  <c r="R514" i="6"/>
  <c r="B71" i="4"/>
  <c r="R122" i="6"/>
  <c r="R182" i="6"/>
  <c r="R57" i="6"/>
  <c r="R216" i="6"/>
  <c r="R416" i="6"/>
  <c r="R411" i="6"/>
  <c r="R457" i="6"/>
  <c r="R243" i="6"/>
  <c r="B15" i="4"/>
  <c r="R71" i="6"/>
  <c r="B39" i="4"/>
  <c r="R190" i="6"/>
  <c r="B102" i="4"/>
  <c r="R195" i="6"/>
  <c r="R266" i="6"/>
  <c r="R406" i="6"/>
  <c r="R326" i="6"/>
  <c r="R455" i="6"/>
  <c r="R113" i="6"/>
  <c r="R347" i="6"/>
  <c r="R46" i="6"/>
  <c r="R116" i="6"/>
  <c r="B111" i="4"/>
  <c r="R428" i="6"/>
  <c r="B89" i="4"/>
  <c r="R354" i="6"/>
  <c r="R394" i="6"/>
  <c r="R424" i="6"/>
  <c r="R459" i="6"/>
  <c r="R256" i="6"/>
  <c r="B13" i="4"/>
  <c r="R29" i="6"/>
  <c r="R12" i="6"/>
  <c r="R26" i="6"/>
  <c r="R272" i="6"/>
  <c r="R399" i="6"/>
  <c r="R239" i="6"/>
  <c r="R434" i="6"/>
  <c r="R306" i="6"/>
  <c r="R242" i="6"/>
  <c r="B73" i="4"/>
  <c r="R345" i="6"/>
  <c r="R236" i="6"/>
  <c r="R485" i="6"/>
  <c r="R287" i="6"/>
  <c r="R150" i="6"/>
  <c r="R271" i="6"/>
  <c r="B45" i="4"/>
  <c r="R11" i="6"/>
  <c r="R414" i="6"/>
  <c r="R94" i="6"/>
  <c r="R401" i="6"/>
  <c r="R294" i="6"/>
  <c r="R423" i="6"/>
  <c r="B47" i="4"/>
  <c r="R34" i="6"/>
  <c r="R307" i="6"/>
  <c r="B129" i="4"/>
  <c r="B84" i="4"/>
  <c r="R336" i="6"/>
  <c r="R108" i="6"/>
  <c r="R278" i="6"/>
  <c r="R54" i="6"/>
  <c r="R450" i="6"/>
  <c r="B70" i="4"/>
  <c r="R263" i="6"/>
  <c r="R185" i="6"/>
  <c r="B64" i="4"/>
  <c r="R99" i="6"/>
  <c r="R110" i="6"/>
  <c r="R161" i="6"/>
  <c r="R39" i="6"/>
  <c r="R312" i="6"/>
  <c r="R77" i="6"/>
  <c r="R285" i="6"/>
  <c r="B106" i="4"/>
  <c r="R220" i="6"/>
  <c r="R221" i="6"/>
  <c r="R432" i="6"/>
  <c r="R403" i="6"/>
  <c r="R98" i="6"/>
  <c r="R248" i="6"/>
  <c r="R397" i="6"/>
  <c r="B107" i="4"/>
  <c r="R101" i="6"/>
  <c r="B116" i="4"/>
  <c r="B74" i="4"/>
  <c r="R504" i="6"/>
  <c r="R131" i="6"/>
  <c r="R359" i="6"/>
  <c r="R495" i="6"/>
  <c r="R215" i="6"/>
  <c r="R187" i="6"/>
  <c r="R241" i="6"/>
  <c r="R393" i="6"/>
  <c r="R339" i="6"/>
  <c r="B51" i="4"/>
  <c r="R59" i="6"/>
  <c r="R365" i="6"/>
  <c r="R81" i="6"/>
  <c r="R349" i="6"/>
  <c r="R515" i="6"/>
  <c r="R125" i="6"/>
  <c r="R420" i="6"/>
  <c r="R466" i="6"/>
  <c r="B112" i="4"/>
  <c r="R200" i="6"/>
  <c r="R323" i="6"/>
  <c r="R311" i="6"/>
  <c r="R252" i="6"/>
  <c r="R352" i="6"/>
  <c r="R193" i="6"/>
  <c r="R148" i="6"/>
  <c r="R364" i="6"/>
  <c r="R85" i="6"/>
  <c r="R50" i="6"/>
  <c r="R500" i="6"/>
  <c r="R244" i="6"/>
  <c r="R451" i="6"/>
  <c r="R211" i="6"/>
  <c r="R484" i="6"/>
  <c r="R218" i="6"/>
  <c r="B79" i="4"/>
  <c r="R380" i="6"/>
  <c r="R386" i="6"/>
  <c r="B61" i="4"/>
  <c r="R430" i="6"/>
  <c r="R438" i="6"/>
  <c r="R328" i="6"/>
  <c r="B25" i="4"/>
  <c r="R340" i="6"/>
  <c r="B19" i="4"/>
  <c r="R257" i="6"/>
  <c r="R247" i="6"/>
  <c r="R460" i="6"/>
  <c r="R325" i="6"/>
  <c r="B23" i="4"/>
  <c r="R79" i="6"/>
  <c r="R35" i="6"/>
  <c r="R316" i="6"/>
  <c r="R377" i="6"/>
  <c r="R277" i="6"/>
  <c r="R381" i="6"/>
  <c r="R234" i="6"/>
  <c r="R322" i="6"/>
  <c r="R360" i="6"/>
  <c r="B92" i="4"/>
  <c r="R474" i="6"/>
  <c r="R109" i="6"/>
  <c r="R489" i="6"/>
  <c r="B14" i="4"/>
  <c r="R233" i="6"/>
  <c r="R87" i="6"/>
  <c r="R197" i="6"/>
  <c r="B46" i="4"/>
  <c r="R470" i="6"/>
  <c r="B119" i="4"/>
  <c r="R120" i="6"/>
  <c r="B100" i="4"/>
  <c r="B42" i="4"/>
  <c r="R249" i="6"/>
  <c r="R444" i="6"/>
  <c r="B81" i="4"/>
  <c r="R478" i="6"/>
  <c r="R378" i="6"/>
  <c r="R472" i="6"/>
  <c r="R205" i="6"/>
  <c r="B105" i="4"/>
  <c r="R13" i="6"/>
  <c r="R293" i="6"/>
  <c r="R214" i="6"/>
  <c r="R321" i="6"/>
  <c r="R273" i="6"/>
  <c r="B104" i="4"/>
  <c r="R441" i="6"/>
  <c r="R175" i="6"/>
  <c r="R83" i="6"/>
  <c r="R250" i="6"/>
  <c r="R350" i="6"/>
  <c r="R301" i="6"/>
  <c r="R229" i="6"/>
  <c r="B94" i="4"/>
  <c r="R379" i="6"/>
  <c r="R431" i="6"/>
  <c r="R335" i="6"/>
  <c r="B109" i="4"/>
  <c r="R426" i="6"/>
  <c r="B62" i="4"/>
  <c r="R104" i="6"/>
  <c r="B121" i="4"/>
  <c r="R368" i="6"/>
  <c r="R92" i="6"/>
  <c r="R86" i="6"/>
  <c r="R5" i="6"/>
  <c r="R9" i="6"/>
  <c r="R176" i="6"/>
  <c r="R443" i="6"/>
  <c r="R222" i="6"/>
  <c r="R283" i="6"/>
  <c r="B125" i="4"/>
  <c r="J114" i="4" l="1"/>
  <c r="J116" i="4"/>
  <c r="J98" i="4"/>
  <c r="J44" i="4"/>
  <c r="J102" i="4"/>
  <c r="J73" i="4"/>
  <c r="J108" i="4"/>
  <c r="J93" i="4"/>
  <c r="J12" i="4"/>
  <c r="J78" i="4"/>
  <c r="J84" i="4"/>
  <c r="J24" i="4"/>
  <c r="J88" i="4"/>
  <c r="J27" i="4"/>
  <c r="J16" i="4"/>
  <c r="J29" i="4"/>
  <c r="J87" i="4"/>
  <c r="J101" i="4"/>
  <c r="J82" i="4"/>
  <c r="J45" i="4"/>
  <c r="J22" i="4"/>
  <c r="J56" i="4"/>
  <c r="J30" i="4"/>
  <c r="J28" i="4"/>
  <c r="J42" i="4"/>
  <c r="J92" i="4"/>
  <c r="J107" i="4"/>
  <c r="J83" i="4"/>
  <c r="J118" i="4"/>
  <c r="J129" i="4"/>
  <c r="J62" i="4"/>
  <c r="J121" i="4"/>
  <c r="J115" i="4"/>
  <c r="J14" i="4"/>
  <c r="J31" i="4"/>
  <c r="J64" i="4"/>
  <c r="J120" i="4"/>
  <c r="J91" i="4"/>
  <c r="J75" i="4"/>
  <c r="J41" i="4"/>
  <c r="J5" i="4"/>
  <c r="J99" i="4"/>
  <c r="J58" i="4"/>
  <c r="J66" i="4"/>
  <c r="J125" i="4"/>
  <c r="J61" i="4"/>
  <c r="J36" i="4"/>
  <c r="J109" i="4"/>
  <c r="J128" i="4"/>
  <c r="J60" i="4"/>
  <c r="J54" i="4"/>
  <c r="J37" i="4"/>
  <c r="J123" i="4"/>
  <c r="J23" i="4"/>
  <c r="J6" i="4"/>
  <c r="J17" i="4"/>
  <c r="J39" i="4"/>
  <c r="J89" i="4"/>
  <c r="J96" i="4"/>
  <c r="J18" i="4"/>
  <c r="J94" i="4"/>
  <c r="J71" i="4"/>
  <c r="J79" i="4"/>
  <c r="J40" i="4"/>
  <c r="J20" i="4"/>
  <c r="J97" i="4"/>
  <c r="J10" i="4"/>
  <c r="J124" i="4"/>
  <c r="J38" i="4"/>
  <c r="J127" i="4"/>
  <c r="J51" i="4"/>
  <c r="J8" i="4"/>
  <c r="J104" i="4"/>
  <c r="J69" i="4"/>
  <c r="J81" i="4"/>
  <c r="J55" i="4"/>
  <c r="J9" i="4"/>
  <c r="J65" i="4"/>
  <c r="J77" i="4"/>
  <c r="J48" i="4"/>
  <c r="J80" i="4"/>
  <c r="J47" i="4"/>
  <c r="J105" i="4"/>
  <c r="J25" i="4"/>
  <c r="J52" i="4"/>
  <c r="J43" i="4"/>
  <c r="J85" i="4"/>
  <c r="J119" i="4"/>
  <c r="J100" i="4"/>
  <c r="J110" i="4"/>
  <c r="J95" i="4"/>
  <c r="J50" i="4"/>
  <c r="J35" i="4"/>
  <c r="J33" i="4"/>
  <c r="J63" i="4"/>
  <c r="J26" i="4"/>
  <c r="J126" i="4"/>
  <c r="J11" i="4"/>
  <c r="J67" i="4"/>
  <c r="J113" i="4"/>
  <c r="J7" i="4"/>
  <c r="J15" i="4"/>
  <c r="J21" i="4"/>
  <c r="J112" i="4"/>
  <c r="J111" i="4"/>
  <c r="J13" i="4"/>
  <c r="J74" i="4"/>
  <c r="J103" i="4"/>
  <c r="J59" i="4"/>
  <c r="J72" i="4"/>
  <c r="J117" i="4"/>
  <c r="J106" i="4"/>
  <c r="J122" i="4"/>
  <c r="J86" i="4"/>
  <c r="J49" i="4"/>
  <c r="J90" i="4"/>
  <c r="J32" i="4"/>
  <c r="J68" i="4"/>
  <c r="J34" i="4"/>
  <c r="J57" i="4"/>
  <c r="J4" i="4"/>
  <c r="J70" i="4"/>
  <c r="J76" i="4"/>
  <c r="J53" i="4"/>
  <c r="J46" i="4"/>
  <c r="J19" i="4"/>
  <c r="O5" i="4" l="1"/>
  <c r="S6" i="4" l="1"/>
  <c r="W7" i="4" l="1"/>
  <c r="AA8" i="4" l="1"/>
  <c r="AE9" i="4"/>
  <c r="AI10" i="4" l="1"/>
  <c r="AM11" i="4" l="1"/>
  <c r="AQ12" i="4"/>
  <c r="AU13" i="4" l="1"/>
  <c r="AY14" i="4" l="1"/>
  <c r="BC15" i="4" l="1"/>
  <c r="BG16" i="4" l="1"/>
  <c r="BK5" i="4"/>
  <c r="M3" i="4"/>
  <c r="N33" i="4"/>
  <c r="N70" i="4"/>
  <c r="N109" i="4"/>
  <c r="N44" i="4"/>
  <c r="N127" i="4"/>
  <c r="N66" i="4"/>
  <c r="N124" i="4"/>
  <c r="N34" i="4"/>
  <c r="N41" i="4"/>
  <c r="N98" i="4"/>
  <c r="N84" i="4"/>
  <c r="N113" i="4"/>
  <c r="N97" i="4"/>
  <c r="N94" i="4"/>
  <c r="N22" i="4"/>
  <c r="N83" i="4"/>
  <c r="N72" i="4"/>
  <c r="N123" i="4"/>
  <c r="N119" i="4"/>
  <c r="N64" i="4"/>
  <c r="N50" i="4"/>
  <c r="N67" i="4"/>
  <c r="N5" i="4"/>
  <c r="N86" i="4"/>
  <c r="N54" i="4"/>
  <c r="N99" i="4"/>
  <c r="N27" i="4"/>
  <c r="N89" i="4"/>
  <c r="N82" i="4"/>
  <c r="N79" i="4"/>
  <c r="N80" i="4"/>
  <c r="N110" i="4"/>
  <c r="N38" i="4"/>
  <c r="N78" i="4"/>
  <c r="N31" i="4"/>
  <c r="N114" i="4"/>
  <c r="N126" i="4"/>
  <c r="N46" i="4"/>
  <c r="N39" i="4"/>
  <c r="N129" i="4"/>
  <c r="N116" i="4"/>
  <c r="N55" i="4"/>
  <c r="N9" i="4"/>
  <c r="N16" i="4"/>
  <c r="N29" i="4"/>
  <c r="N69" i="4"/>
  <c r="N96" i="4"/>
  <c r="N18" i="4"/>
  <c r="N43" i="4"/>
  <c r="N56" i="4"/>
  <c r="N88" i="4"/>
  <c r="N60" i="4"/>
  <c r="N61" i="4"/>
  <c r="N77" i="4"/>
  <c r="N62" i="4"/>
  <c r="N47" i="4"/>
  <c r="N105" i="4"/>
  <c r="N76" i="4"/>
  <c r="N107" i="4"/>
  <c r="N23" i="4"/>
  <c r="N14" i="4"/>
  <c r="N19" i="4"/>
  <c r="N85" i="4"/>
  <c r="N6" i="4"/>
  <c r="N68" i="4"/>
  <c r="N25" i="4"/>
  <c r="N101" i="4"/>
  <c r="N24" i="4"/>
  <c r="N92" i="4"/>
  <c r="N102" i="4"/>
  <c r="N40" i="4"/>
  <c r="N112" i="4"/>
  <c r="N71" i="4"/>
  <c r="N32" i="4"/>
  <c r="N52" i="4"/>
  <c r="N120" i="4"/>
  <c r="N75" i="4"/>
  <c r="N10" i="4"/>
  <c r="N17" i="4"/>
  <c r="N104" i="4"/>
  <c r="N53" i="4"/>
  <c r="N36" i="4"/>
  <c r="N30" i="4"/>
  <c r="N128" i="4"/>
  <c r="N35" i="4"/>
  <c r="N45" i="4"/>
  <c r="N8" i="4"/>
  <c r="N111" i="4"/>
  <c r="N42" i="4"/>
  <c r="N87" i="4"/>
  <c r="N122" i="4"/>
  <c r="N117" i="4"/>
  <c r="N115" i="4"/>
  <c r="N26" i="4"/>
  <c r="N90" i="4"/>
  <c r="N81" i="4"/>
  <c r="N125" i="4"/>
  <c r="N95" i="4"/>
  <c r="N13" i="4"/>
  <c r="N51" i="4"/>
  <c r="N12" i="4"/>
  <c r="N59" i="4"/>
  <c r="N11" i="4"/>
  <c r="N118" i="4"/>
  <c r="N121" i="4"/>
  <c r="N63" i="4"/>
  <c r="N108" i="4"/>
  <c r="N100" i="4"/>
  <c r="N28" i="4"/>
  <c r="N93" i="4"/>
  <c r="N20" i="4"/>
  <c r="N91" i="4"/>
  <c r="N73" i="4"/>
  <c r="N74" i="4"/>
  <c r="N65" i="4"/>
  <c r="N15" i="4"/>
  <c r="N103" i="4"/>
  <c r="N37" i="4"/>
  <c r="N21" i="4"/>
  <c r="N58" i="4"/>
  <c r="N7" i="4"/>
  <c r="N49" i="4"/>
  <c r="N48" i="4"/>
  <c r="N106" i="4"/>
  <c r="N57" i="4"/>
  <c r="O8" i="4" l="1"/>
  <c r="O1" i="4" l="1"/>
  <c r="D3" i="6" s="1"/>
  <c r="O4" i="4"/>
  <c r="E3" i="6" s="1"/>
  <c r="R5" i="4"/>
  <c r="U3" i="4" s="1"/>
  <c r="S10" i="4"/>
  <c r="S1" i="4" s="1"/>
  <c r="D4" i="6" s="1"/>
  <c r="S4" i="4" l="1"/>
  <c r="E4" i="6" s="1"/>
  <c r="W12" i="4"/>
  <c r="AA14" i="4"/>
  <c r="AA1" i="4" s="1"/>
  <c r="D6" i="6" s="1"/>
  <c r="W1" i="4"/>
  <c r="D5" i="6" s="1"/>
  <c r="W4" i="4"/>
  <c r="E5" i="6" s="1"/>
  <c r="AA4" i="4" l="1"/>
  <c r="E6" i="6" s="1"/>
  <c r="L3" i="6" a="1"/>
  <c r="L3" i="6" l="1"/>
  <c r="L4" i="6"/>
  <c r="L5" i="6"/>
  <c r="L6" i="6"/>
  <c r="M4" i="6"/>
  <c r="M5" i="6"/>
  <c r="M3" i="6"/>
  <c r="M6" i="6"/>
  <c r="M1" i="6"/>
  <c r="I9" i="3"/>
  <c r="AE15" i="4"/>
  <c r="AE1" i="4" s="1"/>
  <c r="D7" i="6" s="1"/>
  <c r="L7" i="6" s="1"/>
  <c r="M7" i="6"/>
  <c r="AE4" i="4" l="1"/>
  <c r="E7" i="6" s="1"/>
  <c r="AI16" i="4"/>
  <c r="AI1" i="4" s="1"/>
  <c r="D8" i="6" s="1"/>
  <c r="L8" i="6" s="1"/>
  <c r="AM17" i="4"/>
  <c r="AM1" i="4" s="1"/>
  <c r="D9" i="6" s="1"/>
  <c r="L9" i="6" s="1"/>
  <c r="AQ18" i="4"/>
  <c r="AQ1" i="4" s="1"/>
  <c r="D10" i="6" s="1"/>
  <c r="L10" i="6" s="1"/>
  <c r="AU19" i="4"/>
  <c r="AU1" i="4" s="1"/>
  <c r="D11" i="6" s="1"/>
  <c r="L11" i="6" s="1"/>
  <c r="AY20" i="4"/>
  <c r="AY1" i="4" s="1"/>
  <c r="D12" i="6" s="1"/>
  <c r="L12" i="6" s="1"/>
  <c r="BC21" i="4"/>
  <c r="BC1" i="4" s="1"/>
  <c r="D13" i="6" s="1"/>
  <c r="L13" i="6" s="1"/>
  <c r="BG22" i="4"/>
  <c r="BG1" i="4" s="1"/>
  <c r="D14" i="6" s="1"/>
  <c r="L14" i="6" s="1"/>
  <c r="BK14" i="4"/>
  <c r="BK1" i="4" s="1"/>
  <c r="D15" i="6" s="1"/>
  <c r="L15" i="6" s="1"/>
  <c r="I14" i="3"/>
  <c r="M10" i="6"/>
  <c r="M8" i="6"/>
  <c r="M13" i="6"/>
  <c r="M9" i="6"/>
  <c r="M11" i="6"/>
  <c r="M12" i="6"/>
  <c r="M15" i="6"/>
  <c r="M14" i="6"/>
  <c r="BG4" i="4"/>
  <c r="E14" i="6" s="1"/>
  <c r="BK4" i="4"/>
  <c r="E15" i="6" s="1"/>
  <c r="BC4" i="4"/>
  <c r="E13" i="6" s="1"/>
  <c r="AU4" i="4"/>
  <c r="E11" i="6" s="1"/>
  <c r="AY4" i="4"/>
  <c r="E12" i="6" s="1"/>
  <c r="AQ4" i="4"/>
  <c r="E10" i="6" s="1"/>
  <c r="AM4" i="4"/>
  <c r="E9" i="6" s="1"/>
  <c r="AI4" i="4"/>
  <c r="E8" i="6" s="1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<sst xmlns="http://schemas.openxmlformats.org/spreadsheetml/2006/main" count="687" uniqueCount="100">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</sst>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5" fontId="8" fillId="8" borderId="0" xfId="0" applyNumberFormat="1" applyFont="1" applyFill="1"/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42207</c:v>
                </c:pt>
                <c:pt idx="3">
                  <c:v>42256</c:v>
                </c:pt>
                <c:pt idx="4">
                  <c:v>42305</c:v>
                </c:pt>
                <c:pt idx="5">
                  <c:v>42347</c:v>
                </c:pt>
                <c:pt idx="6">
                  <c:v>42395</c:v>
                </c:pt>
                <c:pt idx="7">
                  <c:v>42445</c:v>
                </c:pt>
                <c:pt idx="8">
                  <c:v>42487</c:v>
                </c:pt>
                <c:pt idx="9">
                  <c:v>42529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5.0000000000129566E-2</c:v>
                </c:pt>
                <c:pt idx="3">
                  <c:v>5.0000000000129566E-2</c:v>
                </c:pt>
                <c:pt idx="4">
                  <c:v>5.0000000000129566E-2</c:v>
                </c:pt>
                <c:pt idx="5">
                  <c:v>5.0000000000129566E-2</c:v>
                </c:pt>
                <c:pt idx="6">
                  <c:v>5.0000000000129566E-2</c:v>
                </c:pt>
                <c:pt idx="7">
                  <c:v>5.0000000000129566E-2</c:v>
                </c:pt>
                <c:pt idx="8">
                  <c:v>5.0000000000129566E-2</c:v>
                </c:pt>
                <c:pt idx="9">
                  <c:v>5.0000000000129566E-2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42207</c:v>
                </c:pt>
                <c:pt idx="2">
                  <c:v>42256</c:v>
                </c:pt>
                <c:pt idx="3">
                  <c:v>42305</c:v>
                </c:pt>
                <c:pt idx="4">
                  <c:v>42347</c:v>
                </c:pt>
                <c:pt idx="5">
                  <c:v>42395</c:v>
                </c:pt>
                <c:pt idx="6">
                  <c:v>42445</c:v>
                </c:pt>
                <c:pt idx="7">
                  <c:v>42487</c:v>
                </c:pt>
                <c:pt idx="8">
                  <c:v>42529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04512"/>
        <c:axId val="159906048"/>
      </c:scatterChart>
      <c:valAx>
        <c:axId val="1599045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59906048"/>
        <c:crosses val="autoZero"/>
        <c:crossBetween val="midCat"/>
      </c:valAx>
      <c:valAx>
        <c:axId val="15990604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59904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31488"/>
        <c:axId val="160033024"/>
      </c:lineChart>
      <c:dateAx>
        <c:axId val="1600314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0033024"/>
        <c:crosses val="autoZero"/>
        <c:auto val="1"/>
        <c:lblOffset val="100"/>
        <c:baseTimeUnit val="days"/>
      </c:dateAx>
      <c:valAx>
        <c:axId val="16003302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60031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3</v>
          </cell>
        </row>
      </sheetData>
      <sheetData sheetId="1"/>
      <sheetData sheetId="2">
        <row r="6">
          <cell r="D6" t="str">
            <v>EUR6M#0003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EURTND_Quote#0003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9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3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obj_00504#0002</v>
      </c>
      <c r="E9" s="4"/>
      <c r="G9" s="1"/>
      <c r="H9" s="49" t="s">
        <v>60</v>
      </c>
      <c r="I9" s="29">
        <f>_xll.ohTrigger(Contribution!M1)</f>
        <v>88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1</v>
      </c>
      <c r="E14" s="4"/>
      <c r="G14" s="1"/>
      <c r="H14" s="51" t="s">
        <v>14</v>
      </c>
      <c r="I14" s="54" t="e">
        <f ca="1">_xll.qlPiecewiseYieldCurve(,,,,NDays,Calendar,_xll.ohPack(Calculation!A5:A129),DayCounter,JumpQuotes,JumpDates,Accuracy,TraitsID,InterpolatorID)</f>
        <v>#NUM!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_xll.qlTermStructureReferenceDate(Trigger,YieldCurve)</f>
        <v>42138</v>
      </c>
      <c r="D18" s="72">
        <f>_xll.qlYieldTermStructureDiscount(Trigger,YieldCurve,C18)</f>
        <v>1</v>
      </c>
      <c r="E18" s="9"/>
      <c r="G18" s="32"/>
      <c r="H18" s="16" t="e">
        <f>_xll.qlTermStructureReferenceDate(YieldCurve)</f>
        <v>#NUM!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42529</v>
      </c>
      <c r="D19" s="73">
        <f>_xll.qlYieldTermStructureDiscount(Trigger,YieldCurve,C19)</f>
        <v>0.94714265758162886</v>
      </c>
      <c r="E19" s="9"/>
      <c r="G19" s="1"/>
      <c r="H19" s="20" t="e">
        <f>MAX(_xll.ohPack(Calculation!D27:D151))</f>
        <v>#VALUE!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  <row r="29" spans="1:10" x14ac:dyDescent="0.2">
      <c r="C29" s="43" t="str">
        <f>_xll.ohRangeRetrieveError(C18)</f>
        <v/>
      </c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WEURSND#0002</v>
      </c>
      <c r="G2" s="78" t="b">
        <v>0</v>
      </c>
      <c r="H2" s="78">
        <v>10</v>
      </c>
      <c r="I2" s="78">
        <v>1</v>
      </c>
      <c r="J2" s="79">
        <f>_xll.qlRateHelperEarliestDate(Trigger,$F2)</f>
        <v>42138</v>
      </c>
      <c r="K2" s="79">
        <f>_xll.qlRateHelperLatestDate(Trigger,$F2)</f>
        <v>42139</v>
      </c>
    </row>
    <row r="3" spans="1:12" ht="11.25" customHeight="1" x14ac:dyDescent="0.2">
      <c r="A3" s="125">
        <f>_xll.qlECBnextDate(Trigger,SettlementDate)</f>
        <v>42165</v>
      </c>
      <c r="B3" s="161" t="s">
        <v>40</v>
      </c>
      <c r="C3" s="161" t="s">
        <v>41</v>
      </c>
      <c r="D3" s="80" t="str">
        <f>_xll.qlECBcode(Trigger,A3)</f>
        <v>JUN15</v>
      </c>
      <c r="E3" s="81" t="str">
        <f t="shared" si="0"/>
        <v>EURECBOISJUN15_Quote</v>
      </c>
      <c r="F3" s="81" t="str">
        <f>_xll.qlDatedOISRateHelper(Trigger,"W"&amp;Currency&amp;B3&amp;C3&amp;D3,,,A3,A4,E3,OvernightIndex)</f>
        <v>WEURECBOISJUN15#0002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42165</v>
      </c>
      <c r="K3" s="84">
        <f>_xll.qlRateHelperLatestDate(Trigger,$F3)</f>
        <v>42207</v>
      </c>
      <c r="L3" s="94"/>
    </row>
    <row r="4" spans="1:12" x14ac:dyDescent="0.2">
      <c r="A4" s="125">
        <f>_xll.qlECBnextDate(Trigger,A3)</f>
        <v>42207</v>
      </c>
      <c r="B4" s="162" t="s">
        <v>40</v>
      </c>
      <c r="C4" s="162" t="s">
        <v>41</v>
      </c>
      <c r="D4" s="160" t="str">
        <f>_xll.qlECBcode(Trigger,A4)</f>
        <v>JUL15</v>
      </c>
      <c r="E4" s="85" t="str">
        <f t="shared" si="0"/>
        <v>EURECBOISJUL15_Quote</v>
      </c>
      <c r="F4" s="85" t="str">
        <f>_xll.qlDatedOISRateHelper(Trigger,"W"&amp;Currency&amp;B4&amp;C4&amp;D4,,,A4,A5,E4,OvernightIndex)</f>
        <v>WEURECBOISJUL15#0002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42207</v>
      </c>
      <c r="K4" s="86">
        <f>_xll.qlRateHelperLatestDate(Trigger,$F4)</f>
        <v>42256</v>
      </c>
      <c r="L4" s="95"/>
    </row>
    <row r="5" spans="1:12" x14ac:dyDescent="0.2">
      <c r="A5" s="125">
        <f>_xll.qlECBnextDate(Trigger,A4)</f>
        <v>42256</v>
      </c>
      <c r="B5" s="162" t="s">
        <v>40</v>
      </c>
      <c r="C5" s="162" t="s">
        <v>41</v>
      </c>
      <c r="D5" s="160" t="str">
        <f>_xll.qlECBcode(Trigger,A5)</f>
        <v>SEP15</v>
      </c>
      <c r="E5" s="85" t="str">
        <f t="shared" si="0"/>
        <v>EURECBOISSEP15_Quote</v>
      </c>
      <c r="F5" s="85" t="str">
        <f>_xll.qlDatedOISRateHelper(Trigger,"W"&amp;Currency&amp;B5&amp;C5&amp;D5,,,A5,A6,E5,OvernightIndex)</f>
        <v>WEURECBOISSEP15#0002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42256</v>
      </c>
      <c r="K5" s="86">
        <f>_xll.qlRateHelperLatestDate(Trigger,$F5)</f>
        <v>42305</v>
      </c>
    </row>
    <row r="6" spans="1:12" x14ac:dyDescent="0.2">
      <c r="A6" s="125">
        <f>_xll.qlECBnextDate(Trigger,A5)</f>
        <v>42305</v>
      </c>
      <c r="B6" s="162" t="s">
        <v>40</v>
      </c>
      <c r="C6" s="162" t="s">
        <v>41</v>
      </c>
      <c r="D6" s="160" t="str">
        <f>_xll.qlECBcode(Trigger,A6)</f>
        <v>OCT15</v>
      </c>
      <c r="E6" s="85" t="str">
        <f t="shared" si="0"/>
        <v>EURECBOISOCT15_Quote</v>
      </c>
      <c r="F6" s="85" t="str">
        <f>_xll.qlDatedOISRateHelper(Trigger,"W"&amp;Currency&amp;B6&amp;C6&amp;D6,,,A6,A7,E6,OvernightIndex)</f>
        <v>WEURECBOISOCT15#0002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42305</v>
      </c>
      <c r="K6" s="86">
        <f>_xll.qlRateHelperLatestDate(Trigger,$F6)</f>
        <v>42347</v>
      </c>
    </row>
    <row r="7" spans="1:12" x14ac:dyDescent="0.2">
      <c r="A7" s="125">
        <f>_xll.qlECBnextDate(Trigger,A6)</f>
        <v>42347</v>
      </c>
      <c r="B7" s="162" t="s">
        <v>40</v>
      </c>
      <c r="C7" s="162" t="s">
        <v>41</v>
      </c>
      <c r="D7" s="160" t="str">
        <f>_xll.qlECBcode(Trigger,A7)</f>
        <v>DEC15</v>
      </c>
      <c r="E7" s="85" t="str">
        <f t="shared" si="0"/>
        <v>EURECBOISDEC15_Quote</v>
      </c>
      <c r="F7" s="85" t="str">
        <f>_xll.qlDatedOISRateHelper(Trigger,"W"&amp;Currency&amp;B7&amp;C7&amp;D7,,,A7,A8,E7,OvernightIndex)</f>
        <v>WEURECBOISDEC15#0002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42347</v>
      </c>
      <c r="K7" s="86">
        <f>_xll.qlRateHelperLatestDate(Trigger,$F7)</f>
        <v>42395</v>
      </c>
    </row>
    <row r="8" spans="1:12" x14ac:dyDescent="0.2">
      <c r="A8" s="125">
        <f>_xll.qlECBnextDate(Trigger,A7)</f>
        <v>42395</v>
      </c>
      <c r="B8" s="162" t="s">
        <v>40</v>
      </c>
      <c r="C8" s="162" t="s">
        <v>41</v>
      </c>
      <c r="D8" s="160" t="str">
        <f>_xll.qlECBcode(Trigger,A8)</f>
        <v>JAN16</v>
      </c>
      <c r="E8" s="85" t="str">
        <f t="shared" si="0"/>
        <v>EURECBOISJAN16_Quote</v>
      </c>
      <c r="F8" s="85" t="str">
        <f>_xll.qlDatedOISRateHelper(Trigger,"W"&amp;Currency&amp;B8&amp;C8&amp;D8,,,A8,A9,E8,OvernightIndex)</f>
        <v>WEURECBOISJAN16#0002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42395</v>
      </c>
      <c r="K8" s="86">
        <f>_xll.qlRateHelperLatestDate(Trigger,$F8)</f>
        <v>42445</v>
      </c>
    </row>
    <row r="9" spans="1:12" x14ac:dyDescent="0.2">
      <c r="A9" s="125">
        <f>_xll.qlECBnextDate(Trigger,A8)</f>
        <v>42445</v>
      </c>
      <c r="B9" s="162" t="s">
        <v>40</v>
      </c>
      <c r="C9" s="162" t="s">
        <v>41</v>
      </c>
      <c r="D9" s="160" t="str">
        <f>_xll.qlECBcode(Trigger,A9)</f>
        <v>MAR16</v>
      </c>
      <c r="E9" s="85" t="str">
        <f t="shared" si="0"/>
        <v>EURECBOISMAR16_Quote</v>
      </c>
      <c r="F9" s="85" t="str">
        <f>_xll.qlDatedOISRateHelper(Trigger,"W"&amp;Currency&amp;B9&amp;C9&amp;D9,,,A9,A10,E9,OvernightIndex)</f>
        <v>WEURECBOISMAR16#0002</v>
      </c>
      <c r="G9" s="82" t="b">
        <f t="shared" si="1"/>
        <v>1</v>
      </c>
      <c r="H9" s="82">
        <v>70</v>
      </c>
      <c r="I9" s="82">
        <v>5</v>
      </c>
      <c r="J9" s="86">
        <f>_xll.qlRateHelperEarliestDate(Trigger,$F9)</f>
        <v>42445</v>
      </c>
      <c r="K9" s="86">
        <f>_xll.qlRateHelperLatestDate(Trigger,$F9)</f>
        <v>42487</v>
      </c>
    </row>
    <row r="10" spans="1:12" x14ac:dyDescent="0.2">
      <c r="A10" s="125">
        <f>_xll.qlECBnextDate(Trigger,A9)</f>
        <v>42487</v>
      </c>
      <c r="B10" s="162" t="s">
        <v>40</v>
      </c>
      <c r="C10" s="162" t="s">
        <v>41</v>
      </c>
      <c r="D10" s="160" t="str">
        <f>_xll.qlECBcode(Trigger,A10)</f>
        <v>APR16</v>
      </c>
      <c r="E10" s="85" t="str">
        <f t="shared" si="0"/>
        <v>EURECBOISAPR16_Quote</v>
      </c>
      <c r="F10" s="85" t="str">
        <f>_xll.qlDatedOISRateHelper(Trigger,"W"&amp;Currency&amp;B10&amp;C10&amp;D10,,,A10,A11,E10,OvernightIndex)</f>
        <v>WEURECBOISAPR16#0002</v>
      </c>
      <c r="G10" s="82" t="b">
        <f t="shared" si="1"/>
        <v>1</v>
      </c>
      <c r="H10" s="82">
        <v>70</v>
      </c>
      <c r="I10" s="82">
        <v>5</v>
      </c>
      <c r="J10" s="86">
        <f>_xll.qlRateHelperEarliestDate(Trigger,$F10)</f>
        <v>42487</v>
      </c>
      <c r="K10" s="86">
        <f>_xll.qlRateHelperLatestDate(Trigger,$F10)</f>
        <v>42529</v>
      </c>
    </row>
    <row r="11" spans="1:12" x14ac:dyDescent="0.2">
      <c r="A11" s="125">
        <f>_xll.qlECBnextDate(Trigger,A10)</f>
        <v>42529</v>
      </c>
      <c r="B11" s="162" t="s">
        <v>40</v>
      </c>
      <c r="C11" s="162" t="s">
        <v>41</v>
      </c>
      <c r="D11" s="160" t="str">
        <f>_xll.qlECBcode(Trigger,A11)</f>
        <v>JUN16</v>
      </c>
      <c r="E11" s="85" t="str">
        <f t="shared" si="0"/>
        <v>EURECBOISJUN16_Quote</v>
      </c>
      <c r="F11" s="85" t="e">
        <f>_xll.qlDatedOISRateHelper(Trigger,"W"&amp;Currency&amp;B11&amp;C11&amp;D11,,,A11,A12,E11,OvernightIndex)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WEUREONSW#0002</v>
      </c>
      <c r="G18" s="83" t="b">
        <v>1</v>
      </c>
      <c r="H18" s="83">
        <v>50</v>
      </c>
      <c r="I18" s="83">
        <v>1</v>
      </c>
      <c r="J18" s="84">
        <f>_xll.qlRateHelperEarliestDate(Trigger,$F18)</f>
        <v>42138</v>
      </c>
      <c r="K18" s="84">
        <f>_xll.qlRateHelperLatestDate(Trigger,$F18)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WEUREON2W#0002</v>
      </c>
      <c r="G19" s="82" t="b">
        <v>1</v>
      </c>
      <c r="H19" s="82">
        <v>50</v>
      </c>
      <c r="I19" s="82">
        <v>1</v>
      </c>
      <c r="J19" s="86">
        <f>_xll.qlRateHelperEarliestDate(Trigger,$F19)</f>
        <v>42138</v>
      </c>
      <c r="K19" s="86">
        <f>_xll.qlRateHelperLatestDate(Trigger,$F19)</f>
        <v>42145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WEUREON3W#0002</v>
      </c>
      <c r="G20" s="82" t="b">
        <v>1</v>
      </c>
      <c r="H20" s="82">
        <v>50</v>
      </c>
      <c r="I20" s="82">
        <v>1</v>
      </c>
      <c r="J20" s="86">
        <f>_xll.qlRateHelperEarliestDate(Trigger,$F20)</f>
        <v>42138</v>
      </c>
      <c r="K20" s="86">
        <f>_xll.qlRateHelperLatestDate(Trigger,$F20)</f>
        <v>42145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WEUREON1M#0002</v>
      </c>
      <c r="G21" s="82" t="b">
        <v>1</v>
      </c>
      <c r="H21" s="82">
        <v>50</v>
      </c>
      <c r="I21" s="82">
        <v>1</v>
      </c>
      <c r="J21" s="86">
        <f>_xll.qlRateHelperEarliestDate(Trigger,$F21)</f>
        <v>42138</v>
      </c>
      <c r="K21" s="86">
        <f>_xll.qlRateHelperLatestDate(Trigger,$F21)</f>
        <v>42145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WEUREON2M#0002</v>
      </c>
      <c r="G22" s="82" t="b">
        <v>1</v>
      </c>
      <c r="H22" s="82">
        <v>50</v>
      </c>
      <c r="I22" s="82">
        <v>1</v>
      </c>
      <c r="J22" s="86">
        <f>_xll.qlRateHelperEarliestDate(Trigger,$F22)</f>
        <v>42138</v>
      </c>
      <c r="K22" s="86">
        <f>_xll.qlRateHelperLatestDate(Trigger,$F22)</f>
        <v>42145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WEUREON3M#0002</v>
      </c>
      <c r="G23" s="82" t="b">
        <v>1</v>
      </c>
      <c r="H23" s="82">
        <v>50</v>
      </c>
      <c r="I23" s="82">
        <v>1</v>
      </c>
      <c r="J23" s="86">
        <f>_xll.qlRateHelperEarliestDate(Trigger,$F23)</f>
        <v>42138</v>
      </c>
      <c r="K23" s="86">
        <f>_xll.qlRateHelperLatestDate(Trigger,$F23)</f>
        <v>42145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WEUREON4M#0002</v>
      </c>
      <c r="G24" s="82" t="b">
        <v>1</v>
      </c>
      <c r="H24" s="82">
        <v>50</v>
      </c>
      <c r="I24" s="82">
        <v>1</v>
      </c>
      <c r="J24" s="86">
        <f>_xll.qlRateHelperEarliestDate(Trigger,$F24)</f>
        <v>42138</v>
      </c>
      <c r="K24" s="86">
        <f>_xll.qlRateHelperLatestDate(Trigger,$F24)</f>
        <v>42145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WEUREON5M#0002</v>
      </c>
      <c r="G25" s="82" t="b">
        <v>1</v>
      </c>
      <c r="H25" s="82">
        <v>50</v>
      </c>
      <c r="I25" s="82">
        <v>1</v>
      </c>
      <c r="J25" s="86">
        <f>_xll.qlRateHelperEarliestDate(Trigger,$F25)</f>
        <v>42138</v>
      </c>
      <c r="K25" s="86">
        <f>_xll.qlRateHelperLatestDate(Trigger,$F25)</f>
        <v>42145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WEUREON6M#0002</v>
      </c>
      <c r="G26" s="82" t="b">
        <v>1</v>
      </c>
      <c r="H26" s="82">
        <v>50</v>
      </c>
      <c r="I26" s="82">
        <v>1</v>
      </c>
      <c r="J26" s="86">
        <f>_xll.qlRateHelperEarliestDate(Trigger,$F26)</f>
        <v>42138</v>
      </c>
      <c r="K26" s="86">
        <f>_xll.qlRateHelperLatestDate(Trigger,$F26)</f>
        <v>42145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WEUREON7M#0002</v>
      </c>
      <c r="G27" s="82" t="b">
        <v>1</v>
      </c>
      <c r="H27" s="82">
        <v>50</v>
      </c>
      <c r="I27" s="82">
        <v>1</v>
      </c>
      <c r="J27" s="86">
        <f>_xll.qlRateHelperEarliestDate(Trigger,$F27)</f>
        <v>42138</v>
      </c>
      <c r="K27" s="86">
        <f>_xll.qlRateHelperLatestDate(Trigger,$F27)</f>
        <v>42145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WEUREON8M#0002</v>
      </c>
      <c r="G28" s="82" t="b">
        <v>1</v>
      </c>
      <c r="H28" s="82">
        <v>50</v>
      </c>
      <c r="I28" s="82">
        <v>1</v>
      </c>
      <c r="J28" s="86">
        <f>_xll.qlRateHelperEarliestDate(Trigger,$F28)</f>
        <v>42138</v>
      </c>
      <c r="K28" s="86">
        <f>_xll.qlRateHelperLatestDate(Trigger,$F28)</f>
        <v>42145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WEUREON9M#0002</v>
      </c>
      <c r="G29" s="82" t="b">
        <v>1</v>
      </c>
      <c r="H29" s="82">
        <v>50</v>
      </c>
      <c r="I29" s="82">
        <v>1</v>
      </c>
      <c r="J29" s="86">
        <f>_xll.qlRateHelperEarliestDate(Trigger,$F29)</f>
        <v>42138</v>
      </c>
      <c r="K29" s="86">
        <f>_xll.qlRateHelperLatestDate(Trigger,$F29)</f>
        <v>42145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WEUREON10M#0002</v>
      </c>
      <c r="G30" s="82" t="b">
        <v>1</v>
      </c>
      <c r="H30" s="82">
        <v>50</v>
      </c>
      <c r="I30" s="82">
        <v>1</v>
      </c>
      <c r="J30" s="86">
        <f>_xll.qlRateHelperEarliestDate(Trigger,$F30)</f>
        <v>42138</v>
      </c>
      <c r="K30" s="86">
        <f>_xll.qlRateHelperLatestDate(Trigger,$F30)</f>
        <v>42145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WEUREON11M#0002</v>
      </c>
      <c r="G31" s="82" t="b">
        <v>1</v>
      </c>
      <c r="H31" s="82">
        <v>50</v>
      </c>
      <c r="I31" s="82">
        <v>1</v>
      </c>
      <c r="J31" s="86">
        <f>_xll.qlRateHelperEarliestDate(Trigger,$F31)</f>
        <v>42138</v>
      </c>
      <c r="K31" s="86">
        <f>_xll.qlRateHelperLatestDate(Trigger,$F31)</f>
        <v>42145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WEUREON1Y#0002</v>
      </c>
      <c r="G32" s="82" t="b">
        <v>1</v>
      </c>
      <c r="H32" s="82">
        <v>50</v>
      </c>
      <c r="I32" s="82">
        <v>1</v>
      </c>
      <c r="J32" s="86">
        <f>_xll.qlRateHelperEarliestDate(Trigger,$F32)</f>
        <v>42138</v>
      </c>
      <c r="K32" s="86">
        <f>_xll.qlRateHelperLatestDate(Trigger,$F32)</f>
        <v>42145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WEUREON15M#0002</v>
      </c>
      <c r="G33" s="82" t="b">
        <v>1</v>
      </c>
      <c r="H33" s="82">
        <v>50</v>
      </c>
      <c r="I33" s="82">
        <v>1</v>
      </c>
      <c r="J33" s="86">
        <f>_xll.qlRateHelperEarliestDate(Trigger,$F33)</f>
        <v>42138</v>
      </c>
      <c r="K33" s="86">
        <f>_xll.qlRateHelperLatestDate(Trigger,$F33)</f>
        <v>42145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WEUREON18M#0002</v>
      </c>
      <c r="G34" s="82" t="b">
        <v>1</v>
      </c>
      <c r="H34" s="82">
        <v>50</v>
      </c>
      <c r="I34" s="82">
        <v>1</v>
      </c>
      <c r="J34" s="86">
        <f>_xll.qlRateHelperEarliestDate(Trigger,$F34)</f>
        <v>42138</v>
      </c>
      <c r="K34" s="86">
        <f>_xll.qlRateHelperLatestDate(Trigger,$F34)</f>
        <v>42145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WEUREON21M#0002</v>
      </c>
      <c r="G35" s="82" t="b">
        <v>1</v>
      </c>
      <c r="H35" s="82">
        <v>50</v>
      </c>
      <c r="I35" s="82">
        <v>1</v>
      </c>
      <c r="J35" s="86">
        <f>_xll.qlRateHelperEarliestDate(Trigger,$F35)</f>
        <v>42138</v>
      </c>
      <c r="K35" s="86">
        <f>_xll.qlRateHelperLatestDate(Trigger,$F35)</f>
        <v>42145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WEUREON2Y#0002</v>
      </c>
      <c r="G36" s="91" t="b">
        <v>1</v>
      </c>
      <c r="H36" s="91">
        <v>50</v>
      </c>
      <c r="I36" s="91">
        <v>1</v>
      </c>
      <c r="J36" s="92">
        <f>_xll.qlRateHelperEarliestDate(Trigger,$F36)</f>
        <v>42138</v>
      </c>
      <c r="K36" s="92">
        <f>_xll.qlRateHelperLatestDate(Trigger,$F36)</f>
        <v>42145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3</v>
      </c>
      <c r="E38" s="93">
        <f>_xll.ohTrigger(RateHelpers)</f>
        <v>3</v>
      </c>
      <c r="F38" s="93">
        <f>_xll.ohTrigger(RateHelpers)</f>
        <v>3</v>
      </c>
      <c r="G38" s="93">
        <f>_xll.ohTrigger(RateHelpers)</f>
        <v>3</v>
      </c>
      <c r="H38" s="93">
        <f>_xll.ohTrigger(RateHelpers)</f>
        <v>3</v>
      </c>
      <c r="I38" s="93">
        <f>_xll.ohTrigger(RateHelpers)</f>
        <v>3</v>
      </c>
      <c r="J38" s="93">
        <f>_xll.ohTrigger(RateHelpers)</f>
        <v>3</v>
      </c>
      <c r="K38" s="93">
        <f>_xll.ohTrigger(RateHelpers)</f>
        <v>3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6"/>
  <sheetViews>
    <sheetView showGridLines="0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I1" s="93" t="e">
        <f>_xll.qlCalendarAdvance(,Calendar,M2,"1D")</f>
        <v>#NUM!</v>
      </c>
      <c r="N1" s="117" t="s">
        <v>90</v>
      </c>
      <c r="O1" s="38">
        <f>MAX(O5:O129)</f>
        <v>1</v>
      </c>
      <c r="R1" s="117" t="s">
        <v>90</v>
      </c>
      <c r="S1" s="38">
        <f>MAX(S5:S129)</f>
        <v>1</v>
      </c>
      <c r="V1" s="117" t="s">
        <v>90</v>
      </c>
      <c r="W1" s="38">
        <f>MAX(W5:W129)</f>
        <v>0.9999999999999849</v>
      </c>
      <c r="Z1" s="117" t="s">
        <v>90</v>
      </c>
      <c r="AA1" s="38" t="e">
        <f>MAX(AA5:AA129)</f>
        <v>#VALUE!</v>
      </c>
      <c r="AD1" s="117" t="s">
        <v>90</v>
      </c>
      <c r="AE1" s="38" t="e">
        <f>MAX(AE5:AE129)</f>
        <v>#VALUE!</v>
      </c>
      <c r="AH1" s="117" t="s">
        <v>90</v>
      </c>
      <c r="AI1" s="38" t="e">
        <f>MAX(AI5:AI129)</f>
        <v>#VALUE!</v>
      </c>
      <c r="AL1" s="117" t="s">
        <v>90</v>
      </c>
      <c r="AM1" s="38" t="e">
        <f>MAX(AM5:AM129)</f>
        <v>#VALUE!</v>
      </c>
      <c r="AP1" s="117" t="s">
        <v>90</v>
      </c>
      <c r="AQ1" s="38" t="e">
        <f>MAX(AQ5:AQ129)</f>
        <v>#VALUE!</v>
      </c>
      <c r="AT1" s="117" t="s">
        <v>90</v>
      </c>
      <c r="AU1" s="38" t="e">
        <f>MAX(AU5:AU129)</f>
        <v>#VALUE!</v>
      </c>
      <c r="AX1" s="117" t="s">
        <v>90</v>
      </c>
      <c r="AY1" s="38" t="e">
        <f>MAX(AY5:AY129)</f>
        <v>#VALUE!</v>
      </c>
      <c r="BB1" s="117" t="s">
        <v>90</v>
      </c>
      <c r="BC1" s="38" t="e">
        <f>MAX(BC5:BC129)</f>
        <v>#VALUE!</v>
      </c>
      <c r="BF1" s="117" t="s">
        <v>90</v>
      </c>
      <c r="BG1" s="38" t="e">
        <f>MAX(BG5:BG129)</f>
        <v>#VALUE!</v>
      </c>
      <c r="BJ1" s="117" t="s">
        <v>90</v>
      </c>
      <c r="BK1" s="38" t="e">
        <f>MAX(BK5:BK129)</f>
        <v>#VALUE!</v>
      </c>
    </row>
    <row r="2" spans="1:63" x14ac:dyDescent="0.2">
      <c r="I2" s="108">
        <f>_xll.qlCalendarEndOfMonth(Trigger,Calendar,EDATE(DATE(YEAR(K4),MONTH(K4),1),-1))</f>
        <v>42124</v>
      </c>
      <c r="M2" s="107">
        <f>_xll.qlCalendarAdvance(,Calendar,I2,"1m","mf",TRUE)</f>
        <v>42153</v>
      </c>
      <c r="N2" s="117" t="s">
        <v>68</v>
      </c>
      <c r="O2" s="130">
        <f>_xll.qlDayCounterYearFraction(,DayCounter,M2,_xll.qlCalendarAdvance(,Calendar,M2,"1D","Following"))</f>
        <v>8.3333333333333332E-3</v>
      </c>
      <c r="P2" s="126"/>
      <c r="Q2" s="107">
        <f>_xll.qlCalendarAdvance(,Calendar,M2,"1m","mf",TRUE)</f>
        <v>42185</v>
      </c>
      <c r="R2" s="117" t="s">
        <v>68</v>
      </c>
      <c r="S2" s="130">
        <f>_xll.qlDayCounterYearFraction(,DayCounter,Q2,_xll.qlCalendarAdvance(,Calendar,Q2,"1D","Following"))</f>
        <v>2.7777777777777779E-3</v>
      </c>
      <c r="T2" s="127"/>
      <c r="U2" s="107">
        <f>_xll.qlCalendarAdvance(,Calendar,Q2,"1m","mf",TRUE)</f>
        <v>42216</v>
      </c>
      <c r="V2" s="117" t="s">
        <v>68</v>
      </c>
      <c r="W2" s="130">
        <f>_xll.qlDayCounterYearFraction(,DayCounter,U2,_xll.qlCalendarAdvance(,Calendar,U2,"1D","Following"))</f>
        <v>8.3333333333333332E-3</v>
      </c>
      <c r="X2" s="127"/>
      <c r="Y2" s="107">
        <f>_xll.qlCalendarAdvance(,Calendar,U2,"1m","mf",TRUE)</f>
        <v>42247</v>
      </c>
      <c r="Z2" s="117" t="s">
        <v>68</v>
      </c>
      <c r="AA2" s="130">
        <f>_xll.qlDayCounterYearFraction(,DayCounter,Y2,_xll.qlCalendarAdvance(,Calendar,Y2,"1D","following"))</f>
        <v>2.7777777777777779E-3</v>
      </c>
      <c r="AB2" s="127"/>
      <c r="AC2" s="107">
        <f>_xll.qlCalendarAdvance(,Calendar,Y2,"1m","mf",TRUE)</f>
        <v>42277</v>
      </c>
      <c r="AD2" s="117" t="s">
        <v>68</v>
      </c>
      <c r="AE2" s="130">
        <f>_xll.qlDayCounterYearFraction(,DayCounter,AC2,_xll.qlCalendarAdvance(,Calendar,AC2,"1D","following"))</f>
        <v>2.7777777777777779E-3</v>
      </c>
      <c r="AF2" s="127"/>
      <c r="AG2" s="107">
        <f>_xll.qlCalendarAdvance(,Calendar,AC2,"1m","mf",TRUE)</f>
        <v>42307</v>
      </c>
      <c r="AH2" s="117" t="s">
        <v>68</v>
      </c>
      <c r="AI2" s="130">
        <f>_xll.qlDayCounterYearFraction(,DayCounter,AG2,_xll.qlCalendarAdvance(,Calendar,AG2,"1D","following"))</f>
        <v>8.3333333333333332E-3</v>
      </c>
      <c r="AJ2" s="127"/>
      <c r="AK2" s="107">
        <f>_xll.qlCalendarAdvance(,Calendar,AG2,"1m","mf",TRUE)</f>
        <v>42338</v>
      </c>
      <c r="AL2" s="117" t="s">
        <v>68</v>
      </c>
      <c r="AM2" s="130">
        <f>_xll.qlDayCounterYearFraction(,DayCounter,AK2,_xll.qlCalendarAdvance(,Calendar,AK2,"1D","following"))</f>
        <v>2.7777777777777779E-3</v>
      </c>
      <c r="AO2" s="107">
        <f>_xll.qlCalendarAdvance(,Calendar,AK2,"1m","mf",TRUE)</f>
        <v>42369</v>
      </c>
      <c r="AP2" s="117" t="s">
        <v>68</v>
      </c>
      <c r="AQ2" s="130">
        <f>_xll.qlDayCounterYearFraction(,DayCounter,AO2,_xll.qlCalendarAdvance(,Calendar,AO2,"1D","following"))</f>
        <v>1.1111111111111112E-2</v>
      </c>
      <c r="AS2" s="107">
        <f>_xll.qlCalendarAdvance(,Calendar,AO2,"1m","mf",TRUE)</f>
        <v>42398</v>
      </c>
      <c r="AT2" s="117" t="s">
        <v>68</v>
      </c>
      <c r="AU2" s="130">
        <f>_xll.qlDayCounterYearFraction(,DayCounter,AS2,_xll.qlCalendarAdvance(,Calendar,AS2,"1D","following"))</f>
        <v>8.3333333333333332E-3</v>
      </c>
      <c r="AW2" s="107">
        <f>_xll.qlCalendarAdvance(,Calendar,AS2,"1m","mf",TRUE)</f>
        <v>42429</v>
      </c>
      <c r="AX2" s="117" t="s">
        <v>68</v>
      </c>
      <c r="AY2" s="130">
        <f>_xll.qlDayCounterYearFraction(,DayCounter,AW2,_xll.qlCalendarAdvance(,Calendar,AW2,"1D","following"))</f>
        <v>2.7777777777777779E-3</v>
      </c>
      <c r="BA2" s="107">
        <f>_xll.qlCalendarAdvance(,Calendar,AW2,"1m","mf",TRUE)</f>
        <v>42460</v>
      </c>
      <c r="BB2" s="117" t="s">
        <v>68</v>
      </c>
      <c r="BC2" s="130">
        <f>_xll.qlDayCounterYearFraction(,DayCounter,BA2,_xll.qlCalendarAdvance(,Calendar,BA2,"1D","following"))</f>
        <v>2.7777777777777779E-3</v>
      </c>
      <c r="BE2" s="107">
        <f>_xll.qlCalendarAdvance(,Calendar,BA2,"1m","mf",TRUE)</f>
        <v>42489</v>
      </c>
      <c r="BF2" s="117" t="s">
        <v>68</v>
      </c>
      <c r="BG2" s="130" t="e">
        <f>_xll.qlDayCounterYearFraction(,DayCounter,BE2,_xll.qlCalendarAdvance(,Calendar,BE2,"1D""following"))</f>
        <v>#NUM!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_xll.qlDayCounterYearFraction(,DayCounter,BI2,_xll.qlCalendarAdvance(,Calendar,BI2,"1D","following"))</f>
        <v>#NUM!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_xll.qlGenericInterp(,,,,FwdInterpolation,_xll.ohFilter($F5:$F129,M5:M129),_xll.ohFilter(J5:J129,M5:M129))</f>
        <v>obj_0052a#0002</v>
      </c>
      <c r="N3" s="118" t="s">
        <v>67</v>
      </c>
      <c r="O3" s="117" t="s">
        <v>69</v>
      </c>
      <c r="P3" s="126"/>
      <c r="Q3" s="107" t="str">
        <f>_xll.qlGenericInterp(,,,,FwdInterpolation,_xll.ohFilter($F5:$F129,Q5:Q129),_xll.ohFilter(N5:N129,Q5:Q129))</f>
        <v>obj_0052b#0000</v>
      </c>
      <c r="R3" s="118" t="s">
        <v>67</v>
      </c>
      <c r="S3" s="117" t="s">
        <v>69</v>
      </c>
      <c r="T3" s="127"/>
      <c r="U3" s="107" t="str">
        <f>_xll.qlGenericInterp(,,,,FwdInterpolation,_xll.ohFilter($F5:$F129,U5:U129),_xll.ohFilter(R5:R129,U5:U129))</f>
        <v>obj_0052c#0001</v>
      </c>
      <c r="V3" s="118" t="s">
        <v>67</v>
      </c>
      <c r="W3" s="117" t="s">
        <v>69</v>
      </c>
      <c r="X3" s="127"/>
      <c r="Y3" s="107" t="str">
        <f>_xll.qlGenericInterp(,,,,FwdInterpolation,_xll.ohFilter($F5:$F129,Y5:Y129),_xll.ohFilter(V5:V129,Y5:Y129))</f>
        <v>obj_0052d#0000</v>
      </c>
      <c r="Z3" s="118" t="s">
        <v>67</v>
      </c>
      <c r="AA3" s="117" t="s">
        <v>69</v>
      </c>
      <c r="AB3" s="127"/>
      <c r="AC3" s="107" t="e">
        <f>_xll.qlGenericInterp(,,,,FwdInterpolation,_xll.ohFilter($F5:$F129,AC5:AC129),_xll.ohFilter(Z5:Z129,AC5:AC129))</f>
        <v>#NUM!</v>
      </c>
      <c r="AD3" s="118" t="s">
        <v>67</v>
      </c>
      <c r="AE3" s="117" t="s">
        <v>69</v>
      </c>
      <c r="AF3" s="127"/>
      <c r="AG3" s="107" t="e">
        <f>_xll.qlGenericInterp(,,,,FwdInterpolation,_xll.ohFilter($F5:$F129,AG5:AG129),_xll.ohFilter(AD5:AD129,AG5:AG129))</f>
        <v>#NUM!</v>
      </c>
      <c r="AH3" s="118" t="s">
        <v>67</v>
      </c>
      <c r="AI3" s="117" t="s">
        <v>69</v>
      </c>
      <c r="AJ3" s="127"/>
      <c r="AK3" s="107" t="e">
        <f>_xll.qlGenericInterp(,,,,FwdInterpolation,_xll.ohFilter($F5:$F129,AK5:AK129),_xll.ohFilter(AH5:AH129,AK5:AK129))</f>
        <v>#NUM!</v>
      </c>
      <c r="AL3" s="118" t="s">
        <v>67</v>
      </c>
      <c r="AM3" s="117" t="s">
        <v>69</v>
      </c>
      <c r="AO3" s="107" t="e">
        <f>_xll.qlGenericInterp(,,,,FwdInterpolation,_xll.ohFilter($F5:$F129,AO5:AO129),_xll.ohFilter(AL5:AL129,AO5:AO129))</f>
        <v>#NUM!</v>
      </c>
      <c r="AP3" s="118" t="s">
        <v>67</v>
      </c>
      <c r="AQ3" s="117" t="s">
        <v>69</v>
      </c>
      <c r="AS3" s="107" t="e">
        <f>_xll.qlGenericInterp(,,,,FwdInterpolation,_xll.ohFilter($F5:$F129,AS5:AS129),_xll.ohFilter(AP5:AP129,AS5:AS129))</f>
        <v>#NUM!</v>
      </c>
      <c r="AT3" s="118" t="s">
        <v>67</v>
      </c>
      <c r="AU3" s="117" t="s">
        <v>69</v>
      </c>
      <c r="AW3" s="107" t="e">
        <f>_xll.qlGenericInterp(,,,,FwdInterpolation,_xll.ohFilter($F5:$F129,AW5:AW129),_xll.ohFilter(AT5:AT129,AW5:AW129))</f>
        <v>#NUM!</v>
      </c>
      <c r="AX3" s="118" t="s">
        <v>67</v>
      </c>
      <c r="AY3" s="117" t="s">
        <v>69</v>
      </c>
      <c r="BA3" s="107" t="e">
        <f>_xll.qlGenericInterp(,,,,FwdInterpolation,_xll.ohFilter($F5:$F129,BA5:BA129),_xll.ohFilter(AX5:AX129,BA5:BA129))</f>
        <v>#NUM!</v>
      </c>
      <c r="BB3" s="118" t="s">
        <v>67</v>
      </c>
      <c r="BC3" s="117" t="s">
        <v>69</v>
      </c>
      <c r="BE3" s="107" t="e">
        <f>_xll.qlGenericInterp(,,,,FwdInterpolation,_xll.ohFilter($F5:$F129,BE5:BE129),_xll.ohFilter(BB5:BB129,BE5:BE129))</f>
        <v>#NUM!</v>
      </c>
      <c r="BF3" s="118" t="s">
        <v>67</v>
      </c>
      <c r="BG3" s="117" t="s">
        <v>69</v>
      </c>
      <c r="BI3" s="107" t="e">
        <f>_xll.qlGenericInterp(,,,,FwdInterpolation,_xll.ohFilter($F5:$F129,BI5:BI129),_xll.ohFilter(BF5:BF129,BI5:BI129))</f>
        <v>#NUM!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>
        <f t="array" ref="J4:J129">_xll.qlPiecewiseYieldCurveData(InterestRatesTrigger,YieldCurve)</f>
        <v>0.05</v>
      </c>
      <c r="K4" s="111">
        <f>D4</f>
        <v>42138</v>
      </c>
      <c r="L4" s="94"/>
      <c r="M4" s="121" t="b">
        <v>1</v>
      </c>
      <c r="N4" s="119"/>
      <c r="O4" s="120">
        <f>-LN(MAX(O5:O33))/O$2</f>
        <v>0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1.8118839761882692E-12</v>
      </c>
      <c r="X4" s="127"/>
      <c r="Y4" s="121" t="b">
        <v>1</v>
      </c>
      <c r="Z4" s="119"/>
      <c r="AA4" s="120" t="e">
        <f>-LN(MAX(AA5:AA33))/AA$2</f>
        <v>#VALUE!</v>
      </c>
      <c r="AB4" s="127"/>
      <c r="AC4" s="121" t="b">
        <v>1</v>
      </c>
      <c r="AD4" s="119"/>
      <c r="AE4" s="120" t="e">
        <f>-LN(MAX(AE5:AE33))/AE$2</f>
        <v>#VALUE!</v>
      </c>
      <c r="AF4" s="127"/>
      <c r="AG4" s="121" t="b">
        <v>1</v>
      </c>
      <c r="AH4" s="119"/>
      <c r="AI4" s="120" t="e">
        <f>-LN(MAX(AI5:AI33))/AI$2</f>
        <v>#VALUE!</v>
      </c>
      <c r="AJ4" s="127"/>
      <c r="AK4" s="121" t="b">
        <v>1</v>
      </c>
      <c r="AL4" s="119"/>
      <c r="AM4" s="120" t="e">
        <f>-LN(MAX(AM5:AM33))/AM$2</f>
        <v>#VALUE!</v>
      </c>
      <c r="AO4" s="121" t="b">
        <v>1</v>
      </c>
      <c r="AP4" s="119"/>
      <c r="AQ4" s="120" t="e">
        <f>-LN(MAX(AQ5:AQ33))/AQ$2</f>
        <v>#VALUE!</v>
      </c>
      <c r="AS4" s="121" t="b">
        <v>1</v>
      </c>
      <c r="AT4" s="119"/>
      <c r="AU4" s="120" t="e">
        <f>-LN(MAX(AU5:AU33))/AU$2</f>
        <v>#VALUE!</v>
      </c>
      <c r="AW4" s="121" t="b">
        <v>1</v>
      </c>
      <c r="AX4" s="119"/>
      <c r="AY4" s="120" t="e">
        <f>-LN(MAX(AY5:AY33))/AY$2</f>
        <v>#VALUE!</v>
      </c>
      <c r="BA4" s="121" t="b">
        <v>1</v>
      </c>
      <c r="BB4" s="119"/>
      <c r="BC4" s="120" t="e">
        <f>-LN(MAX(BC5:BC33))/BC$2</f>
        <v>#VALUE!</v>
      </c>
      <c r="BE4" s="121" t="b">
        <v>1</v>
      </c>
      <c r="BF4" s="119"/>
      <c r="BG4" s="120" t="e">
        <f>-LN(MAX(BG5:BG33))/BG$2</f>
        <v>#VALUE!</v>
      </c>
      <c r="BI4" s="121" t="b">
        <v>1</v>
      </c>
      <c r="BJ4" s="119"/>
      <c r="BK4" s="120" t="e">
        <f ca="1">-LN(MAX(BK5:BK33))/BK$2</f>
        <v>#VALUE!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WEUREON10M</v>
      </c>
      <c r="B5" s="17">
        <f>_xll.qlRateHelperRate(InterestRatesTrigger,$A5)</f>
        <v>-1.17E-3</v>
      </c>
      <c r="C5" s="18">
        <f>_xll.qlRateHelperEarliestDate(Trigger,$A5)</f>
        <v>42138</v>
      </c>
      <c r="D5" s="19">
        <f>_xll.qlRateHelperLatestDate(Trigger,$A5)</f>
        <v>42145</v>
      </c>
      <c r="F5" s="103">
        <f t="shared" ref="F5:F30" si="0">IF(ISERROR(D5),NA(),(D5-D4)/2+D4)</f>
        <v>42141.5</v>
      </c>
      <c r="G5" s="104">
        <f>_xll.qlDayCounterYearFraction(Trigger,DayCounter,D4,D5)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0.05</v>
      </c>
      <c r="K5" s="113">
        <f>D5</f>
        <v>42145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IF(AND(NOT(ISBLANK(Jumpoverwrite1)),AND(NOT(M5),AND(M$4:M4))),($J5*$G5-LN(1+Jumpoverwrite1*O$2))/$G5,_xll.qlInterpolationInterpolate(,M$3,$F5,TRUE))</f>
        <v>0.05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IF(AND(NOT(ISBLANK(Jumpoverwrite2)),AND(NOT(Q5),AND(Q$4:Q4))),($J5*$G5-LN(1+Jumpoverwrite2*S$2))/$G5,_xll.qlInterpolationInterpolate(,Q$3,$F5,TRUE))</f>
        <v>0.05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IF(AND(NOT(ISBLANK(Jumpoverwrite3)),AND(NOT(U5),AND(U$4:U4))),($J5*$G5-LN(1+Jumpoverwrite3*W$2))/$G5,_xll.qlInterpolationInterpolate(,U$3,$F5,TRUE))</f>
        <v>0.05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IF(AND(NOT(ISBLANK(Jumpoverwrite4)),AND(NOT(Y5),AND(Y$4:Y4))),($J5*$G5-LN(1+Jumpoverwrite4*AA$2))/$G5,_xll.qlInterpolationInterpolate(,Y$3,$F5,TRUE))</f>
        <v>0.05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>IF(AND(NOT(ISBLANK(Jumpoverwrite5)),AND(NOT(AC5),AND(AC$4:AC4))),($J5*$G5-LN(1+Jumpoverwrite5*AE$2))/$G5,_xll.qlInterpolationInterpolate(,AC$3,$F5,TRUE))</f>
        <v>#VALUE!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>IF(AND(NOT(ISBLANK(Jumpoverwrite6)),AND(NOT(AG5),AND(AG$4:AG4))),($J5*$G5-LN(1+Jumpoverwrite6*AI$2))/$G5,_xll.qlInterpolationInterpolate(,AG$3,$F5,TRUE))</f>
        <v>#VALUE!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>IF(AND(NOT(ISBLANK(Jumpoverwrite7)),AND(NOT(AK5),AND(AK$4:AK4))),($J5*$G5-LN(1+Jumpoverwrite7*AM$2))/$G5,_xll.qlInterpolationInterpolate(,AK$3,$F5,TRUE))</f>
        <v>#VALUE!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>IF(AND(NOT(ISBLANK(Jumpoverwrite8)),AND(NOT(AO5),AND(AO$4:AO4))),($J5*$G5-LN(1+Jumpoverwrite8*AQ$2))/$G5,_xll.qlInterpolationInterpolate(,AO$3,$F5,TRUE))</f>
        <v>#VALUE!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>IF(AND(NOT(ISBLANK(Jumpoverwrite9)),AND(NOT(AS5),AND(AS$4:AS4))),($J5*$G5-LN(1+Jumpoverwrite9*AU$2))/$G5,_xll.qlInterpolationInterpolate(,AS$3,$F5,TRUE))</f>
        <v>#VALUE!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>IF(AND(NOT(ISBLANK(Jumpoverwrite10)),AND(NOT(AW5),AND(AW$4:AW4))),($J5*$G5-LN(1+Jumpoverwrite10*AY$2))/$G5,_xll.qlInterpolationInterpolate(,AW$3,$F5,TRUE))</f>
        <v>#VALUE!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>IF(AND(NOT(ISBLANK(Jumpoverwrite11)),AND(NOT(BA5),AND(BA$4:BA4))),($J5*$G5-LN(1+Jumpoverwrite11*BC$2))/$G5,_xll.qlInterpolationInterpolate(,BA$3,$F5,TRUE))</f>
        <v>#VALUE!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>IF(AND(NOT(ISBLANK(Jumpoverwrite12)),AND(NOT(BE5),AND(BE$4:BE4))),($J5*$G5-LN(1+Jumpoverwrite12*BG$2))/$G5,_xll.qlInterpolationInterpolate(,BE$3,$F5,TRUE))</f>
        <v>#VALUE!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 t="e">
        <f>IF(AND(NOT(ISBLANK(jumpoverwrite13)),AND(NOT(BI5),AND(BI$4:BI4))),($J5*$G5-LN(1+jumpoverwrite13*BK$2))/$G5,_xll.qlInterpolationInterpolate(,BI$3,$F5,TRUE))</f>
        <v>#VALUE!</v>
      </c>
      <c r="BK5" s="38" t="str">
        <f>IF(AND(NOT(BI5),AND(BI$4:BI4)),MIN(EXP((BJ5-$J5)*$G5),1),"")</f>
        <v/>
      </c>
    </row>
    <row r="6" spans="1:63" x14ac:dyDescent="0.2">
      <c r="A6" s="37" t="str">
        <v>WEURECBOISJUN15</v>
      </c>
      <c r="B6" s="17">
        <f>_xll.qlRateHelperRate(InterestRatesTrigger,$A6)</f>
        <v>-1.15E-3</v>
      </c>
      <c r="C6" s="18">
        <f>_xll.qlRateHelperEarliestDate(Trigger,$A6)</f>
        <v>42165</v>
      </c>
      <c r="D6" s="19">
        <f>_xll.qlRateHelperLatestDate(Trigger,$A6)</f>
        <v>42207</v>
      </c>
      <c r="F6" s="103">
        <f t="shared" si="0"/>
        <v>42176</v>
      </c>
      <c r="G6" s="104">
        <f>_xll.qlDayCounterYearFraction(Trigger,DayCounter,D5,D6)</f>
        <v>0.17222222222222222</v>
      </c>
      <c r="H6" s="124"/>
      <c r="I6" s="112" t="b">
        <f t="shared" ref="I6:I69" si="2">IF(ISERROR(K6),FALSE,IF(OR(MONTH(K6)-MONTH(K5)=1,YEAR(K6)-YEAR(K5)=1),FALSE,TRUE))</f>
        <v>1</v>
      </c>
      <c r="J6" s="41">
        <v>5.0000000000129566E-2</v>
      </c>
      <c r="K6" s="113">
        <f t="shared" ref="K6:K69" si="3">D6</f>
        <v>42207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IF(AND(NOT(ISBLANK(Jumpoverwrite1)),AND(NOT(M6),AND(M$4:M5))),($J6*$G6-LN(1+Jumpoverwrite1*O$2))/$G6,_xll.qlInterpolationInterpolate(,M$3,$F6,TRUE))</f>
        <v>5.0000000000129566E-2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IF(AND(NOT(ISBLANK(Jumpoverwrite2)),AND(NOT(Q6),AND(Q$4:Q5))),($J6*$G6-LN(1+Jumpoverwrite2*S$2))/$G6,_xll.qlInterpolationInterpolate(,Q$3,$F6,TRUE))</f>
        <v>5.0000000000129566E-2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v>0.05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IF(AND(NOT(ISBLANK(Jumpoverwrite4)),AND(NOT(Y6),AND(Y$4:Y5))),($J6*$G6-LN(1+Jumpoverwrite4*AA$2))/$G6,_xll.qlInterpolationInterpolate(,Y$3,$F6,TRUE))</f>
        <v>0.05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>IF(AND(NOT(ISBLANK(Jumpoverwrite5)),AND(NOT(AC6),AND(AC$4:AC5))),($J6*$G6-LN(1+Jumpoverwrite5*AE$2))/$G6,_xll.qlInterpolationInterpolate(,AC$3,$F6,TRUE))</f>
        <v>#VALUE!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>IF(AND(NOT(ISBLANK(Jumpoverwrite6)),AND(NOT(AG6),AND(AG$4:AG5))),($J6*$G6-LN(1+Jumpoverwrite6*AI$2))/$G6,_xll.qlInterpolationInterpolate(,AG$3,$F6,TRUE))</f>
        <v>#VALUE!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>IF(AND(NOT(ISBLANK(Jumpoverwrite7)),AND(NOT(AK6),AND(AK$4:AK5))),($J6*$G6-LN(1+Jumpoverwrite7*AM$2))/$G6,_xll.qlInterpolationInterpolate(,AK$3,$F6,TRUE))</f>
        <v>#VALUE!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>IF(AND(NOT(ISBLANK(Jumpoverwrite8)),AND(NOT(AO6),AND(AO$4:AO5))),($J6*$G6-LN(1+Jumpoverwrite8*AQ$2))/$G6,_xll.qlInterpolationInterpolate(,AO$3,$F6,TRUE))</f>
        <v>#VALUE!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>IF(AND(NOT(ISBLANK(Jumpoverwrite9)),AND(NOT(AS6),AND(AS$4:AS5))),($J6*$G6-LN(1+Jumpoverwrite9*AU$2))/$G6,_xll.qlInterpolationInterpolate(,AS$3,$F6,TRUE))</f>
        <v>#VALUE!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>IF(AND(NOT(ISBLANK(Jumpoverwrite10)),AND(NOT(AW6),AND(AW$4:AW5))),($J6*$G6-LN(1+Jumpoverwrite10*AY$2))/$G6,_xll.qlInterpolationInterpolate(,AW$3,$F6,TRUE))</f>
        <v>#VALUE!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>IF(AND(NOT(ISBLANK(Jumpoverwrite11)),AND(NOT(BA6),AND(BA$4:BA5))),($J6*$G6-LN(1+Jumpoverwrite11*BC$2))/$G6,_xll.qlInterpolationInterpolate(,BA$3,$F6,TRUE))</f>
        <v>#VALUE!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>IF(AND(NOT(ISBLANK(Jumpoverwrite12)),AND(NOT(BE6),AND(BE$4:BE5))),($J6*$G6-LN(1+Jumpoverwrite12*BG$2))/$G6,_xll.qlInterpolationInterpolate(,BE$3,$F6,TRUE))</f>
        <v>#VALUE!</v>
      </c>
      <c r="BG6" s="38" t="str">
        <f>IF(AND(NOT(BE6),AND(BE$4:BE5)),MIN(EXP((BF6-$J6)*$G6),1),"")</f>
        <v/>
      </c>
      <c r="BI6" s="85" t="b">
        <f t="shared" si="1"/>
        <v>1</v>
      </c>
      <c r="BJ6" s="38" t="e">
        <f>IF(AND(NOT(ISBLANK(jumpoverwrite13)),AND(NOT(BI6),AND(BI$4:BI5))),($J6*$G6-LN(1+jumpoverwrite13*BK$2))/$G6,_xll.qlInterpolationInterpolate(,BI$3,$F6,TRUE))</f>
        <v>#VALUE!</v>
      </c>
      <c r="BK6" s="38" t="str">
        <f>IF(AND(NOT(BI6),AND(BI$4:BI5)),MIN(EXP((BJ6-$J6)*$G6),1),"")</f>
        <v/>
      </c>
    </row>
    <row r="7" spans="1:63" x14ac:dyDescent="0.2">
      <c r="A7" s="37" t="str">
        <v>WEURECBOISJUL15</v>
      </c>
      <c r="B7" s="17">
        <f>_xll.qlRateHelperRate(InterestRatesTrigger,$A7)</f>
        <v>-1.2199999999999999E-3</v>
      </c>
      <c r="C7" s="18">
        <f>_xll.qlRateHelperEarliestDate(Trigger,$A7)</f>
        <v>42207</v>
      </c>
      <c r="D7" s="19">
        <f>_xll.qlRateHelperLatestDate(Trigger,$A7)</f>
        <v>42256</v>
      </c>
      <c r="F7" s="103">
        <f t="shared" si="0"/>
        <v>42231.5</v>
      </c>
      <c r="G7" s="104">
        <f>_xll.qlDayCounterYearFraction(Trigger,DayCounter,D6,D7)</f>
        <v>0.1361111111111111</v>
      </c>
      <c r="I7" s="112" t="b">
        <f t="shared" si="2"/>
        <v>1</v>
      </c>
      <c r="J7" s="41">
        <v>5.0000000000129566E-2</v>
      </c>
      <c r="K7" s="113">
        <f t="shared" si="3"/>
        <v>42256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IF(AND(NOT(ISBLANK(Jumpoverwrite1)),AND(NOT(M7),AND(M$4:M6))),($J7*$G7-LN(1+Jumpoverwrite1*O$2))/$G7,_xll.qlInterpolationInterpolate(,M$3,$F7,TRUE))</f>
        <v>5.0000000000129566E-2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IF(AND(NOT(ISBLANK(Jumpoverwrite2)),AND(NOT(Q7),AND(Q$4:Q6))),($J7*$G7-LN(1+Jumpoverwrite2*S$2))/$G7,_xll.qlInterpolationInterpolate(,Q$3,$F7,TRUE))</f>
        <v>5.0000000000129566E-2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v>0.05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IF(AND(NOT(ISBLANK(Jumpoverwrite4)),AND(NOT(Y7),AND(Y$4:Y6))),($J7*$G7-LN(1+Jumpoverwrite4*AA$2))/$G7,_xll.qlInterpolationInterpolate(,Y$3,$F7,TRUE))</f>
        <v>0.05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>IF(AND(NOT(ISBLANK(Jumpoverwrite5)),AND(NOT(AC7),AND(AC$4:AC6))),($J7*$G7-LN(1+Jumpoverwrite5*AE$2))/$G7,_xll.qlInterpolationInterpolate(,AC$3,$F7,TRUE))</f>
        <v>#VALUE!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>IF(AND(NOT(ISBLANK(Jumpoverwrite6)),AND(NOT(AG7),AND(AG$4:AG6))),($J7*$G7-LN(1+Jumpoverwrite6*AI$2))/$G7,_xll.qlInterpolationInterpolate(,AG$3,$F7,TRUE))</f>
        <v>#VALUE!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>IF(AND(NOT(ISBLANK(Jumpoverwrite7)),AND(NOT(AK7),AND(AK$4:AK6))),($J7*$G7-LN(1+Jumpoverwrite7*AM$2))/$G7,_xll.qlInterpolationInterpolate(,AK$3,$F7,TRUE))</f>
        <v>#VALUE!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>IF(AND(NOT(ISBLANK(Jumpoverwrite8)),AND(NOT(AO7),AND(AO$4:AO6))),($J7*$G7-LN(1+Jumpoverwrite8*AQ$2))/$G7,_xll.qlInterpolationInterpolate(,AO$3,$F7,TRUE))</f>
        <v>#VALUE!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>IF(AND(NOT(ISBLANK(Jumpoverwrite9)),AND(NOT(AS7),AND(AS$4:AS6))),($J7*$G7-LN(1+Jumpoverwrite9*AU$2))/$G7,_xll.qlInterpolationInterpolate(,AS$3,$F7,TRUE))</f>
        <v>#VALUE!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>IF(AND(NOT(ISBLANK(Jumpoverwrite10)),AND(NOT(AW7),AND(AW$4:AW6))),($J7*$G7-LN(1+Jumpoverwrite10*AY$2))/$G7,_xll.qlInterpolationInterpolate(,AW$3,$F7,TRUE))</f>
        <v>#VALUE!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>IF(AND(NOT(ISBLANK(Jumpoverwrite11)),AND(NOT(BA7),AND(BA$4:BA6))),($J7*$G7-LN(1+Jumpoverwrite11*BC$2))/$G7,_xll.qlInterpolationInterpolate(,BA$3,$F7,TRUE))</f>
        <v>#VALUE!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>IF(AND(NOT(ISBLANK(Jumpoverwrite12)),AND(NOT(BE7),AND(BE$4:BE6))),($J7*$G7-LN(1+Jumpoverwrite12*BG$2))/$G7,_xll.qlInterpolationInterpolate(,BE$3,$F7,TRUE))</f>
        <v>#VALUE!</v>
      </c>
      <c r="BG7" s="38" t="str">
        <f>IF(AND(NOT(BE7),AND(BE$4:BE6)),MIN(EXP((BF7-$J7)*$G7),1),"")</f>
        <v/>
      </c>
      <c r="BI7" s="85" t="b">
        <f t="shared" si="1"/>
        <v>1</v>
      </c>
      <c r="BJ7" s="38" t="e">
        <f>IF(AND(NOT(ISBLANK(jumpoverwrite13)),AND(NOT(BI7),AND(BI$4:BI6))),($J7*$G7-LN(1+jumpoverwrite13*BK$2))/$G7,_xll.qlInterpolationInterpolate(,BI$3,$F7,TRUE))</f>
        <v>#VALUE!</v>
      </c>
      <c r="BK7" s="38" t="str">
        <f>IF(AND(NOT(BI7),AND(BI$4:BI6)),MIN(EXP((BJ7-$J7)*$G7),1),"")</f>
        <v/>
      </c>
    </row>
    <row r="8" spans="1:63" x14ac:dyDescent="0.2">
      <c r="A8" s="37" t="str">
        <v>WEURECBOISSEP15</v>
      </c>
      <c r="B8" s="17">
        <f>_xll.qlRateHelperRate(InterestRatesTrigger,$A8)</f>
        <v>-1.1999999999999999E-3</v>
      </c>
      <c r="C8" s="18">
        <f>_xll.qlRateHelperEarliestDate(Trigger,$A8)</f>
        <v>42256</v>
      </c>
      <c r="D8" s="19">
        <f>_xll.qlRateHelperLatestDate(Trigger,$A8)</f>
        <v>42305</v>
      </c>
      <c r="F8" s="103">
        <f t="shared" si="0"/>
        <v>42280.5</v>
      </c>
      <c r="G8" s="104">
        <f>_xll.qlDayCounterYearFraction(Trigger,DayCounter,D7,D8)</f>
        <v>0.1361111111111111</v>
      </c>
      <c r="I8" s="112" t="b">
        <f t="shared" si="2"/>
        <v>0</v>
      </c>
      <c r="J8" s="41">
        <v>5.0000000000129566E-2</v>
      </c>
      <c r="K8" s="113">
        <f t="shared" si="3"/>
        <v>42305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IF(AND(NOT(ISBLANK(Jumpoverwrite1)),AND(NOT(M8),AND(M$4:M7))),($J8*$G8-LN(1+Jumpoverwrite1*O$2))/$G8,_xll.qlInterpolationInterpolate(,M$3,$F8,TRUE))</f>
        <v>5.0000000000129566E-2</v>
      </c>
      <c r="O8" s="38">
        <f>IF(AND(NOT(M8),AND(M$4:M7)),MIN(EXP((N8-$J8)*$G8),1),"")</f>
        <v>1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IF(AND(NOT(ISBLANK(Jumpoverwrite2)),AND(NOT(Q8),AND(Q$4:Q7))),($J8*$G8-LN(1+Jumpoverwrite2*S$2))/$G8,_xll.qlInterpolationInterpolate(,Q$3,$F8,TRUE))</f>
        <v>5.0000000000129566E-2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v>0.05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IF(AND(NOT(ISBLANK(Jumpoverwrite4)),AND(NOT(Y8),AND(Y$4:Y7))),($J8*$G8-LN(1+Jumpoverwrite4*AA$2))/$G8,_xll.qlInterpolationInterpolate(,Y$3,$F8,TRUE))</f>
        <v>0.05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 t="e">
        <f>IF(AND(NOT(ISBLANK(Jumpoverwrite5)),AND(NOT(AC8),AND(AC$4:AC7))),($J8*$G8-LN(1+Jumpoverwrite5*AE$2))/$G8,_xll.qlInterpolationInterpolate(,AC$3,$F8,TRUE))</f>
        <v>#VALUE!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>IF(AND(NOT(ISBLANK(Jumpoverwrite6)),AND(NOT(AG8),AND(AG$4:AG7))),($J8*$G8-LN(1+Jumpoverwrite6*AI$2))/$G8,_xll.qlInterpolationInterpolate(,AG$3,$F8,TRUE))</f>
        <v>#VALUE!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>IF(AND(NOT(ISBLANK(Jumpoverwrite7)),AND(NOT(AK8),AND(AK$4:AK7))),($J8*$G8-LN(1+Jumpoverwrite7*AM$2))/$G8,_xll.qlInterpolationInterpolate(,AK$3,$F8,TRUE))</f>
        <v>#VALUE!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>IF(AND(NOT(ISBLANK(Jumpoverwrite8)),AND(NOT(AO8),AND(AO$4:AO7))),($J8*$G8-LN(1+Jumpoverwrite8*AQ$2))/$G8,_xll.qlInterpolationInterpolate(,AO$3,$F8,TRUE))</f>
        <v>#VALUE!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>IF(AND(NOT(ISBLANK(Jumpoverwrite9)),AND(NOT(AS8),AND(AS$4:AS7))),($J8*$G8-LN(1+Jumpoverwrite9*AU$2))/$G8,_xll.qlInterpolationInterpolate(,AS$3,$F8,TRUE))</f>
        <v>#VALUE!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>IF(AND(NOT(ISBLANK(Jumpoverwrite10)),AND(NOT(AW8),AND(AW$4:AW7))),($J8*$G8-LN(1+Jumpoverwrite10*AY$2))/$G8,_xll.qlInterpolationInterpolate(,AW$3,$F8,TRUE))</f>
        <v>#VALUE!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>IF(AND(NOT(ISBLANK(Jumpoverwrite11)),AND(NOT(BA8),AND(BA$4:BA7))),($J8*$G8-LN(1+Jumpoverwrite11*BC$2))/$G8,_xll.qlInterpolationInterpolate(,BA$3,$F8,TRUE))</f>
        <v>#VALUE!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>IF(AND(NOT(ISBLANK(Jumpoverwrite12)),AND(NOT(BE8),AND(BE$4:BE7))),($J8*$G8-LN(1+Jumpoverwrite12*BG$2))/$G8,_xll.qlInterpolationInterpolate(,BE$3,$F8,TRUE))</f>
        <v>#VALUE!</v>
      </c>
      <c r="BG8" s="38" t="str">
        <f>IF(AND(NOT(BE8),AND(BE$4:BE7)),MIN(EXP((BF8-$J8)*$G8),1),"")</f>
        <v/>
      </c>
      <c r="BI8" s="85" t="b">
        <f t="shared" si="1"/>
        <v>1</v>
      </c>
      <c r="BJ8" s="38" t="e">
        <f>IF(AND(NOT(ISBLANK(jumpoverwrite13)),AND(NOT(BI8),AND(BI$4:BI7))),($J8*$G8-LN(1+jumpoverwrite13*BK$2))/$G8,_xll.qlInterpolationInterpolate(,BI$3,$F8,TRUE))</f>
        <v>#VALUE!</v>
      </c>
      <c r="BK8" s="38" t="str">
        <f>IF(AND(NOT(BI8),AND(BI$4:BI7)),MIN(EXP((BJ8-$J8)*$G8),1),"")</f>
        <v/>
      </c>
    </row>
    <row r="9" spans="1:63" x14ac:dyDescent="0.2">
      <c r="A9" s="37" t="str">
        <v>WEURECBOISOCT15</v>
      </c>
      <c r="B9" s="17">
        <f>_xll.qlRateHelperRate(InterestRatesTrigger,$A9)</f>
        <v>-1.1899999999999999E-3</v>
      </c>
      <c r="C9" s="18">
        <f>_xll.qlRateHelperEarliestDate(Trigger,$A9)</f>
        <v>42305</v>
      </c>
      <c r="D9" s="19">
        <f>_xll.qlRateHelperLatestDate(Trigger,$A9)</f>
        <v>42347</v>
      </c>
      <c r="F9" s="103">
        <f t="shared" si="0"/>
        <v>42326</v>
      </c>
      <c r="G9" s="104">
        <f>_xll.qlDayCounterYearFraction(Trigger,DayCounter,D8,D9)</f>
        <v>0.11666666666666667</v>
      </c>
      <c r="I9" s="112" t="b">
        <f t="shared" si="2"/>
        <v>1</v>
      </c>
      <c r="J9" s="41">
        <v>5.0000000000129566E-2</v>
      </c>
      <c r="K9" s="113">
        <f t="shared" si="3"/>
        <v>42347</v>
      </c>
      <c r="L9" s="94"/>
      <c r="M9" s="85" t="b">
        <f>IF(AND(NOT(I9),AND(I$4:I8)),TRUE,I9)</f>
        <v>1</v>
      </c>
      <c r="N9" s="38">
        <f>IF(AND(NOT(ISBLANK(Jumpoverwrite1)),AND(NOT(M9),AND(M$4:M8))),($J9*$G9-LN(1+Jumpoverwrite1*O$2))/$G9,_xll.qlInterpolationInterpolate(,M$3,$F9,TRUE))</f>
        <v>5.0000000000129566E-2</v>
      </c>
      <c r="O9" s="38" t="str">
        <f>IF(AND(NOT(M9),AND(M$4:M8)),MIN(EXP((N9-$J9)*$G9),1),"")</f>
        <v/>
      </c>
      <c r="P9" s="127"/>
      <c r="Q9" s="85" t="b">
        <f>IF(AND(NOT(M9),AND(M$4:M8)),TRUE,M9)</f>
        <v>1</v>
      </c>
      <c r="R9" s="38">
        <f>IF(AND(NOT(ISBLANK(Jumpoverwrite2)),AND(NOT(Q9),AND(Q$4:Q8))),($J9*$G9-LN(1+Jumpoverwrite2*S$2))/$G9,_xll.qlInterpolationInterpolate(,Q$3,$F9,TRUE))</f>
        <v>5.0000000000129566E-2</v>
      </c>
      <c r="S9" s="38" t="str">
        <f>IF(AND(NOT(Q9),AND(Q$4:Q8)),MIN(EXP((R9-$J9)*$G9),1),"")</f>
        <v/>
      </c>
      <c r="T9" s="127"/>
      <c r="U9" s="85" t="b">
        <f>IF(AND(NOT(Q9),AND(Q$4:Q8)),TRUE,Q9)</f>
        <v>1</v>
      </c>
      <c r="V9" s="38">
        <v>0.05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IF(AND(NOT(ISBLANK(Jumpoverwrite4)),AND(NOT(Y9),AND(Y$4:Y8))),($J9*$G9-LN(1+Jumpoverwrite4*AA$2))/$G9,_xll.qlInterpolationInterpolate(,Y$3,$F9,TRUE))</f>
        <v>0.05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 t="e">
        <f>IF(AND(NOT(ISBLANK(Jumpoverwrite5)),AND(NOT(AC9),AND(AC$4:AC8))),($J9*$G9-LN(1+Jumpoverwrite5*AE$2))/$G9,_xll.qlInterpolationInterpolate(,AC$3,$F9,TRUE))</f>
        <v>#VALUE!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 t="e">
        <f>IF(AND(NOT(ISBLANK(Jumpoverwrite6)),AND(NOT(AG9),AND(AG$4:AG8))),($J9*$G9-LN(1+Jumpoverwrite6*AI$2))/$G9,_xll.qlInterpolationInterpolate(,AG$3,$F9,TRUE))</f>
        <v>#VALUE!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>IF(AND(NOT(ISBLANK(Jumpoverwrite7)),AND(NOT(AK9),AND(AK$4:AK8))),($J9*$G9-LN(1+Jumpoverwrite7*AM$2))/$G9,_xll.qlInterpolationInterpolate(,AK$3,$F9,TRUE))</f>
        <v>#VALUE!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>IF(AND(NOT(ISBLANK(Jumpoverwrite8)),AND(NOT(AO9),AND(AO$4:AO8))),($J9*$G9-LN(1+Jumpoverwrite8*AQ$2))/$G9,_xll.qlInterpolationInterpolate(,AO$3,$F9,TRUE))</f>
        <v>#VALUE!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>IF(AND(NOT(ISBLANK(Jumpoverwrite9)),AND(NOT(AS9),AND(AS$4:AS8))),($J9*$G9-LN(1+Jumpoverwrite9*AU$2))/$G9,_xll.qlInterpolationInterpolate(,AS$3,$F9,TRUE))</f>
        <v>#VALUE!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>IF(AND(NOT(ISBLANK(Jumpoverwrite10)),AND(NOT(AW9),AND(AW$4:AW8))),($J9*$G9-LN(1+Jumpoverwrite10*AY$2))/$G9,_xll.qlInterpolationInterpolate(,AW$3,$F9,TRUE))</f>
        <v>#VALUE!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>IF(AND(NOT(ISBLANK(Jumpoverwrite11)),AND(NOT(BA9),AND(BA$4:BA8))),($J9*$G9-LN(1+Jumpoverwrite11*BC$2))/$G9,_xll.qlInterpolationInterpolate(,BA$3,$F9,TRUE))</f>
        <v>#VALUE!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>IF(AND(NOT(ISBLANK(Jumpoverwrite12)),AND(NOT(BE9),AND(BE$4:BE8))),($J9*$G9-LN(1+Jumpoverwrite12*BG$2))/$G9,_xll.qlInterpolationInterpolate(,BE$3,$F9,TRUE))</f>
        <v>#VALUE!</v>
      </c>
      <c r="BG9" s="38" t="str">
        <f>IF(AND(NOT(BE9),AND(BE$4:BE8)),MIN(EXP((BF9-$J9)*$G9),1),"")</f>
        <v/>
      </c>
      <c r="BI9" s="85" t="b">
        <f t="shared" si="1"/>
        <v>1</v>
      </c>
      <c r="BJ9" s="38" t="e">
        <f>IF(AND(NOT(ISBLANK(jumpoverwrite13)),AND(NOT(BI9),AND(BI$4:BI8))),($J9*$G9-LN(1+jumpoverwrite13*BK$2))/$G9,_xll.qlInterpolationInterpolate(,BI$3,$F9,TRUE))</f>
        <v>#VALUE!</v>
      </c>
      <c r="BK9" s="38" t="str">
        <f>IF(AND(NOT(BI9),AND(BI$4:BI8)),MIN(EXP((BJ9-$J9)*$G9),1),"")</f>
        <v/>
      </c>
    </row>
    <row r="10" spans="1:63" x14ac:dyDescent="0.2">
      <c r="A10" s="37" t="str">
        <v>WEURECBOISDEC15</v>
      </c>
      <c r="B10" s="17">
        <f>_xll.qlRateHelperRate(InterestRatesTrigger,$A10)</f>
        <v>-1.1799999999999998E-3</v>
      </c>
      <c r="C10" s="18">
        <f>_xll.qlRateHelperEarliestDate(Trigger,$A10)</f>
        <v>42347</v>
      </c>
      <c r="D10" s="19">
        <f>_xll.qlRateHelperLatestDate(Trigger,$A10)</f>
        <v>42395</v>
      </c>
      <c r="F10" s="103">
        <f t="shared" si="0"/>
        <v>42371</v>
      </c>
      <c r="G10" s="104">
        <f>_xll.qlDayCounterYearFraction(Trigger,DayCounter,D9,D10)</f>
        <v>0.13333333333333333</v>
      </c>
      <c r="I10" s="112" t="b">
        <f t="shared" si="2"/>
        <v>0</v>
      </c>
      <c r="J10" s="41">
        <v>5.0000000000129566E-2</v>
      </c>
      <c r="K10" s="113">
        <f t="shared" si="3"/>
        <v>42395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IF(AND(NOT(ISBLANK(Jumpoverwrite1)),AND(NOT(M10),AND(M$4:M9))),($J10*$G10-LN(1+Jumpoverwrite1*O$2))/$G10,_xll.qlInterpolationInterpolate(,M$3,$F10,TRUE))</f>
        <v>5.0000000000129566E-2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IF(AND(NOT(ISBLANK(Jumpoverwrite2)),AND(NOT(Q10),AND(Q$4:Q9))),($J10*$G10-LN(1+Jumpoverwrite2*S$2))/$G10,_xll.qlInterpolationInterpolate(,Q$3,$F10,TRUE))</f>
        <v>5.0000000000129566E-2</v>
      </c>
      <c r="S10" s="38">
        <f>IF(AND(NOT(Q10),AND(Q$4:Q9)),MIN(EXP((R10-$J10)*$G10),1),"")</f>
        <v>1</v>
      </c>
      <c r="T10" s="127"/>
      <c r="U10" s="85" t="b">
        <f>IF(AND(NOT(Q10),AND(Q$4:Q9)),TRUE,Q10)</f>
        <v>1</v>
      </c>
      <c r="V10" s="38">
        <v>0.05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IF(AND(NOT(ISBLANK(Jumpoverwrite4)),AND(NOT(Y10),AND(Y$4:Y9))),($J10*$G10-LN(1+Jumpoverwrite4*AA$2))/$G10,_xll.qlInterpolationInterpolate(,Y$3,$F10,TRUE))</f>
        <v>0.05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 t="e">
        <f>IF(AND(NOT(ISBLANK(Jumpoverwrite5)),AND(NOT(AC10),AND(AC$4:AC9))),($J10*$G10-LN(1+Jumpoverwrite5*AE$2))/$G10,_xll.qlInterpolationInterpolate(,AC$3,$F10,TRUE))</f>
        <v>#VALUE!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 t="e">
        <f>IF(AND(NOT(ISBLANK(Jumpoverwrite6)),AND(NOT(AG10),AND(AG$4:AG9))),($J10*$G10-LN(1+Jumpoverwrite6*AI$2))/$G10,_xll.qlInterpolationInterpolate(,AG$3,$F10,TRUE))</f>
        <v>#VALUE!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 t="e">
        <f>IF(AND(NOT(ISBLANK(Jumpoverwrite7)),AND(NOT(AK10),AND(AK$4:AK9))),($J10*$G10-LN(1+Jumpoverwrite7*AM$2))/$G10,_xll.qlInterpolationInterpolate(,AK$3,$F10,TRUE))</f>
        <v>#VALUE!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>IF(AND(NOT(ISBLANK(Jumpoverwrite8)),AND(NOT(AO10),AND(AO$4:AO9))),($J10*$G10-LN(1+Jumpoverwrite8*AQ$2))/$G10,_xll.qlInterpolationInterpolate(,AO$3,$F10,TRUE))</f>
        <v>#VALUE!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>IF(AND(NOT(ISBLANK(Jumpoverwrite9)),AND(NOT(AS10),AND(AS$4:AS9))),($J10*$G10-LN(1+Jumpoverwrite9*AU$2))/$G10,_xll.qlInterpolationInterpolate(,AS$3,$F10,TRUE))</f>
        <v>#VALUE!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>IF(AND(NOT(ISBLANK(Jumpoverwrite10)),AND(NOT(AW10),AND(AW$4:AW9))),($J10*$G10-LN(1+Jumpoverwrite10*AY$2))/$G10,_xll.qlInterpolationInterpolate(,AW$3,$F10,TRUE))</f>
        <v>#VALUE!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>IF(AND(NOT(ISBLANK(Jumpoverwrite11)),AND(NOT(BA10),AND(BA$4:BA9))),($J10*$G10-LN(1+Jumpoverwrite11*BC$2))/$G10,_xll.qlInterpolationInterpolate(,BA$3,$F10,TRUE))</f>
        <v>#VALUE!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>IF(AND(NOT(ISBLANK(Jumpoverwrite12)),AND(NOT(BE10),AND(BE$4:BE9))),($J10*$G10-LN(1+Jumpoverwrite12*BG$2))/$G10,_xll.qlInterpolationInterpolate(,BE$3,$F10,TRUE))</f>
        <v>#VALUE!</v>
      </c>
      <c r="BG10" s="38" t="str">
        <f>IF(AND(NOT(BE10),AND(BE$4:BE9)),MIN(EXP((BF10-$J10)*$G10),1),"")</f>
        <v/>
      </c>
      <c r="BI10" s="85" t="b">
        <f t="shared" si="1"/>
        <v>1</v>
      </c>
      <c r="BJ10" s="38" t="e">
        <f>IF(AND(NOT(ISBLANK(jumpoverwrite13)),AND(NOT(BI10),AND(BI$4:BI9))),($J10*$G10-LN(1+jumpoverwrite13*BK$2))/$G10,_xll.qlInterpolationInterpolate(,BI$3,$F10,TRUE))</f>
        <v>#VALUE!</v>
      </c>
      <c r="BK10" s="38" t="str">
        <f>IF(AND(NOT(BI10),AND(BI$4:BI9)),MIN(EXP((BJ10-$J10)*$G10),1),"")</f>
        <v/>
      </c>
    </row>
    <row r="11" spans="1:63" x14ac:dyDescent="0.2">
      <c r="A11" s="37" t="str">
        <v>WEURECBOISJAN16</v>
      </c>
      <c r="B11" s="17">
        <f>_xll.qlRateHelperRate(InterestRatesTrigger,$A11)</f>
        <v>-1.1899999999999999E-3</v>
      </c>
      <c r="C11" s="18">
        <f>_xll.qlRateHelperEarliestDate(Trigger,$A11)</f>
        <v>42395</v>
      </c>
      <c r="D11" s="19">
        <f>_xll.qlRateHelperLatestDate(Trigger,$A11)</f>
        <v>42445</v>
      </c>
      <c r="F11" s="103">
        <f t="shared" si="0"/>
        <v>42420</v>
      </c>
      <c r="G11" s="104">
        <f>_xll.qlDayCounterYearFraction(Trigger,DayCounter,D10,D11)</f>
        <v>0.1388888888888889</v>
      </c>
      <c r="I11" s="112" t="b">
        <f t="shared" si="2"/>
        <v>1</v>
      </c>
      <c r="J11" s="41">
        <v>5.0000000000129566E-2</v>
      </c>
      <c r="K11" s="113">
        <f t="shared" si="3"/>
        <v>42445</v>
      </c>
      <c r="L11" s="94"/>
      <c r="M11" s="85" t="b">
        <f>IF(AND(NOT(I11),AND(I$4:I10)),TRUE,I11)</f>
        <v>1</v>
      </c>
      <c r="N11" s="38">
        <f>IF(AND(NOT(ISBLANK(Jumpoverwrite1)),AND(NOT(M11),AND(M$4:M10))),($J11*$G11-LN(1+Jumpoverwrite1*O$2))/$G11,_xll.qlInterpolationInterpolate(,M$3,$F11,TRUE))</f>
        <v>5.0000000000129566E-2</v>
      </c>
      <c r="O11" s="38" t="str">
        <f>IF(AND(NOT(M11),AND(M$4:M10)),MIN(EXP((N11-$J11)*$G11),1),"")</f>
        <v/>
      </c>
      <c r="P11" s="127"/>
      <c r="Q11" s="85" t="b">
        <f>IF(AND(NOT(M11),AND(M$4:M10)),TRUE,M11)</f>
        <v>1</v>
      </c>
      <c r="R11" s="38">
        <f>IF(AND(NOT(ISBLANK(Jumpoverwrite2)),AND(NOT(Q11),AND(Q$4:Q10))),($J11*$G11-LN(1+Jumpoverwrite2*S$2))/$G11,_xll.qlInterpolationInterpolate(,Q$3,$F11,TRUE))</f>
        <v>5.0000000000129566E-2</v>
      </c>
      <c r="S11" s="38" t="str">
        <f>IF(AND(NOT(Q11),AND(Q$4:Q10)),MIN(EXP((R11-$J11)*$G11),1),"")</f>
        <v/>
      </c>
      <c r="T11" s="127"/>
      <c r="U11" s="85" t="b">
        <f>IF(AND(NOT(Q11),AND(Q$4:Q10)),TRUE,Q11)</f>
        <v>1</v>
      </c>
      <c r="V11" s="38">
        <v>0.05</v>
      </c>
      <c r="W11" s="38" t="str">
        <f>IF(AND(NOT(U11),AND(U$4:U10)),MIN(EXP((V11-$J11)*$G11),1),"")</f>
        <v/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IF(AND(NOT(ISBLANK(Jumpoverwrite4)),AND(NOT(Y11),AND(Y$4:Y10))),($J11*$G11-LN(1+Jumpoverwrite4*AA$2))/$G11,_xll.qlInterpolationInterpolate(,Y$3,$F11,TRUE))</f>
        <v>0.05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 t="e">
        <f>IF(AND(NOT(ISBLANK(Jumpoverwrite5)),AND(NOT(AC11),AND(AC$4:AC10))),($J11*$G11-LN(1+Jumpoverwrite5*AE$2))/$G11,_xll.qlInterpolationInterpolate(,AC$3,$F11,TRUE))</f>
        <v>#VALUE!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 t="e">
        <f>IF(AND(NOT(ISBLANK(Jumpoverwrite6)),AND(NOT(AG11),AND(AG$4:AG10))),($J11*$G11-LN(1+Jumpoverwrite6*AI$2))/$G11,_xll.qlInterpolationInterpolate(,AG$3,$F11,TRUE))</f>
        <v>#VALUE!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 t="e">
        <f>IF(AND(NOT(ISBLANK(Jumpoverwrite7)),AND(NOT(AK11),AND(AK$4:AK10))),($J11*$G11-LN(1+Jumpoverwrite7*AM$2))/$G11,_xll.qlInterpolationInterpolate(,AK$3,$F11,TRUE))</f>
        <v>#VALUE!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 t="e">
        <f>IF(AND(NOT(ISBLANK(Jumpoverwrite8)),AND(NOT(AO11),AND(AO$4:AO10))),($J11*$G11-LN(1+Jumpoverwrite8*AQ$2))/$G11,_xll.qlInterpolationInterpolate(,AO$3,$F11,TRUE))</f>
        <v>#VALUE!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>IF(AND(NOT(ISBLANK(Jumpoverwrite9)),AND(NOT(AS11),AND(AS$4:AS10))),($J11*$G11-LN(1+Jumpoverwrite9*AU$2))/$G11,_xll.qlInterpolationInterpolate(,AS$3,$F11,TRUE))</f>
        <v>#VALUE!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>IF(AND(NOT(ISBLANK(Jumpoverwrite10)),AND(NOT(AW11),AND(AW$4:AW10))),($J11*$G11-LN(1+Jumpoverwrite10*AY$2))/$G11,_xll.qlInterpolationInterpolate(,AW$3,$F11,TRUE))</f>
        <v>#VALUE!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>IF(AND(NOT(ISBLANK(Jumpoverwrite11)),AND(NOT(BA11),AND(BA$4:BA10))),($J11*$G11-LN(1+Jumpoverwrite11*BC$2))/$G11,_xll.qlInterpolationInterpolate(,BA$3,$F11,TRUE))</f>
        <v>#VALUE!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>IF(AND(NOT(ISBLANK(Jumpoverwrite12)),AND(NOT(BE11),AND(BE$4:BE10))),($J11*$G11-LN(1+Jumpoverwrite12*BG$2))/$G11,_xll.qlInterpolationInterpolate(,BE$3,$F11,TRUE))</f>
        <v>#VALUE!</v>
      </c>
      <c r="BG11" s="38" t="str">
        <f>IF(AND(NOT(BE11),AND(BE$4:BE10)),MIN(EXP((BF11-$J11)*$G11),1),"")</f>
        <v/>
      </c>
      <c r="BI11" s="85" t="b">
        <f t="shared" si="1"/>
        <v>1</v>
      </c>
      <c r="BJ11" s="38" t="e">
        <f>IF(AND(NOT(ISBLANK(jumpoverwrite13)),AND(NOT(BI11),AND(BI$4:BI10))),($J11*$G11-LN(1+jumpoverwrite13*BK$2))/$G11,_xll.qlInterpolationInterpolate(,BI$3,$F11,TRUE))</f>
        <v>#VALUE!</v>
      </c>
      <c r="BK11" s="38" t="str">
        <f>IF(AND(NOT(BI11),AND(BI$4:BI10)),MIN(EXP((BJ11-$J11)*$G11),1),"")</f>
        <v/>
      </c>
    </row>
    <row r="12" spans="1:63" x14ac:dyDescent="0.2">
      <c r="A12" s="37" t="str">
        <v>WEURECBOISMAR16</v>
      </c>
      <c r="B12" s="17">
        <f>_xll.qlRateHelperRate(InterestRatesTrigger,$A12)</f>
        <v>-1.0500000000000002E-3</v>
      </c>
      <c r="C12" s="18">
        <f>_xll.qlRateHelperEarliestDate(Trigger,$A12)</f>
        <v>42445</v>
      </c>
      <c r="D12" s="19">
        <f>_xll.qlRateHelperLatestDate(Trigger,$A12)</f>
        <v>42487</v>
      </c>
      <c r="F12" s="103">
        <f t="shared" si="0"/>
        <v>42466</v>
      </c>
      <c r="G12" s="104">
        <f>_xll.qlDayCounterYearFraction(Trigger,DayCounter,D11,D12)</f>
        <v>0.11666666666666667</v>
      </c>
      <c r="I12" s="112" t="b">
        <f t="shared" si="2"/>
        <v>0</v>
      </c>
      <c r="J12" s="41">
        <v>5.0000000000129566E-2</v>
      </c>
      <c r="K12" s="113">
        <f t="shared" si="3"/>
        <v>42487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IF(AND(NOT(ISBLANK(Jumpoverwrite1)),AND(NOT(M12),AND(M$4:M11))),($J12*$G12-LN(1+Jumpoverwrite1*O$2))/$G12,_xll.qlInterpolationInterpolate(,M$3,$F12,TRUE))</f>
        <v>5.0000000000129566E-2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IF(AND(NOT(ISBLANK(Jumpoverwrite2)),AND(NOT(Q12),AND(Q$4:Q11))),($J12*$G12-LN(1+Jumpoverwrite2*S$2))/$G12,_xll.qlInterpolationInterpolate(,Q$3,$F12,TRUE))</f>
        <v>5.0000000000129566E-2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v>0.05</v>
      </c>
      <c r="W12" s="38">
        <f>IF(AND(NOT(U12),AND(U$4:U11)),MIN(EXP((V12-$J12)*$G12),1),"")</f>
        <v>0.9999999999999849</v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IF(AND(NOT(ISBLANK(Jumpoverwrite4)),AND(NOT(Y12),AND(Y$4:Y11))),($J12*$G12-LN(1+Jumpoverwrite4*AA$2))/$G12,_xll.qlInterpolationInterpolate(,Y$3,$F12,TRUE))</f>
        <v>0.05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 t="e">
        <f>IF(AND(NOT(ISBLANK(Jumpoverwrite5)),AND(NOT(AC12),AND(AC$4:AC11))),($J12*$G12-LN(1+Jumpoverwrite5*AE$2))/$G12,_xll.qlInterpolationInterpolate(,AC$3,$F12,TRUE))</f>
        <v>#VALUE!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 t="e">
        <f>IF(AND(NOT(ISBLANK(Jumpoverwrite6)),AND(NOT(AG12),AND(AG$4:AG11))),($J12*$G12-LN(1+Jumpoverwrite6*AI$2))/$G12,_xll.qlInterpolationInterpolate(,AG$3,$F12,TRUE))</f>
        <v>#VALUE!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 t="e">
        <f>IF(AND(NOT(ISBLANK(Jumpoverwrite7)),AND(NOT(AK12),AND(AK$4:AK11))),($J12*$G12-LN(1+Jumpoverwrite7*AM$2))/$G12,_xll.qlInterpolationInterpolate(,AK$3,$F12,TRUE))</f>
        <v>#VALUE!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 t="e">
        <f>IF(AND(NOT(ISBLANK(Jumpoverwrite8)),AND(NOT(AO12),AND(AO$4:AO11))),($J12*$G12-LN(1+Jumpoverwrite8*AQ$2))/$G12,_xll.qlInterpolationInterpolate(,AO$3,$F12,TRUE))</f>
        <v>#VALUE!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 t="e">
        <f>IF(AND(NOT(ISBLANK(Jumpoverwrite9)),AND(NOT(AS12),AND(AS$4:AS11))),($J12*$G12-LN(1+Jumpoverwrite9*AU$2))/$G12,_xll.qlInterpolationInterpolate(,AS$3,$F12,TRUE))</f>
        <v>#VALUE!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>IF(AND(NOT(ISBLANK(Jumpoverwrite10)),AND(NOT(AW12),AND(AW$4:AW11))),($J12*$G12-LN(1+Jumpoverwrite10*AY$2))/$G12,_xll.qlInterpolationInterpolate(,AW$3,$F12,TRUE))</f>
        <v>#VALUE!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>IF(AND(NOT(ISBLANK(Jumpoverwrite11)),AND(NOT(BA12),AND(BA$4:BA11))),($J12*$G12-LN(1+Jumpoverwrite11*BC$2))/$G12,_xll.qlInterpolationInterpolate(,BA$3,$F12,TRUE))</f>
        <v>#VALUE!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>IF(AND(NOT(ISBLANK(Jumpoverwrite12)),AND(NOT(BE12),AND(BE$4:BE11))),($J12*$G12-LN(1+Jumpoverwrite12*BG$2))/$G12,_xll.qlInterpolationInterpolate(,BE$3,$F12,TRUE))</f>
        <v>#VALUE!</v>
      </c>
      <c r="BG12" s="38" t="str">
        <f>IF(AND(NOT(BE12),AND(BE$4:BE11)),MIN(EXP((BF12-$J12)*$G12),1),"")</f>
        <v/>
      </c>
      <c r="BI12" s="85" t="b">
        <f t="shared" si="1"/>
        <v>1</v>
      </c>
      <c r="BJ12" s="38" t="e">
        <f>IF(AND(NOT(ISBLANK(jumpoverwrite13)),AND(NOT(BI12),AND(BI$4:BI11))),($J12*$G12-LN(1+jumpoverwrite13*BK$2))/$G12,_xll.qlInterpolationInterpolate(,BI$3,$F12,TRUE))</f>
        <v>#VALUE!</v>
      </c>
      <c r="BK12" s="38" t="str">
        <f>IF(AND(NOT(BI12),AND(BI$4:BI11)),MIN(EXP((BJ12-$J12)*$G12),1),"")</f>
        <v/>
      </c>
    </row>
    <row r="13" spans="1:63" x14ac:dyDescent="0.2">
      <c r="A13" s="37" t="str">
        <v>WEURECBOISAPR16</v>
      </c>
      <c r="B13" s="17">
        <f>_xll.qlRateHelperRate(InterestRatesTrigger,$A13)</f>
        <v>-1.0800000000000002E-3</v>
      </c>
      <c r="C13" s="18">
        <f>_xll.qlRateHelperEarliestDate(Trigger,$A13)</f>
        <v>42487</v>
      </c>
      <c r="D13" s="19">
        <f>_xll.qlRateHelperLatestDate(Trigger,$A13)</f>
        <v>42529</v>
      </c>
      <c r="F13" s="103">
        <f t="shared" si="0"/>
        <v>42508</v>
      </c>
      <c r="G13" s="104">
        <f>_xll.qlDayCounterYearFraction(Trigger,DayCounter,D12,D13)</f>
        <v>0.11666666666666667</v>
      </c>
      <c r="I13" s="112" t="b">
        <f t="shared" si="2"/>
        <v>1</v>
      </c>
      <c r="J13" s="41">
        <v>5.0000000000129566E-2</v>
      </c>
      <c r="K13" s="113">
        <f t="shared" si="3"/>
        <v>42529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IF(AND(NOT(ISBLANK(Jumpoverwrite1)),AND(NOT(M13),AND(M$4:M12))),($J13*$G13-LN(1+Jumpoverwrite1*O$2))/$G13,_xll.qlInterpolationInterpolate(,M$3,$F13,TRUE))</f>
        <v>5.0000000000129566E-2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IF(AND(NOT(ISBLANK(Jumpoverwrite2)),AND(NOT(Q13),AND(Q$4:Q12))),($J13*$G13-LN(1+Jumpoverwrite2*S$2))/$G13,_xll.qlInterpolationInterpolate(,Q$3,$F13,TRUE))</f>
        <v>5.0000000000129566E-2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v>0.05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IF(AND(NOT(ISBLANK(Jumpoverwrite4)),AND(NOT(Y13),AND(Y$4:Y12))),($J13*$G13-LN(1+Jumpoverwrite4*AA$2))/$G13,_xll.qlInterpolationInterpolate(,Y$3,$F13,TRUE))</f>
        <v>0.05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 t="e">
        <f>IF(AND(NOT(ISBLANK(Jumpoverwrite5)),AND(NOT(AC13),AND(AC$4:AC12))),($J13*$G13-LN(1+Jumpoverwrite5*AE$2))/$G13,_xll.qlInterpolationInterpolate(,AC$3,$F13,TRUE))</f>
        <v>#VALUE!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 t="e">
        <f>IF(AND(NOT(ISBLANK(Jumpoverwrite6)),AND(NOT(AG13),AND(AG$4:AG12))),($J13*$G13-LN(1+Jumpoverwrite6*AI$2))/$G13,_xll.qlInterpolationInterpolate(,AG$3,$F13,TRUE))</f>
        <v>#VALUE!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 t="e">
        <f>IF(AND(NOT(ISBLANK(Jumpoverwrite7)),AND(NOT(AK13),AND(AK$4:AK12))),($J13*$G13-LN(1+Jumpoverwrite7*AM$2))/$G13,_xll.qlInterpolationInterpolate(,AK$3,$F13,TRUE))</f>
        <v>#VALUE!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 t="e">
        <f>IF(AND(NOT(ISBLANK(Jumpoverwrite8)),AND(NOT(AO13),AND(AO$4:AO12))),($J13*$G13-LN(1+Jumpoverwrite8*AQ$2))/$G13,_xll.qlInterpolationInterpolate(,AO$3,$F13,TRUE))</f>
        <v>#VALUE!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 t="e">
        <f>IF(AND(NOT(ISBLANK(Jumpoverwrite9)),AND(NOT(AS13),AND(AS$4:AS12))),($J13*$G13-LN(1+Jumpoverwrite9*AU$2))/$G13,_xll.qlInterpolationInterpolate(,AS$3,$F13,TRUE))</f>
        <v>#VALUE!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 t="e">
        <f>IF(AND(NOT(ISBLANK(Jumpoverwrite10)),AND(NOT(AW13),AND(AW$4:AW12))),($J13*$G13-LN(1+Jumpoverwrite10*AY$2))/$G13,_xll.qlInterpolationInterpolate(,AW$3,$F13,TRUE))</f>
        <v>#VALUE!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>IF(AND(NOT(ISBLANK(Jumpoverwrite11)),AND(NOT(BA13),AND(BA$4:BA12))),($J13*$G13-LN(1+Jumpoverwrite11*BC$2))/$G13,_xll.qlInterpolationInterpolate(,BA$3,$F13,TRUE))</f>
        <v>#VALUE!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>IF(AND(NOT(ISBLANK(Jumpoverwrite12)),AND(NOT(BE13),AND(BE$4:BE12))),($J13*$G13-LN(1+Jumpoverwrite12*BG$2))/$G13,_xll.qlInterpolationInterpolate(,BE$3,$F13,TRUE))</f>
        <v>#VALUE!</v>
      </c>
      <c r="BG13" s="38" t="str">
        <f>IF(AND(NOT(BE13),AND(BE$4:BE12)),MIN(EXP((BF13-$J13)*$G13),1),"")</f>
        <v/>
      </c>
      <c r="BI13" s="85" t="b">
        <f t="shared" si="1"/>
        <v>1</v>
      </c>
      <c r="BJ13" s="38" t="e">
        <f>IF(AND(NOT(ISBLANK(jumpoverwrite13)),AND(NOT(BI13),AND(BI$4:BI12))),($J13*$G13-LN(1+jumpoverwrite13*BK$2))/$G13,_xll.qlInterpolationInterpolate(,BI$3,$F13,TRUE))</f>
        <v>#VALUE!</v>
      </c>
      <c r="BK13" s="38" t="str">
        <f>IF(AND(NOT(BI13),AND(BI$4:BI12)),MIN(EXP((BJ13-$J13)*$G13),1),"")</f>
        <v/>
      </c>
    </row>
    <row r="14" spans="1:63" x14ac:dyDescent="0.2">
      <c r="A14" s="37" t="e">
        <v>#N/A</v>
      </c>
      <c r="B14" s="17" t="e">
        <f>_xll.qlRateHelperRate(InterestRatesTrigger,$A14)</f>
        <v>#VALUE!</v>
      </c>
      <c r="C14" s="18" t="e">
        <f>_xll.qlRateHelperEarliestDate(Trigger,$A14)</f>
        <v>#VALUE!</v>
      </c>
      <c r="D14" s="19" t="e">
        <f>_xll.qlRateHelperLatestDate(Trigger,$A14)</f>
        <v>#VALUE!</v>
      </c>
      <c r="F14" s="103" t="e">
        <f t="shared" si="0"/>
        <v>#N/A</v>
      </c>
      <c r="G14" s="104" t="e">
        <f>_xll.qlDayCounterYearFraction(Trigger,DayCounter,D13,D14)</f>
        <v>#NUM!</v>
      </c>
      <c r="I14" s="112" t="b">
        <f t="shared" si="2"/>
        <v>0</v>
      </c>
      <c r="J14" s="41" t="e">
        <v>#N/A</v>
      </c>
      <c r="K14" s="113" t="e">
        <f t="shared" si="3"/>
        <v>#VALUE!</v>
      </c>
      <c r="L14" s="94"/>
      <c r="M14" s="85" t="b">
        <f>IF(AND(NOT(I14),AND(I$4:I13)),TRUE,I14)</f>
        <v>0</v>
      </c>
      <c r="N14" s="38" t="e">
        <f>IF(AND(NOT(ISBLANK(Jumpoverwrite1)),AND(NOT(M14),AND(M$4:M13))),($J14*$G14-LN(1+Jumpoverwrite1*O$2))/$G14,_xll.qlInterpolationInterpolate(,M$3,$F14,TRUE))</f>
        <v>#VALUE!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 t="e">
        <f>IF(AND(NOT(ISBLANK(Jumpoverwrite2)),AND(NOT(Q14),AND(Q$4:Q13))),($J14*$G14-LN(1+Jumpoverwrite2*S$2))/$G14,_xll.qlInterpolationInterpolate(,Q$3,$F14,TRUE))</f>
        <v>#VALUE!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v>0.05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 t="e">
        <f>IF(AND(NOT(ISBLANK(Jumpoverwrite4)),AND(NOT(Y14),AND(Y$4:Y13))),($J14*$G14-LN(1+Jumpoverwrite4*AA$2))/$G14,_xll.qlInterpolationInterpolate(,Y$3,$F14,TRUE))</f>
        <v>#VALUE!</v>
      </c>
      <c r="AA14" s="38" t="e">
        <f>IF(AND(NOT(Y14),AND(Y$4:Y13)),MIN(EXP((Z14-$J14)*$G14),1),"")</f>
        <v>#VALUE!</v>
      </c>
      <c r="AB14" s="127"/>
      <c r="AC14" s="85" t="b">
        <f>IF(AND(NOT(Y14),AND(Y$4:Y13)),TRUE,Y14)</f>
        <v>1</v>
      </c>
      <c r="AD14" s="38" t="e">
        <f>IF(AND(NOT(ISBLANK(Jumpoverwrite5)),AND(NOT(AC14),AND(AC$4:AC13))),($J14*$G14-LN(1+Jumpoverwrite5*AE$2))/$G14,_xll.qlInterpolationInterpolate(,AC$3,$F14,TRUE))</f>
        <v>#VALUE!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1</v>
      </c>
      <c r="AH14" s="38" t="e">
        <f>IF(AND(NOT(ISBLANK(Jumpoverwrite6)),AND(NOT(AG14),AND(AG$4:AG13))),($J14*$G14-LN(1+Jumpoverwrite6*AI$2))/$G14,_xll.qlInterpolationInterpolate(,AG$3,$F14,TRUE))</f>
        <v>#VALUE!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 t="e">
        <f>IF(AND(NOT(ISBLANK(Jumpoverwrite7)),AND(NOT(AK14),AND(AK$4:AK13))),($J14*$G14-LN(1+Jumpoverwrite7*AM$2))/$G14,_xll.qlInterpolationInterpolate(,AK$3,$F14,TRUE))</f>
        <v>#VALUE!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 t="e">
        <f>IF(AND(NOT(ISBLANK(Jumpoverwrite8)),AND(NOT(AO14),AND(AO$4:AO13))),($J14*$G14-LN(1+Jumpoverwrite8*AQ$2))/$G14,_xll.qlInterpolationInterpolate(,AO$3,$F14,TRUE))</f>
        <v>#VALUE!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 t="e">
        <f>IF(AND(NOT(ISBLANK(Jumpoverwrite9)),AND(NOT(AS14),AND(AS$4:AS13))),($J14*$G14-LN(1+Jumpoverwrite9*AU$2))/$G14,_xll.qlInterpolationInterpolate(,AS$3,$F14,TRUE))</f>
        <v>#VALUE!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 t="e">
        <f>IF(AND(NOT(ISBLANK(Jumpoverwrite10)),AND(NOT(AW14),AND(AW$4:AW13))),($J14*$G14-LN(1+Jumpoverwrite10*AY$2))/$G14,_xll.qlInterpolationInterpolate(,AW$3,$F14,TRUE))</f>
        <v>#VALUE!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 t="e">
        <f>IF(AND(NOT(ISBLANK(Jumpoverwrite11)),AND(NOT(BA14),AND(BA$4:BA13))),($J14*$G14-LN(1+Jumpoverwrite11*BC$2))/$G14,_xll.qlInterpolationInterpolate(,BA$3,$F14,TRUE))</f>
        <v>#VALUE!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>IF(AND(NOT(ISBLANK(Jumpoverwrite12)),AND(NOT(BE14),AND(BE$4:BE13))),($J14*$G14-LN(1+Jumpoverwrite12*BG$2))/$G14,_xll.qlInterpolationInterpolate(,BE$3,$F14,TRUE))</f>
        <v>#VALUE!</v>
      </c>
      <c r="BG14" s="38" t="str">
        <f>IF(AND(NOT(BE14),AND(BE$4:BE13)),MIN(EXP((BF14-$J14)*$G14),1),"")</f>
        <v/>
      </c>
      <c r="BI14" s="85" t="b">
        <f t="shared" si="1"/>
        <v>0</v>
      </c>
      <c r="BJ14" s="38" t="e">
        <f>IF(AND(NOT(ISBLANK(jumpoverwrite13)),AND(NOT(BI14),AND(BI$4:BI13))),($J14*$G14-LN(1+jumpoverwrite13*BK$2))/$G14,_xll.qlInterpolationInterpolate(,BI$3,$F14,TRUE))</f>
        <v>#VALUE!</v>
      </c>
      <c r="BK14" s="38" t="e">
        <f>IF(AND(NOT(BI14),AND(BI$4:BI13)),MIN(EXP((BJ14-$J14)*$G14),1),"")</f>
        <v>#VALUE!</v>
      </c>
    </row>
    <row r="15" spans="1:63" x14ac:dyDescent="0.2">
      <c r="A15" s="37" t="e">
        <v>#N/A</v>
      </c>
      <c r="B15" s="17" t="e">
        <f>_xll.qlRateHelperRate(InterestRatesTrigger,$A15)</f>
        <v>#VALUE!</v>
      </c>
      <c r="C15" s="18" t="e">
        <f>_xll.qlRateHelperEarliestDate(Trigger,$A15)</f>
        <v>#VALUE!</v>
      </c>
      <c r="D15" s="19" t="e">
        <f>_xll.qlRateHelperLatestDate(Trigger,$A15)</f>
        <v>#VALUE!</v>
      </c>
      <c r="F15" s="103" t="e">
        <f t="shared" si="0"/>
        <v>#N/A</v>
      </c>
      <c r="G15" s="104" t="e">
        <f>_xll.qlDayCounterYearFraction(Trigger,DayCounter,D14,D15)</f>
        <v>#NUM!</v>
      </c>
      <c r="I15" s="112" t="b">
        <f t="shared" si="2"/>
        <v>0</v>
      </c>
      <c r="J15" s="41" t="e">
        <v>#N/A</v>
      </c>
      <c r="K15" s="113" t="e">
        <f t="shared" si="3"/>
        <v>#VALUE!</v>
      </c>
      <c r="L15" s="94"/>
      <c r="M15" s="85" t="b">
        <f>IF(AND(NOT(I15),AND(I$4:I14)),TRUE,I15)</f>
        <v>0</v>
      </c>
      <c r="N15" s="38" t="e">
        <f>IF(AND(NOT(ISBLANK(Jumpoverwrite1)),AND(NOT(M15),AND(M$4:M14))),($J15*$G15-LN(1+Jumpoverwrite1*O$2))/$G15,_xll.qlInterpolationInterpolate(,M$3,$F15,TRUE))</f>
        <v>#VALUE!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 t="e">
        <f>IF(AND(NOT(ISBLANK(Jumpoverwrite2)),AND(NOT(Q15),AND(Q$4:Q14))),($J15*$G15-LN(1+Jumpoverwrite2*S$2))/$G15,_xll.qlInterpolationInterpolate(,Q$3,$F15,TRUE))</f>
        <v>#VALUE!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v>0.05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 t="e">
        <f>IF(AND(NOT(ISBLANK(Jumpoverwrite4)),AND(NOT(Y15),AND(Y$4:Y14))),($J15*$G15-LN(1+Jumpoverwrite4*AA$2))/$G15,_xll.qlInterpolationInterpolate(,Y$3,$F15,TRUE))</f>
        <v>#VALUE!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 t="e">
        <f>IF(AND(NOT(ISBLANK(Jumpoverwrite5)),AND(NOT(AC15),AND(AC$4:AC14))),($J15*$G15-LN(1+Jumpoverwrite5*AE$2))/$G15,_xll.qlInterpolationInterpolate(,AC$3,$F15,TRUE))</f>
        <v>#VALUE!</v>
      </c>
      <c r="AE15" s="38" t="e">
        <f>IF(AND(NOT(AC15),AND(AC$4:AC14)),MIN(EXP((AD15-$J15)*$G15),1),"")</f>
        <v>#VALUE!</v>
      </c>
      <c r="AF15" s="127"/>
      <c r="AG15" s="85" t="b">
        <f>IF(AND(NOT(AC15),AND(AC$4:AC14)),TRUE,AC15)</f>
        <v>1</v>
      </c>
      <c r="AH15" s="38" t="e">
        <f>IF(AND(NOT(ISBLANK(Jumpoverwrite6)),AND(NOT(AG15),AND(AG$4:AG14))),($J15*$G15-LN(1+Jumpoverwrite6*AI$2))/$G15,_xll.qlInterpolationInterpolate(,AG$3,$F15,TRUE))</f>
        <v>#VALUE!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 t="e">
        <f>IF(AND(NOT(ISBLANK(Jumpoverwrite7)),AND(NOT(AK15),AND(AK$4:AK14))),($J15*$G15-LN(1+Jumpoverwrite7*AM$2))/$G15,_xll.qlInterpolationInterpolate(,AK$3,$F15,TRUE))</f>
        <v>#VALUE!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 t="e">
        <f>IF(AND(NOT(ISBLANK(Jumpoverwrite8)),AND(NOT(AO15),AND(AO$4:AO14))),($J15*$G15-LN(1+Jumpoverwrite8*AQ$2))/$G15,_xll.qlInterpolationInterpolate(,AO$3,$F15,TRUE))</f>
        <v>#VALUE!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 t="e">
        <f>IF(AND(NOT(ISBLANK(Jumpoverwrite9)),AND(NOT(AS15),AND(AS$4:AS14))),($J15*$G15-LN(1+Jumpoverwrite9*AU$2))/$G15,_xll.qlInterpolationInterpolate(,AS$3,$F15,TRUE))</f>
        <v>#VALUE!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 t="e">
        <f>IF(AND(NOT(ISBLANK(Jumpoverwrite10)),AND(NOT(AW15),AND(AW$4:AW14))),($J15*$G15-LN(1+Jumpoverwrite10*AY$2))/$G15,_xll.qlInterpolationInterpolate(,AW$3,$F15,TRUE))</f>
        <v>#VALUE!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 t="e">
        <f>IF(AND(NOT(ISBLANK(Jumpoverwrite11)),AND(NOT(BA15),AND(BA$4:BA14))),($J15*$G15-LN(1+Jumpoverwrite11*BC$2))/$G15,_xll.qlInterpolationInterpolate(,BA$3,$F15,TRUE))</f>
        <v>#VALUE!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 t="e">
        <f>IF(AND(NOT(ISBLANK(Jumpoverwrite12)),AND(NOT(BE15),AND(BE$4:BE14))),($J15*$G15-LN(1+Jumpoverwrite12*BG$2))/$G15,_xll.qlInterpolationInterpolate(,BE$3,$F15,TRUE))</f>
        <v>#VALUE!</v>
      </c>
      <c r="BG15" s="38" t="str">
        <f>IF(AND(NOT(BE15),AND(BE$4:BE14)),MIN(EXP((BF15-$J15)*$G15),1),"")</f>
        <v/>
      </c>
      <c r="BI15" s="85" t="b">
        <f t="shared" si="1"/>
        <v>0</v>
      </c>
      <c r="BJ15" s="38" t="e">
        <f>IF(AND(NOT(ISBLANK(jumpoverwrite13)),AND(NOT(BI15),AND(BI$4:BI14))),($J15*$G15-LN(1+jumpoverwrite13*BK$2))/$G15,_xll.qlInterpolationInterpolate(,BI$3,$F15,TRUE))</f>
        <v>#VALUE!</v>
      </c>
      <c r="BK15" s="38" t="str">
        <f>IF(AND(NOT(BI15),AND(BI$4:BI14)),MIN(EXP((BJ15-$J15)*$G15),1),"")</f>
        <v/>
      </c>
    </row>
    <row r="16" spans="1:63" x14ac:dyDescent="0.2">
      <c r="A16" s="37" t="e">
        <v>#N/A</v>
      </c>
      <c r="B16" s="17" t="e">
        <f>_xll.qlRateHelperRate(InterestRatesTrigger,$A16)</f>
        <v>#VALUE!</v>
      </c>
      <c r="C16" s="18" t="e">
        <f>_xll.qlRateHelperEarliestDate(Trigger,$A16)</f>
        <v>#VALUE!</v>
      </c>
      <c r="D16" s="19" t="e">
        <f>_xll.qlRateHelperLatestDate(Trigger,$A16)</f>
        <v>#VALUE!</v>
      </c>
      <c r="F16" s="103" t="e">
        <f t="shared" si="0"/>
        <v>#N/A</v>
      </c>
      <c r="G16" s="104" t="e">
        <f>_xll.qlDayCounterYearFraction(Trigger,DayCounter,D15,D16)</f>
        <v>#NUM!</v>
      </c>
      <c r="I16" s="112" t="b">
        <f t="shared" si="2"/>
        <v>0</v>
      </c>
      <c r="J16" s="41" t="e">
        <v>#N/A</v>
      </c>
      <c r="K16" s="113" t="e">
        <f t="shared" si="3"/>
        <v>#VALUE!</v>
      </c>
      <c r="L16" s="94"/>
      <c r="M16" s="85" t="b">
        <f>IF(AND(NOT(I16),AND(I$4:I15)),TRUE,I16)</f>
        <v>0</v>
      </c>
      <c r="N16" s="38" t="e">
        <f>IF(AND(NOT(ISBLANK(Jumpoverwrite1)),AND(NOT(M16),AND(M$4:M15))),($J16*$G16-LN(1+Jumpoverwrite1*O$2))/$G16,_xll.qlInterpolationInterpolate(,M$3,$F16,TRUE))</f>
        <v>#VALUE!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 t="e">
        <f>IF(AND(NOT(ISBLANK(Jumpoverwrite2)),AND(NOT(Q16),AND(Q$4:Q15))),($J16*$G16-LN(1+Jumpoverwrite2*S$2))/$G16,_xll.qlInterpolationInterpolate(,Q$3,$F16,TRUE))</f>
        <v>#VALUE!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v>0.05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 t="e">
        <f>IF(AND(NOT(ISBLANK(Jumpoverwrite4)),AND(NOT(Y16),AND(Y$4:Y15))),($J16*$G16-LN(1+Jumpoverwrite4*AA$2))/$G16,_xll.qlInterpolationInterpolate(,Y$3,$F16,TRUE))</f>
        <v>#VALUE!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 t="e">
        <f>IF(AND(NOT(ISBLANK(Jumpoverwrite5)),AND(NOT(AC16),AND(AC$4:AC15))),($J16*$G16-LN(1+Jumpoverwrite5*AE$2))/$G16,_xll.qlInterpolationInterpolate(,AC$3,$F16,TRUE))</f>
        <v>#VALUE!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 t="e">
        <f>IF(AND(NOT(ISBLANK(Jumpoverwrite6)),AND(NOT(AG16),AND(AG$4:AG15))),($J16*$G16-LN(1+Jumpoverwrite6*AI$2))/$G16,_xll.qlInterpolationInterpolate(,AG$3,$F16,TRUE))</f>
        <v>#VALUE!</v>
      </c>
      <c r="AI16" s="38" t="e">
        <f>IF(AND(NOT(AG16),AND(AG$4:AG15)),MIN(EXP((AH16-$J16)*$G16),1),"")</f>
        <v>#VALUE!</v>
      </c>
      <c r="AJ16" s="127"/>
      <c r="AK16" s="85" t="b">
        <f>IF(AND(NOT(AG16),AND(AG$4:AG15)),TRUE,AG16)</f>
        <v>1</v>
      </c>
      <c r="AL16" s="38" t="e">
        <f>IF(AND(NOT(ISBLANK(Jumpoverwrite7)),AND(NOT(AK16),AND(AK$4:AK15))),($J16*$G16-LN(1+Jumpoverwrite7*AM$2))/$G16,_xll.qlInterpolationInterpolate(,AK$3,$F16,TRUE))</f>
        <v>#VALUE!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 t="e">
        <f>IF(AND(NOT(ISBLANK(Jumpoverwrite8)),AND(NOT(AO16),AND(AO$4:AO15))),($J16*$G16-LN(1+Jumpoverwrite8*AQ$2))/$G16,_xll.qlInterpolationInterpolate(,AO$3,$F16,TRUE))</f>
        <v>#VALUE!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 t="e">
        <f>IF(AND(NOT(ISBLANK(Jumpoverwrite9)),AND(NOT(AS16),AND(AS$4:AS15))),($J16*$G16-LN(1+Jumpoverwrite9*AU$2))/$G16,_xll.qlInterpolationInterpolate(,AS$3,$F16,TRUE))</f>
        <v>#VALUE!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 t="e">
        <f>IF(AND(NOT(ISBLANK(Jumpoverwrite10)),AND(NOT(AW16),AND(AW$4:AW15))),($J16*$G16-LN(1+Jumpoverwrite10*AY$2))/$G16,_xll.qlInterpolationInterpolate(,AW$3,$F16,TRUE))</f>
        <v>#VALUE!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 t="e">
        <f>IF(AND(NOT(ISBLANK(Jumpoverwrite11)),AND(NOT(BA16),AND(BA$4:BA15))),($J16*$G16-LN(1+Jumpoverwrite11*BC$2))/$G16,_xll.qlInterpolationInterpolate(,BA$3,$F16,TRUE))</f>
        <v>#VALUE!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 t="e">
        <f>IF(AND(NOT(ISBLANK(Jumpoverwrite12)),AND(NOT(BE16),AND(BE$4:BE15))),($J16*$G16-LN(1+Jumpoverwrite12*BG$2))/$G16,_xll.qlInterpolationInterpolate(,BE$3,$F16,TRUE))</f>
        <v>#VALUE!</v>
      </c>
      <c r="BG16" s="38" t="str">
        <f>IF(AND(NOT(BE16),AND(BE$4:BE15)),MIN(EXP((BF16-$J16)*$G16),1),"")</f>
        <v/>
      </c>
      <c r="BI16" s="85" t="b">
        <f t="shared" si="1"/>
        <v>0</v>
      </c>
      <c r="BJ16" s="38" t="e">
        <f>IF(AND(NOT(ISBLANK(jumpoverwrite13)),AND(NOT(BI16),AND(BI$4:BI15))),($J16*$G16-LN(1+jumpoverwrite13*BK$2))/$G16,_xll.qlInterpolationInterpolate(,BI$3,$F16,TRUE))</f>
        <v>#VALUE!</v>
      </c>
      <c r="BK16" s="38" t="str">
        <f>IF(AND(NOT(BI16),AND(BI$4:BI15)),MIN(EXP((BJ16-$J16)*$G16),1),"")</f>
        <v/>
      </c>
    </row>
    <row r="17" spans="1:63" x14ac:dyDescent="0.2">
      <c r="A17" s="37" t="e">
        <v>#N/A</v>
      </c>
      <c r="B17" s="17" t="e">
        <f>_xll.qlRateHelperRate(InterestRatesTrigger,$A17)</f>
        <v>#VALUE!</v>
      </c>
      <c r="C17" s="18" t="e">
        <f>_xll.qlRateHelperEarliestDate(Trigger,$A17)</f>
        <v>#VALUE!</v>
      </c>
      <c r="D17" s="19" t="e">
        <f>_xll.qlRateHelperLatestDate(Trigger,$A17)</f>
        <v>#VALUE!</v>
      </c>
      <c r="F17" s="103" t="e">
        <f t="shared" si="0"/>
        <v>#N/A</v>
      </c>
      <c r="G17" s="104" t="e">
        <f>_xll.qlDayCounterYearFraction(Trigger,DayCounter,D16,D17)</f>
        <v>#NUM!</v>
      </c>
      <c r="I17" s="112" t="b">
        <f t="shared" si="2"/>
        <v>0</v>
      </c>
      <c r="J17" s="41" t="e">
        <v>#N/A</v>
      </c>
      <c r="K17" s="113" t="e">
        <f t="shared" si="3"/>
        <v>#VALUE!</v>
      </c>
      <c r="L17" s="94"/>
      <c r="M17" s="85" t="b">
        <f>IF(AND(NOT(I17),AND(I$4:I16)),TRUE,I17)</f>
        <v>0</v>
      </c>
      <c r="N17" s="38" t="e">
        <f>IF(AND(NOT(ISBLANK(Jumpoverwrite1)),AND(NOT(M17),AND(M$4:M16))),($J17*$G17-LN(1+Jumpoverwrite1*O$2))/$G17,_xll.qlInterpolationInterpolate(,M$3,$F17,TRUE))</f>
        <v>#VALUE!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 t="e">
        <f>IF(AND(NOT(ISBLANK(Jumpoverwrite2)),AND(NOT(Q17),AND(Q$4:Q16))),($J17*$G17-LN(1+Jumpoverwrite2*S$2))/$G17,_xll.qlInterpolationInterpolate(,Q$3,$F17,TRUE))</f>
        <v>#VALUE!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v>0.05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 t="e">
        <f>IF(AND(NOT(ISBLANK(Jumpoverwrite4)),AND(NOT(Y17),AND(Y$4:Y16))),($J17*$G17-LN(1+Jumpoverwrite4*AA$2))/$G17,_xll.qlInterpolationInterpolate(,Y$3,$F17,TRUE))</f>
        <v>#VALUE!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 t="e">
        <f>IF(AND(NOT(ISBLANK(Jumpoverwrite5)),AND(NOT(AC17),AND(AC$4:AC16))),($J17*$G17-LN(1+Jumpoverwrite5*AE$2))/$G17,_xll.qlInterpolationInterpolate(,AC$3,$F17,TRUE))</f>
        <v>#VALUE!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 t="e">
        <f>IF(AND(NOT(ISBLANK(Jumpoverwrite6)),AND(NOT(AG17),AND(AG$4:AG16))),($J17*$G17-LN(1+Jumpoverwrite6*AI$2))/$G17,_xll.qlInterpolationInterpolate(,AG$3,$F17,TRUE))</f>
        <v>#VALUE!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 t="e">
        <f>IF(AND(NOT(ISBLANK(Jumpoverwrite7)),AND(NOT(AK17),AND(AK$4:AK16))),($J17*$G17-LN(1+Jumpoverwrite7*AM$2))/$G17,_xll.qlInterpolationInterpolate(,AK$3,$F17,TRUE))</f>
        <v>#VALUE!</v>
      </c>
      <c r="AM17" s="38" t="e">
        <f>IF(AND(NOT(AK17),AND(AK$4:AK16)),MIN(EXP((AL17-$J17)*$G17),1),"")</f>
        <v>#VALUE!</v>
      </c>
      <c r="AO17" s="85" t="b">
        <f>IF(AND(NOT(AK17),AND(AK$4:AK16)),TRUE,AK17)</f>
        <v>1</v>
      </c>
      <c r="AP17" s="38" t="e">
        <f>IF(AND(NOT(ISBLANK(Jumpoverwrite8)),AND(NOT(AO17),AND(AO$4:AO16))),($J17*$G17-LN(1+Jumpoverwrite8*AQ$2))/$G17,_xll.qlInterpolationInterpolate(,AO$3,$F17,TRUE))</f>
        <v>#VALUE!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 t="e">
        <f>IF(AND(NOT(ISBLANK(Jumpoverwrite9)),AND(NOT(AS17),AND(AS$4:AS16))),($J17*$G17-LN(1+Jumpoverwrite9*AU$2))/$G17,_xll.qlInterpolationInterpolate(,AS$3,$F17,TRUE))</f>
        <v>#VALUE!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 t="e">
        <f>IF(AND(NOT(ISBLANK(Jumpoverwrite10)),AND(NOT(AW17),AND(AW$4:AW16))),($J17*$G17-LN(1+Jumpoverwrite10*AY$2))/$G17,_xll.qlInterpolationInterpolate(,AW$3,$F17,TRUE))</f>
        <v>#VALUE!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 t="e">
        <f>IF(AND(NOT(ISBLANK(Jumpoverwrite11)),AND(NOT(BA17),AND(BA$4:BA16))),($J17*$G17-LN(1+Jumpoverwrite11*BC$2))/$G17,_xll.qlInterpolationInterpolate(,BA$3,$F17,TRUE))</f>
        <v>#VALUE!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 t="e">
        <f>IF(AND(NOT(ISBLANK(Jumpoverwrite12)),AND(NOT(BE17),AND(BE$4:BE16))),($J17*$G17-LN(1+Jumpoverwrite12*BG$2))/$G17,_xll.qlInterpolationInterpolate(,BE$3,$F17,TRUE))</f>
        <v>#VALUE!</v>
      </c>
      <c r="BG17" s="38" t="str">
        <f>IF(AND(NOT(BE17),AND(BE$4:BE16)),MIN(EXP((BF17-$J17)*$G17),1),"")</f>
        <v/>
      </c>
      <c r="BI17" s="85" t="b">
        <f t="shared" si="1"/>
        <v>0</v>
      </c>
      <c r="BJ17" s="38" t="e">
        <f>IF(AND(NOT(ISBLANK(jumpoverwrite13)),AND(NOT(BI17),AND(BI$4:BI16))),($J17*$G17-LN(1+jumpoverwrite13*BK$2))/$G17,_xll.qlInterpolationInterpolate(,BI$3,$F17,TRUE))</f>
        <v>#VALUE!</v>
      </c>
      <c r="BK17" s="38" t="str">
        <f>IF(AND(NOT(BI17),AND(BI$4:BI16)),MIN(EXP((BJ17-$J17)*$G17),1),"")</f>
        <v/>
      </c>
    </row>
    <row r="18" spans="1:63" x14ac:dyDescent="0.2">
      <c r="A18" s="37" t="e">
        <v>#N/A</v>
      </c>
      <c r="B18" s="17" t="e">
        <f>_xll.qlRateHelperRate(InterestRatesTrigger,$A18)</f>
        <v>#VALUE!</v>
      </c>
      <c r="C18" s="18" t="e">
        <f>_xll.qlRateHelperEarliestDate(Trigger,$A18)</f>
        <v>#VALUE!</v>
      </c>
      <c r="D18" s="19" t="e">
        <f>_xll.qlRateHelperLatestDate(Trigger,$A18)</f>
        <v>#VALUE!</v>
      </c>
      <c r="F18" s="103" t="e">
        <f t="shared" si="0"/>
        <v>#N/A</v>
      </c>
      <c r="G18" s="104" t="e">
        <f>_xll.qlDayCounterYearFraction(Trigger,DayCounter,D17,D18)</f>
        <v>#NUM!</v>
      </c>
      <c r="I18" s="112" t="b">
        <f t="shared" si="2"/>
        <v>0</v>
      </c>
      <c r="J18" s="41" t="e">
        <v>#N/A</v>
      </c>
      <c r="K18" s="113" t="e">
        <f t="shared" si="3"/>
        <v>#VALUE!</v>
      </c>
      <c r="L18" s="94"/>
      <c r="M18" s="85" t="b">
        <f>IF(AND(NOT(I18),AND(I$4:I17)),TRUE,I18)</f>
        <v>0</v>
      </c>
      <c r="N18" s="38" t="e">
        <f>IF(AND(NOT(ISBLANK(Jumpoverwrite1)),AND(NOT(M18),AND(M$4:M17))),($J18*$G18-LN(1+Jumpoverwrite1*O$2))/$G18,_xll.qlInterpolationInterpolate(,M$3,$F18,TRUE))</f>
        <v>#VALUE!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 t="e">
        <f>IF(AND(NOT(ISBLANK(Jumpoverwrite2)),AND(NOT(Q18),AND(Q$4:Q17))),($J18*$G18-LN(1+Jumpoverwrite2*S$2))/$G18,_xll.qlInterpolationInterpolate(,Q$3,$F18,TRUE))</f>
        <v>#VALUE!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v>0.05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 t="e">
        <f>IF(AND(NOT(ISBLANK(Jumpoverwrite4)),AND(NOT(Y18),AND(Y$4:Y17))),($J18*$G18-LN(1+Jumpoverwrite4*AA$2))/$G18,_xll.qlInterpolationInterpolate(,Y$3,$F18,TRUE))</f>
        <v>#VALUE!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 t="e">
        <f>IF(AND(NOT(ISBLANK(Jumpoverwrite5)),AND(NOT(AC18),AND(AC$4:AC17))),($J18*$G18-LN(1+Jumpoverwrite5*AE$2))/$G18,_xll.qlInterpolationInterpolate(,AC$3,$F18,TRUE))</f>
        <v>#VALUE!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 t="e">
        <f>IF(AND(NOT(ISBLANK(Jumpoverwrite6)),AND(NOT(AG18),AND(AG$4:AG17))),($J18*$G18-LN(1+Jumpoverwrite6*AI$2))/$G18,_xll.qlInterpolationInterpolate(,AG$3,$F18,TRUE))</f>
        <v>#VALUE!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 t="e">
        <f>IF(AND(NOT(ISBLANK(Jumpoverwrite7)),AND(NOT(AK18),AND(AK$4:AK17))),($J18*$G18-LN(1+Jumpoverwrite7*AM$2))/$G18,_xll.qlInterpolationInterpolate(,AK$3,$F18,TRUE))</f>
        <v>#VALUE!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 t="e">
        <f>IF(AND(NOT(ISBLANK(Jumpoverwrite8)),AND(NOT(AO18),AND(AO$4:AO17))),($J18*$G18-LN(1+Jumpoverwrite8*AQ$2))/$G18,_xll.qlInterpolationInterpolate(,AO$3,$F18,TRUE))</f>
        <v>#VALUE!</v>
      </c>
      <c r="AQ18" s="38" t="e">
        <f>IF(AND(NOT(AO18),AND(AO$4:AO17)),MIN(EXP((AP18-$J18)*$G18),1),"")</f>
        <v>#VALUE!</v>
      </c>
      <c r="AS18" s="85" t="b">
        <f>IF(AND(NOT(AO18),AND(AO$4:AO17)),TRUE,AO18)</f>
        <v>1</v>
      </c>
      <c r="AT18" s="38" t="e">
        <f>IF(AND(NOT(ISBLANK(Jumpoverwrite9)),AND(NOT(AS18),AND(AS$4:AS17))),($J18*$G18-LN(1+Jumpoverwrite9*AU$2))/$G18,_xll.qlInterpolationInterpolate(,AS$3,$F18,TRUE))</f>
        <v>#VALUE!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 t="e">
        <f>IF(AND(NOT(ISBLANK(Jumpoverwrite10)),AND(NOT(AW18),AND(AW$4:AW17))),($J18*$G18-LN(1+Jumpoverwrite10*AY$2))/$G18,_xll.qlInterpolationInterpolate(,AW$3,$F18,TRUE))</f>
        <v>#VALUE!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 t="e">
        <f>IF(AND(NOT(ISBLANK(Jumpoverwrite11)),AND(NOT(BA18),AND(BA$4:BA17))),($J18*$G18-LN(1+Jumpoverwrite11*BC$2))/$G18,_xll.qlInterpolationInterpolate(,BA$3,$F18,TRUE))</f>
        <v>#VALUE!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 t="e">
        <f>IF(AND(NOT(ISBLANK(Jumpoverwrite12)),AND(NOT(BE18),AND(BE$4:BE17))),($J18*$G18-LN(1+Jumpoverwrite12*BG$2))/$G18,_xll.qlInterpolationInterpolate(,BE$3,$F18,TRUE))</f>
        <v>#VALUE!</v>
      </c>
      <c r="BG18" s="38" t="str">
        <f>IF(AND(NOT(BE18),AND(BE$4:BE17)),MIN(EXP((BF18-$J18)*$G18),1),"")</f>
        <v/>
      </c>
      <c r="BI18" s="85" t="b">
        <f t="shared" si="1"/>
        <v>0</v>
      </c>
      <c r="BJ18" s="38" t="e">
        <f>IF(AND(NOT(ISBLANK(jumpoverwrite13)),AND(NOT(BI18),AND(BI$4:BI17))),($J18*$G18-LN(1+jumpoverwrite13*BK$2))/$G18,_xll.qlInterpolationInterpolate(,BI$3,$F18,TRUE))</f>
        <v>#VALUE!</v>
      </c>
      <c r="BK18" s="38" t="str">
        <f>IF(AND(NOT(BI18),AND(BI$4:BI17)),MIN(EXP((BJ18-$J18)*$G18),1),"")</f>
        <v/>
      </c>
    </row>
    <row r="19" spans="1:63" x14ac:dyDescent="0.2">
      <c r="A19" s="37" t="e">
        <v>#N/A</v>
      </c>
      <c r="B19" s="17" t="e">
        <f>_xll.qlRateHelperRate(InterestRatesTrigger,$A19)</f>
        <v>#VALUE!</v>
      </c>
      <c r="C19" s="18" t="e">
        <f>_xll.qlRateHelperEarliestDate(Trigger,$A19)</f>
        <v>#VALUE!</v>
      </c>
      <c r="D19" s="19" t="e">
        <f>_xll.qlRateHelperLatestDate(Trigger,$A19)</f>
        <v>#VALUE!</v>
      </c>
      <c r="F19" s="103" t="e">
        <f t="shared" si="0"/>
        <v>#N/A</v>
      </c>
      <c r="G19" s="104" t="e">
        <f>_xll.qlDayCounterYearFraction(Trigger,DayCounter,D18,D19)</f>
        <v>#NUM!</v>
      </c>
      <c r="I19" s="112" t="b">
        <f t="shared" si="2"/>
        <v>0</v>
      </c>
      <c r="J19" s="41" t="e">
        <v>#N/A</v>
      </c>
      <c r="K19" s="113" t="e">
        <f t="shared" si="3"/>
        <v>#VALUE!</v>
      </c>
      <c r="L19" s="94"/>
      <c r="M19" s="85" t="b">
        <f>IF(AND(NOT(I19),AND(I$4:I18)),TRUE,I19)</f>
        <v>0</v>
      </c>
      <c r="N19" s="38" t="e">
        <f>IF(AND(NOT(ISBLANK(Jumpoverwrite1)),AND(NOT(M19),AND(M$4:M18))),($J19*$G19-LN(1+Jumpoverwrite1*O$2))/$G19,_xll.qlInterpolationInterpolate(,M$3,$F19,TRUE))</f>
        <v>#VALUE!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 t="e">
        <f>IF(AND(NOT(ISBLANK(Jumpoverwrite2)),AND(NOT(Q19),AND(Q$4:Q18))),($J19*$G19-LN(1+Jumpoverwrite2*S$2))/$G19,_xll.qlInterpolationInterpolate(,Q$3,$F19,TRUE))</f>
        <v>#VALUE!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v>0.05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 t="e">
        <f>IF(AND(NOT(ISBLANK(Jumpoverwrite4)),AND(NOT(Y19),AND(Y$4:Y18))),($J19*$G19-LN(1+Jumpoverwrite4*AA$2))/$G19,_xll.qlInterpolationInterpolate(,Y$3,$F19,TRUE))</f>
        <v>#VALUE!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 t="e">
        <f>IF(AND(NOT(ISBLANK(Jumpoverwrite5)),AND(NOT(AC19),AND(AC$4:AC18))),($J19*$G19-LN(1+Jumpoverwrite5*AE$2))/$G19,_xll.qlInterpolationInterpolate(,AC$3,$F19,TRUE))</f>
        <v>#VALUE!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 t="e">
        <f>IF(AND(NOT(ISBLANK(Jumpoverwrite6)),AND(NOT(AG19),AND(AG$4:AG18))),($J19*$G19-LN(1+Jumpoverwrite6*AI$2))/$G19,_xll.qlInterpolationInterpolate(,AG$3,$F19,TRUE))</f>
        <v>#VALUE!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 t="e">
        <f>IF(AND(NOT(ISBLANK(Jumpoverwrite7)),AND(NOT(AK19),AND(AK$4:AK18))),($J19*$G19-LN(1+Jumpoverwrite7*AM$2))/$G19,_xll.qlInterpolationInterpolate(,AK$3,$F19,TRUE))</f>
        <v>#VALUE!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 t="e">
        <f>IF(AND(NOT(ISBLANK(Jumpoverwrite8)),AND(NOT(AO19),AND(AO$4:AO18))),($J19*$G19-LN(1+Jumpoverwrite8*AQ$2))/$G19,_xll.qlInterpolationInterpolate(,AO$3,$F19,TRUE))</f>
        <v>#VALUE!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 t="e">
        <f>IF(AND(NOT(ISBLANK(Jumpoverwrite9)),AND(NOT(AS19),AND(AS$4:AS18))),($J19*$G19-LN(1+Jumpoverwrite9*AU$2))/$G19,_xll.qlInterpolationInterpolate(,AS$3,$F19,TRUE))</f>
        <v>#VALUE!</v>
      </c>
      <c r="AU19" s="38" t="e">
        <f>IF(AND(NOT(AS19),AND(AS$4:AS18)),MIN(EXP((AT19-$J19)*$G19),1),"")</f>
        <v>#VALUE!</v>
      </c>
      <c r="AW19" s="85" t="b">
        <f>IF(AND(NOT(AS19),AND(AS$4:AS18)),TRUE,AS19)</f>
        <v>1</v>
      </c>
      <c r="AX19" s="38" t="e">
        <f>IF(AND(NOT(ISBLANK(Jumpoverwrite10)),AND(NOT(AW19),AND(AW$4:AW18))),($J19*$G19-LN(1+Jumpoverwrite10*AY$2))/$G19,_xll.qlInterpolationInterpolate(,AW$3,$F19,TRUE))</f>
        <v>#VALUE!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 t="e">
        <f>IF(AND(NOT(ISBLANK(Jumpoverwrite11)),AND(NOT(BA19),AND(BA$4:BA18))),($J19*$G19-LN(1+Jumpoverwrite11*BC$2))/$G19,_xll.qlInterpolationInterpolate(,BA$3,$F19,TRUE))</f>
        <v>#VALUE!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 t="e">
        <f>IF(AND(NOT(ISBLANK(Jumpoverwrite12)),AND(NOT(BE19),AND(BE$4:BE18))),($J19*$G19-LN(1+Jumpoverwrite12*BG$2))/$G19,_xll.qlInterpolationInterpolate(,BE$3,$F19,TRUE))</f>
        <v>#VALUE!</v>
      </c>
      <c r="BG19" s="38" t="str">
        <f>IF(AND(NOT(BE19),AND(BE$4:BE18)),MIN(EXP((BF19-$J19)*$G19),1),"")</f>
        <v/>
      </c>
      <c r="BI19" s="85" t="b">
        <f t="shared" si="1"/>
        <v>0</v>
      </c>
      <c r="BJ19" s="38" t="e">
        <f>IF(AND(NOT(ISBLANK(jumpoverwrite13)),AND(NOT(BI19),AND(BI$4:BI18))),($J19*$G19-LN(1+jumpoverwrite13*BK$2))/$G19,_xll.qlInterpolationInterpolate(,BI$3,$F19,TRUE))</f>
        <v>#VALUE!</v>
      </c>
      <c r="BK19" s="38" t="str">
        <f>IF(AND(NOT(BI19),AND(BI$4:BI18)),MIN(EXP((BJ19-$J19)*$G19),1),"")</f>
        <v/>
      </c>
    </row>
    <row r="20" spans="1:63" x14ac:dyDescent="0.2">
      <c r="A20" s="37" t="e">
        <v>#N/A</v>
      </c>
      <c r="B20" s="17" t="e">
        <f>_xll.qlRateHelperRate(InterestRatesTrigger,$A20)</f>
        <v>#VALUE!</v>
      </c>
      <c r="C20" s="18" t="e">
        <f>_xll.qlRateHelperEarliestDate(Trigger,$A20)</f>
        <v>#VALUE!</v>
      </c>
      <c r="D20" s="19" t="e">
        <f>_xll.qlRateHelperLatestDate(Trigger,$A20)</f>
        <v>#VALUE!</v>
      </c>
      <c r="F20" s="103" t="e">
        <f t="shared" si="0"/>
        <v>#N/A</v>
      </c>
      <c r="G20" s="104" t="e">
        <f>_xll.qlDayCounterYearFraction(Trigger,DayCounter,D19,D20)</f>
        <v>#NUM!</v>
      </c>
      <c r="I20" s="112" t="b">
        <f t="shared" si="2"/>
        <v>0</v>
      </c>
      <c r="J20" s="41" t="e">
        <v>#N/A</v>
      </c>
      <c r="K20" s="113" t="e">
        <f t="shared" si="3"/>
        <v>#VALUE!</v>
      </c>
      <c r="L20" s="94"/>
      <c r="M20" s="85" t="b">
        <f>IF(AND(NOT(I20),AND(I$4:I19)),TRUE,I20)</f>
        <v>0</v>
      </c>
      <c r="N20" s="38" t="e">
        <f>IF(AND(NOT(ISBLANK(Jumpoverwrite1)),AND(NOT(M20),AND(M$4:M19))),($J20*$G20-LN(1+Jumpoverwrite1*O$2))/$G20,_xll.qlInterpolationInterpolate(,M$3,$F20,TRUE))</f>
        <v>#VALUE!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 t="e">
        <f>IF(AND(NOT(ISBLANK(Jumpoverwrite2)),AND(NOT(Q20),AND(Q$4:Q19))),($J20*$G20-LN(1+Jumpoverwrite2*S$2))/$G20,_xll.qlInterpolationInterpolate(,Q$3,$F20,TRUE))</f>
        <v>#VALUE!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v>0.05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 t="e">
        <f>IF(AND(NOT(ISBLANK(Jumpoverwrite4)),AND(NOT(Y20),AND(Y$4:Y19))),($J20*$G20-LN(1+Jumpoverwrite4*AA$2))/$G20,_xll.qlInterpolationInterpolate(,Y$3,$F20,TRUE))</f>
        <v>#VALUE!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 t="e">
        <f>IF(AND(NOT(ISBLANK(Jumpoverwrite5)),AND(NOT(AC20),AND(AC$4:AC19))),($J20*$G20-LN(1+Jumpoverwrite5*AE$2))/$G20,_xll.qlInterpolationInterpolate(,AC$3,$F20,TRUE))</f>
        <v>#VALUE!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 t="e">
        <f>IF(AND(NOT(ISBLANK(Jumpoverwrite6)),AND(NOT(AG20),AND(AG$4:AG19))),($J20*$G20-LN(1+Jumpoverwrite6*AI$2))/$G20,_xll.qlInterpolationInterpolate(,AG$3,$F20,TRUE))</f>
        <v>#VALUE!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 t="e">
        <f>IF(AND(NOT(ISBLANK(Jumpoverwrite7)),AND(NOT(AK20),AND(AK$4:AK19))),($J20*$G20-LN(1+Jumpoverwrite7*AM$2))/$G20,_xll.qlInterpolationInterpolate(,AK$3,$F20,TRUE))</f>
        <v>#VALUE!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 t="e">
        <f>IF(AND(NOT(ISBLANK(Jumpoverwrite8)),AND(NOT(AO20),AND(AO$4:AO19))),($J20*$G20-LN(1+Jumpoverwrite8*AQ$2))/$G20,_xll.qlInterpolationInterpolate(,AO$3,$F20,TRUE))</f>
        <v>#VALUE!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 t="e">
        <f>IF(AND(NOT(ISBLANK(Jumpoverwrite9)),AND(NOT(AS20),AND(AS$4:AS19))),($J20*$G20-LN(1+Jumpoverwrite9*AU$2))/$G20,_xll.qlInterpolationInterpolate(,AS$3,$F20,TRUE))</f>
        <v>#VALUE!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 t="e">
        <f>IF(AND(NOT(ISBLANK(Jumpoverwrite10)),AND(NOT(AW20),AND(AW$4:AW19))),($J20*$G20-LN(1+Jumpoverwrite10*AY$2))/$G20,_xll.qlInterpolationInterpolate(,AW$3,$F20,TRUE))</f>
        <v>#VALUE!</v>
      </c>
      <c r="AY20" s="38" t="e">
        <f>IF(AND(NOT(AW20),AND(AW$4:AW19)),MIN(EXP((AX20-$J20)*$G20),1),"")</f>
        <v>#VALUE!</v>
      </c>
      <c r="BA20" s="85" t="b">
        <f>IF(AND(NOT(AW20),AND(AW$4:AW19)),TRUE,AW20)</f>
        <v>1</v>
      </c>
      <c r="BB20" s="38" t="e">
        <f>IF(AND(NOT(ISBLANK(Jumpoverwrite11)),AND(NOT(BA20),AND(BA$4:BA19))),($J20*$G20-LN(1+Jumpoverwrite11*BC$2))/$G20,_xll.qlInterpolationInterpolate(,BA$3,$F20,TRUE))</f>
        <v>#VALUE!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 t="e">
        <f>IF(AND(NOT(ISBLANK(Jumpoverwrite12)),AND(NOT(BE20),AND(BE$4:BE19))),($J20*$G20-LN(1+Jumpoverwrite12*BG$2))/$G20,_xll.qlInterpolationInterpolate(,BE$3,$F20,TRUE))</f>
        <v>#VALUE!</v>
      </c>
      <c r="BG20" s="38" t="str">
        <f>IF(AND(NOT(BE20),AND(BE$4:BE19)),MIN(EXP((BF20-$J20)*$G20),1),"")</f>
        <v/>
      </c>
      <c r="BI20" s="85" t="b">
        <f t="shared" si="1"/>
        <v>0</v>
      </c>
      <c r="BJ20" s="38" t="e">
        <f>IF(AND(NOT(ISBLANK(jumpoverwrite13)),AND(NOT(BI20),AND(BI$4:BI19))),($J20*$G20-LN(1+jumpoverwrite13*BK$2))/$G20,_xll.qlInterpolationInterpolate(,BI$3,$F20,TRUE))</f>
        <v>#VALUE!</v>
      </c>
      <c r="BK20" s="38" t="str">
        <f>IF(AND(NOT(BI20),AND(BI$4:BI19)),MIN(EXP((BJ20-$J20)*$G20),1),"")</f>
        <v/>
      </c>
    </row>
    <row r="21" spans="1:63" x14ac:dyDescent="0.2">
      <c r="A21" s="37" t="e">
        <v>#N/A</v>
      </c>
      <c r="B21" s="17" t="e">
        <f>_xll.qlRateHelperRate(InterestRatesTrigger,$A21)</f>
        <v>#VALUE!</v>
      </c>
      <c r="C21" s="18" t="e">
        <f>_xll.qlRateHelperEarliestDate(Trigger,$A21)</f>
        <v>#VALUE!</v>
      </c>
      <c r="D21" s="19" t="e">
        <f>_xll.qlRateHelperLatestDate(Trigger,$A21)</f>
        <v>#VALUE!</v>
      </c>
      <c r="F21" s="103" t="e">
        <f t="shared" si="0"/>
        <v>#N/A</v>
      </c>
      <c r="G21" s="104" t="e">
        <f>_xll.qlDayCounterYearFraction(Trigger,DayCounter,D20,D21)</f>
        <v>#NUM!</v>
      </c>
      <c r="I21" s="112" t="b">
        <f t="shared" si="2"/>
        <v>0</v>
      </c>
      <c r="J21" s="41" t="e">
        <v>#N/A</v>
      </c>
      <c r="K21" s="113" t="e">
        <f t="shared" si="3"/>
        <v>#VALUE!</v>
      </c>
      <c r="L21" s="94"/>
      <c r="M21" s="85" t="b">
        <f>IF(AND(NOT(I21),AND(I$4:I20)),TRUE,I21)</f>
        <v>0</v>
      </c>
      <c r="N21" s="38" t="e">
        <f>IF(AND(NOT(ISBLANK(Jumpoverwrite1)),AND(NOT(M21),AND(M$4:M20))),($J21*$G21-LN(1+Jumpoverwrite1*O$2))/$G21,_xll.qlInterpolationInterpolate(,M$3,$F21,TRUE))</f>
        <v>#VALUE!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>IF(AND(NOT(ISBLANK(Jumpoverwrite2)),AND(NOT(Q21),AND(Q$4:Q20))),($J21*$G21-LN(1+Jumpoverwrite2*S$2))/$G21,_xll.qlInterpolationInterpolate(,Q$3,$F21,TRUE))</f>
        <v>#VALUE!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v>0.05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>IF(AND(NOT(ISBLANK(Jumpoverwrite4)),AND(NOT(Y21),AND(Y$4:Y20))),($J21*$G21-LN(1+Jumpoverwrite4*AA$2))/$G21,_xll.qlInterpolationInterpolate(,Y$3,$F21,TRUE))</f>
        <v>#VALUE!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>IF(AND(NOT(ISBLANK(Jumpoverwrite5)),AND(NOT(AC21),AND(AC$4:AC20))),($J21*$G21-LN(1+Jumpoverwrite5*AE$2))/$G21,_xll.qlInterpolationInterpolate(,AC$3,$F21,TRUE))</f>
        <v>#VALUE!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>IF(AND(NOT(ISBLANK(Jumpoverwrite6)),AND(NOT(AG21),AND(AG$4:AG20))),($J21*$G21-LN(1+Jumpoverwrite6*AI$2))/$G21,_xll.qlInterpolationInterpolate(,AG$3,$F21,TRUE))</f>
        <v>#VALUE!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>IF(AND(NOT(ISBLANK(Jumpoverwrite7)),AND(NOT(AK21),AND(AK$4:AK20))),($J21*$G21-LN(1+Jumpoverwrite7*AM$2))/$G21,_xll.qlInterpolationInterpolate(,AK$3,$F21,TRUE))</f>
        <v>#VALUE!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>IF(AND(NOT(ISBLANK(Jumpoverwrite8)),AND(NOT(AO21),AND(AO$4:AO20))),($J21*$G21-LN(1+Jumpoverwrite8*AQ$2))/$G21,_xll.qlInterpolationInterpolate(,AO$3,$F21,TRUE))</f>
        <v>#VALUE!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>IF(AND(NOT(ISBLANK(Jumpoverwrite9)),AND(NOT(AS21),AND(AS$4:AS20))),($J21*$G21-LN(1+Jumpoverwrite9*AU$2))/$G21,_xll.qlInterpolationInterpolate(,AS$3,$F21,TRUE))</f>
        <v>#VALUE!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 t="e">
        <f>IF(AND(NOT(ISBLANK(Jumpoverwrite10)),AND(NOT(AW21),AND(AW$4:AW20))),($J21*$G21-LN(1+Jumpoverwrite10*AY$2))/$G21,_xll.qlInterpolationInterpolate(,AW$3,$F21,TRUE))</f>
        <v>#VALUE!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 t="e">
        <f>IF(AND(NOT(ISBLANK(Jumpoverwrite11)),AND(NOT(BA21),AND(BA$4:BA20))),($J21*$G21-LN(1+Jumpoverwrite11*BC$2))/$G21,_xll.qlInterpolationInterpolate(,BA$3,$F21,TRUE))</f>
        <v>#VALUE!</v>
      </c>
      <c r="BC21" s="38" t="e">
        <f>IF(AND(NOT(BA21),AND(BA$4:BA20)),MIN(EXP((BB21-$J21)*$G21),1),"")</f>
        <v>#VALUE!</v>
      </c>
      <c r="BE21" s="85" t="b">
        <f>IF(AND(NOT(BA21),AND(BA$4:BA20)),TRUE,BA21)</f>
        <v>1</v>
      </c>
      <c r="BF21" s="38" t="e">
        <f>IF(AND(NOT(ISBLANK(Jumpoverwrite12)),AND(NOT(BE21),AND(BE$4:BE20))),($J21*$G21-LN(1+Jumpoverwrite12*BG$2))/$G21,_xll.qlInterpolationInterpolate(,BE$3,$F21,TRUE))</f>
        <v>#VALUE!</v>
      </c>
      <c r="BG21" s="38" t="str">
        <f>IF(AND(NOT(BE21),AND(BE$4:BE20)),MIN(EXP((BF21-$J21)*$G21),1),"")</f>
        <v/>
      </c>
      <c r="BI21" s="85" t="b">
        <f t="shared" si="1"/>
        <v>0</v>
      </c>
      <c r="BJ21" s="38" t="e">
        <f>IF(AND(NOT(ISBLANK(jumpoverwrite13)),AND(NOT(BI21),AND(BI$4:BI20))),($J21*$G21-LN(1+jumpoverwrite13*BK$2))/$G21,_xll.qlInterpolationInterpolate(,BI$3,$F21,TRUE))</f>
        <v>#VALUE!</v>
      </c>
      <c r="BK21" s="38" t="str">
        <f>IF(AND(NOT(BI21),AND(BI$4:BI20)),MIN(EXP((BJ21-$J21)*$G21),1),"")</f>
        <v/>
      </c>
    </row>
    <row r="22" spans="1:63" x14ac:dyDescent="0.2">
      <c r="A22" s="37" t="e">
        <v>#N/A</v>
      </c>
      <c r="B22" s="17" t="e">
        <f>_xll.qlRateHelperRate(InterestRatesTrigger,$A22)</f>
        <v>#VALUE!</v>
      </c>
      <c r="C22" s="18" t="e">
        <f>_xll.qlRateHelperEarliestDate(Trigger,$A22)</f>
        <v>#VALUE!</v>
      </c>
      <c r="D22" s="19" t="e">
        <f>_xll.qlRateHelperLatestDate(Trigger,$A22)</f>
        <v>#VALUE!</v>
      </c>
      <c r="F22" s="103" t="e">
        <f t="shared" si="0"/>
        <v>#N/A</v>
      </c>
      <c r="G22" s="104" t="e">
        <f>_xll.qlDayCounterYearFraction(Trigger,DayCounter,D21,D22)</f>
        <v>#NUM!</v>
      </c>
      <c r="I22" s="112" t="b">
        <f t="shared" si="2"/>
        <v>0</v>
      </c>
      <c r="J22" s="41" t="e">
        <v>#N/A</v>
      </c>
      <c r="K22" s="113" t="e">
        <f t="shared" si="3"/>
        <v>#VALUE!</v>
      </c>
      <c r="L22" s="94"/>
      <c r="M22" s="85" t="b">
        <f>IF(AND(NOT(I22),AND(I$4:I21)),TRUE,I22)</f>
        <v>0</v>
      </c>
      <c r="N22" s="38" t="e">
        <f>IF(AND(NOT(ISBLANK(Jumpoverwrite1)),AND(NOT(M22),AND(M$4:M21))),($J22*$G22-LN(1+Jumpoverwrite1*O$2))/$G22,_xll.qlInterpolationInterpolate(,M$3,$F22,TRUE))</f>
        <v>#VALUE!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 t="e">
        <f>IF(AND(NOT(ISBLANK(Jumpoverwrite2)),AND(NOT(Q22),AND(Q$4:Q21))),($J22*$G22-LN(1+Jumpoverwrite2*S$2))/$G22,_xll.qlInterpolationInterpolate(,Q$3,$F22,TRUE))</f>
        <v>#VALUE!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v>0.05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 t="e">
        <f>IF(AND(NOT(ISBLANK(Jumpoverwrite4)),AND(NOT(Y22),AND(Y$4:Y21))),($J22*$G22-LN(1+Jumpoverwrite4*AA$2))/$G22,_xll.qlInterpolationInterpolate(,Y$3,$F22,TRUE))</f>
        <v>#VALUE!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 t="e">
        <f>IF(AND(NOT(ISBLANK(Jumpoverwrite5)),AND(NOT(AC22),AND(AC$4:AC21))),($J22*$G22-LN(1+Jumpoverwrite5*AE$2))/$G22,_xll.qlInterpolationInterpolate(,AC$3,$F22,TRUE))</f>
        <v>#VALUE!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 t="e">
        <f>IF(AND(NOT(ISBLANK(Jumpoverwrite6)),AND(NOT(AG22),AND(AG$4:AG21))),($J22*$G22-LN(1+Jumpoverwrite6*AI$2))/$G22,_xll.qlInterpolationInterpolate(,AG$3,$F22,TRUE))</f>
        <v>#VALUE!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 t="e">
        <f>IF(AND(NOT(ISBLANK(Jumpoverwrite7)),AND(NOT(AK22),AND(AK$4:AK21))),($J22*$G22-LN(1+Jumpoverwrite7*AM$2))/$G22,_xll.qlInterpolationInterpolate(,AK$3,$F22,TRUE))</f>
        <v>#VALUE!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 t="e">
        <f>IF(AND(NOT(ISBLANK(Jumpoverwrite8)),AND(NOT(AO22),AND(AO$4:AO21))),($J22*$G22-LN(1+Jumpoverwrite8*AQ$2))/$G22,_xll.qlInterpolationInterpolate(,AO$3,$F22,TRUE))</f>
        <v>#VALUE!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 t="e">
        <f>IF(AND(NOT(ISBLANK(Jumpoverwrite9)),AND(NOT(AS22),AND(AS$4:AS21))),($J22*$G22-LN(1+Jumpoverwrite9*AU$2))/$G22,_xll.qlInterpolationInterpolate(,AS$3,$F22,TRUE))</f>
        <v>#VALUE!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 t="e">
        <f>IF(AND(NOT(ISBLANK(Jumpoverwrite10)),AND(NOT(AW22),AND(AW$4:AW21))),($J22*$G22-LN(1+Jumpoverwrite10*AY$2))/$G22,_xll.qlInterpolationInterpolate(,AW$3,$F22,TRUE))</f>
        <v>#VALUE!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 t="e">
        <f>IF(AND(NOT(ISBLANK(Jumpoverwrite11)),AND(NOT(BA22),AND(BA$4:BA21))),($J22*$G22-LN(1+Jumpoverwrite11*BC$2))/$G22,_xll.qlInterpolationInterpolate(,BA$3,$F22,TRUE))</f>
        <v>#VALUE!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 t="e">
        <f>IF(AND(NOT(ISBLANK(Jumpoverwrite12)),AND(NOT(BE22),AND(BE$4:BE21))),($J22*$G22-LN(1+Jumpoverwrite12*BG$2))/$G22,_xll.qlInterpolationInterpolate(,BE$3,$F22,TRUE))</f>
        <v>#VALUE!</v>
      </c>
      <c r="BG22" s="38" t="e">
        <f>IF(AND(NOT(BE22),AND(BE$4:BE21)),MIN(EXP((BF22-$J22)*$G22),1),"")</f>
        <v>#VALUE!</v>
      </c>
      <c r="BI22" s="85" t="b">
        <f t="shared" si="1"/>
        <v>0</v>
      </c>
      <c r="BJ22" s="38" t="e">
        <f>IF(AND(NOT(ISBLANK(jumpoverwrite13)),AND(NOT(BI22),AND(BI$4:BI21))),($J22*$G22-LN(1+jumpoverwrite13*BK$2))/$G22,_xll.qlInterpolationInterpolate(,BI$3,$F22,TRUE))</f>
        <v>#VALUE!</v>
      </c>
      <c r="BK22" s="38" t="str">
        <f>IF(AND(NOT(BI22),AND(BI$4:BI21)),MIN(EXP((BJ22-$J22)*$G22),1),"")</f>
        <v/>
      </c>
    </row>
    <row r="23" spans="1:63" x14ac:dyDescent="0.2">
      <c r="A23" s="37" t="e">
        <v>#N/A</v>
      </c>
      <c r="B23" s="17" t="e">
        <f>_xll.qlRateHelperRate(InterestRatesTrigger,$A23)</f>
        <v>#VALUE!</v>
      </c>
      <c r="C23" s="18" t="e">
        <f>_xll.qlRateHelperEarliestDate(Trigger,$A23)</f>
        <v>#VALUE!</v>
      </c>
      <c r="D23" s="19" t="e">
        <f>_xll.qlRateHelperLatestDate(Trigger,$A23)</f>
        <v>#VALUE!</v>
      </c>
      <c r="F23" s="103" t="e">
        <f t="shared" si="0"/>
        <v>#N/A</v>
      </c>
      <c r="G23" s="104" t="e">
        <f>_xll.qlDayCounterYearFraction(Trigger,DayCounter,D22,D23)</f>
        <v>#NUM!</v>
      </c>
      <c r="I23" s="112" t="b">
        <f t="shared" si="2"/>
        <v>0</v>
      </c>
      <c r="J23" s="41" t="e">
        <v>#N/A</v>
      </c>
      <c r="K23" s="113" t="e">
        <f t="shared" si="3"/>
        <v>#VALUE!</v>
      </c>
      <c r="L23" s="94"/>
      <c r="M23" s="85" t="b">
        <f>IF(AND(NOT(I23),AND(I$4:I22)),TRUE,I23)</f>
        <v>0</v>
      </c>
      <c r="N23" s="38" t="e">
        <f>IF(AND(NOT(ISBLANK(Jumpoverwrite1)),AND(NOT(M23),AND(M$4:M22))),($J23*$G23-LN(1+Jumpoverwrite1*O$2))/$G23,_xll.qlInterpolationInterpolate(,M$3,$F23,TRUE))</f>
        <v>#VALUE!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 t="e">
        <f>IF(AND(NOT(ISBLANK(Jumpoverwrite2)),AND(NOT(Q23),AND(Q$4:Q22))),($J23*$G23-LN(1+Jumpoverwrite2*S$2))/$G23,_xll.qlInterpolationInterpolate(,Q$3,$F23,TRUE))</f>
        <v>#VALUE!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v>0.05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 t="e">
        <f>IF(AND(NOT(ISBLANK(Jumpoverwrite4)),AND(NOT(Y23),AND(Y$4:Y22))),($J23*$G23-LN(1+Jumpoverwrite4*AA$2))/$G23,_xll.qlInterpolationInterpolate(,Y$3,$F23,TRUE))</f>
        <v>#VALUE!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 t="e">
        <f>IF(AND(NOT(ISBLANK(Jumpoverwrite5)),AND(NOT(AC23),AND(AC$4:AC22))),($J23*$G23-LN(1+Jumpoverwrite5*AE$2))/$G23,_xll.qlInterpolationInterpolate(,AC$3,$F23,TRUE))</f>
        <v>#VALUE!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 t="e">
        <f>IF(AND(NOT(ISBLANK(Jumpoverwrite6)),AND(NOT(AG23),AND(AG$4:AG22))),($J23*$G23-LN(1+Jumpoverwrite6*AI$2))/$G23,_xll.qlInterpolationInterpolate(,AG$3,$F23,TRUE))</f>
        <v>#VALUE!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 t="e">
        <f>IF(AND(NOT(ISBLANK(Jumpoverwrite7)),AND(NOT(AK23),AND(AK$4:AK22))),($J23*$G23-LN(1+Jumpoverwrite7*AM$2))/$G23,_xll.qlInterpolationInterpolate(,AK$3,$F23,TRUE))</f>
        <v>#VALUE!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 t="e">
        <f>IF(AND(NOT(ISBLANK(Jumpoverwrite8)),AND(NOT(AO23),AND(AO$4:AO22))),($J23*$G23-LN(1+Jumpoverwrite8*AQ$2))/$G23,_xll.qlInterpolationInterpolate(,AO$3,$F23,TRUE))</f>
        <v>#VALUE!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 t="e">
        <f>IF(AND(NOT(ISBLANK(Jumpoverwrite9)),AND(NOT(AS23),AND(AS$4:AS22))),($J23*$G23-LN(1+Jumpoverwrite9*AU$2))/$G23,_xll.qlInterpolationInterpolate(,AS$3,$F23,TRUE))</f>
        <v>#VALUE!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 t="e">
        <f>IF(AND(NOT(ISBLANK(Jumpoverwrite10)),AND(NOT(AW23),AND(AW$4:AW22))),($J23*$G23-LN(1+Jumpoverwrite10*AY$2))/$G23,_xll.qlInterpolationInterpolate(,AW$3,$F23,TRUE))</f>
        <v>#VALUE!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 t="e">
        <f>IF(AND(NOT(ISBLANK(Jumpoverwrite11)),AND(NOT(BA23),AND(BA$4:BA22))),($J23*$G23-LN(1+Jumpoverwrite11*BC$2))/$G23,_xll.qlInterpolationInterpolate(,BA$3,$F23,TRUE))</f>
        <v>#VALUE!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 t="e">
        <f>IF(AND(NOT(ISBLANK(Jumpoverwrite12)),AND(NOT(BE23),AND(BE$4:BE22))),($J23*$G23-LN(1+Jumpoverwrite12*BG$2))/$G23,_xll.qlInterpolationInterpolate(,BE$3,$F23,TRUE))</f>
        <v>#VALUE!</v>
      </c>
      <c r="BG23" s="38" t="str">
        <f>IF(AND(NOT(BE23),AND(BE$4:BE22)),MIN(EXP((BF23-$J23)*$G23),1),"")</f>
        <v/>
      </c>
      <c r="BI23" s="85" t="b">
        <f t="shared" si="1"/>
        <v>0</v>
      </c>
      <c r="BJ23" s="38" t="e">
        <f>IF(AND(NOT(ISBLANK(jumpoverwrite13)),AND(NOT(BI23),AND(BI$4:BI22))),($J23*$G23-LN(1+jumpoverwrite13*BK$2))/$G23,_xll.qlInterpolationInterpolate(,BI$3,$F23,TRUE))</f>
        <v>#VALUE!</v>
      </c>
      <c r="BK23" s="38" t="str">
        <f>IF(AND(NOT(BI23),AND(BI$4:BI22)),MIN(EXP((BJ23-$J23)*$G23),1),"")</f>
        <v/>
      </c>
    </row>
    <row r="24" spans="1:63" x14ac:dyDescent="0.2">
      <c r="A24" s="37" t="e">
        <v>#N/A</v>
      </c>
      <c r="B24" s="17" t="e">
        <f>_xll.qlRateHelperRate(InterestRatesTrigger,$A24)</f>
        <v>#VALUE!</v>
      </c>
      <c r="C24" s="18" t="e">
        <f>_xll.qlRateHelperEarliestDate(Trigger,$A24)</f>
        <v>#VALUE!</v>
      </c>
      <c r="D24" s="19" t="e">
        <f>_xll.qlRateHelperLatestDate(Trigger,$A24)</f>
        <v>#VALUE!</v>
      </c>
      <c r="F24" s="103" t="e">
        <f t="shared" si="0"/>
        <v>#N/A</v>
      </c>
      <c r="G24" s="104" t="e">
        <f>_xll.qlDayCounterYearFraction(Trigger,DayCounter,D23,D24)</f>
        <v>#NUM!</v>
      </c>
      <c r="I24" s="112" t="b">
        <f t="shared" si="2"/>
        <v>0</v>
      </c>
      <c r="J24" s="41" t="e">
        <v>#N/A</v>
      </c>
      <c r="K24" s="113" t="e">
        <f t="shared" si="3"/>
        <v>#VALUE!</v>
      </c>
      <c r="L24" s="94"/>
      <c r="M24" s="85" t="b">
        <f>IF(AND(NOT(I24),AND(I$4:I23)),TRUE,I24)</f>
        <v>0</v>
      </c>
      <c r="N24" s="38" t="e">
        <f>IF(AND(NOT(ISBLANK(Jumpoverwrite1)),AND(NOT(M24),AND(M$4:M23))),($J24*$G24-LN(1+Jumpoverwrite1*O$2))/$G24,_xll.qlInterpolationInterpolate(,M$3,$F24,TRUE))</f>
        <v>#VALUE!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 t="e">
        <f>IF(AND(NOT(ISBLANK(Jumpoverwrite2)),AND(NOT(Q24),AND(Q$4:Q23))),($J24*$G24-LN(1+Jumpoverwrite2*S$2))/$G24,_xll.qlInterpolationInterpolate(,Q$3,$F24,TRUE))</f>
        <v>#VALUE!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v>0.05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 t="e">
        <f>IF(AND(NOT(ISBLANK(Jumpoverwrite4)),AND(NOT(Y24),AND(Y$4:Y23))),($J24*$G24-LN(1+Jumpoverwrite4*AA$2))/$G24,_xll.qlInterpolationInterpolate(,Y$3,$F24,TRUE))</f>
        <v>#VALUE!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 t="e">
        <f>IF(AND(NOT(ISBLANK(Jumpoverwrite5)),AND(NOT(AC24),AND(AC$4:AC23))),($J24*$G24-LN(1+Jumpoverwrite5*AE$2))/$G24,_xll.qlInterpolationInterpolate(,AC$3,$F24,TRUE))</f>
        <v>#VALUE!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 t="e">
        <f>IF(AND(NOT(ISBLANK(Jumpoverwrite6)),AND(NOT(AG24),AND(AG$4:AG23))),($J24*$G24-LN(1+Jumpoverwrite6*AI$2))/$G24,_xll.qlInterpolationInterpolate(,AG$3,$F24,TRUE))</f>
        <v>#VALUE!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 t="e">
        <f>IF(AND(NOT(ISBLANK(Jumpoverwrite7)),AND(NOT(AK24),AND(AK$4:AK23))),($J24*$G24-LN(1+Jumpoverwrite7*AM$2))/$G24,_xll.qlInterpolationInterpolate(,AK$3,$F24,TRUE))</f>
        <v>#VALUE!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 t="e">
        <f>IF(AND(NOT(ISBLANK(Jumpoverwrite8)),AND(NOT(AO24),AND(AO$4:AO23))),($J24*$G24-LN(1+Jumpoverwrite8*AQ$2))/$G24,_xll.qlInterpolationInterpolate(,AO$3,$F24,TRUE))</f>
        <v>#VALUE!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 t="e">
        <f>IF(AND(NOT(ISBLANK(Jumpoverwrite9)),AND(NOT(AS24),AND(AS$4:AS23))),($J24*$G24-LN(1+Jumpoverwrite9*AU$2))/$G24,_xll.qlInterpolationInterpolate(,AS$3,$F24,TRUE))</f>
        <v>#VALUE!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 t="e">
        <f>IF(AND(NOT(ISBLANK(Jumpoverwrite10)),AND(NOT(AW24),AND(AW$4:AW23))),($J24*$G24-LN(1+Jumpoverwrite10*AY$2))/$G24,_xll.qlInterpolationInterpolate(,AW$3,$F24,TRUE))</f>
        <v>#VALUE!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 t="e">
        <f>IF(AND(NOT(ISBLANK(Jumpoverwrite11)),AND(NOT(BA24),AND(BA$4:BA23))),($J24*$G24-LN(1+Jumpoverwrite11*BC$2))/$G24,_xll.qlInterpolationInterpolate(,BA$3,$F24,TRUE))</f>
        <v>#VALUE!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 t="e">
        <f>IF(AND(NOT(ISBLANK(Jumpoverwrite12)),AND(NOT(BE24),AND(BE$4:BE23))),($J24*$G24-LN(1+Jumpoverwrite12*BG$2))/$G24,_xll.qlInterpolationInterpolate(,BE$3,$F24,TRUE))</f>
        <v>#VALUE!</v>
      </c>
      <c r="BG24" s="38" t="str">
        <f>IF(AND(NOT(BE24),AND(BE$4:BE23)),MIN(EXP((BF24-$J24)*$G24),1),"")</f>
        <v/>
      </c>
      <c r="BI24" s="85" t="b">
        <f t="shared" si="1"/>
        <v>0</v>
      </c>
      <c r="BJ24" s="38" t="e">
        <f>IF(AND(NOT(ISBLANK(jumpoverwrite13)),AND(NOT(BI24),AND(BI$4:BI23))),($J24*$G24-LN(1+jumpoverwrite13*BK$2))/$G24,_xll.qlInterpolationInterpolate(,BI$3,$F24,TRUE))</f>
        <v>#VALUE!</v>
      </c>
      <c r="BK24" s="38" t="str">
        <f>IF(AND(NOT(BI24),AND(BI$4:BI23)),MIN(EXP((BJ24-$J24)*$G24),1),"")</f>
        <v/>
      </c>
    </row>
    <row r="25" spans="1:63" x14ac:dyDescent="0.2">
      <c r="A25" s="37" t="e">
        <v>#N/A</v>
      </c>
      <c r="B25" s="17" t="e">
        <f>_xll.qlRateHelperRate(InterestRatesTrigger,$A25)</f>
        <v>#VALUE!</v>
      </c>
      <c r="C25" s="18" t="e">
        <f>_xll.qlRateHelperEarliestDate(Trigger,$A25)</f>
        <v>#VALUE!</v>
      </c>
      <c r="D25" s="19" t="e">
        <f>_xll.qlRateHelperLatestDate(Trigger,$A25)</f>
        <v>#VALUE!</v>
      </c>
      <c r="F25" s="103" t="e">
        <f t="shared" si="0"/>
        <v>#N/A</v>
      </c>
      <c r="G25" s="104" t="e">
        <f>_xll.qlDayCounterYearFraction(Trigger,DayCounter,D24,D25)</f>
        <v>#NUM!</v>
      </c>
      <c r="I25" s="112" t="b">
        <f t="shared" si="2"/>
        <v>0</v>
      </c>
      <c r="J25" s="41" t="e">
        <v>#N/A</v>
      </c>
      <c r="K25" s="113" t="e">
        <f t="shared" si="3"/>
        <v>#VALUE!</v>
      </c>
      <c r="L25" s="94"/>
      <c r="M25" s="85" t="b">
        <f>IF(AND(NOT(I25),AND(I$4:I24)),TRUE,I25)</f>
        <v>0</v>
      </c>
      <c r="N25" s="38" t="e">
        <f>IF(AND(NOT(ISBLANK(Jumpoverwrite1)),AND(NOT(M25),AND(M$4:M24))),($J25*$G25-LN(1+Jumpoverwrite1*O$2))/$G25,_xll.qlInterpolationInterpolate(,M$3,$F25,TRUE))</f>
        <v>#VALUE!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 t="e">
        <f>IF(AND(NOT(ISBLANK(Jumpoverwrite2)),AND(NOT(Q25),AND(Q$4:Q24))),($J25*$G25-LN(1+Jumpoverwrite2*S$2))/$G25,_xll.qlInterpolationInterpolate(,Q$3,$F25,TRUE))</f>
        <v>#VALUE!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v>0.05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 t="e">
        <f>IF(AND(NOT(ISBLANK(Jumpoverwrite4)),AND(NOT(Y25),AND(Y$4:Y24))),($J25*$G25-LN(1+Jumpoverwrite4*AA$2))/$G25,_xll.qlInterpolationInterpolate(,Y$3,$F25,TRUE))</f>
        <v>#VALUE!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 t="e">
        <f>IF(AND(NOT(ISBLANK(Jumpoverwrite5)),AND(NOT(AC25),AND(AC$4:AC24))),($J25*$G25-LN(1+Jumpoverwrite5*AE$2))/$G25,_xll.qlInterpolationInterpolate(,AC$3,$F25,TRUE))</f>
        <v>#VALUE!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 t="e">
        <f>IF(AND(NOT(ISBLANK(Jumpoverwrite6)),AND(NOT(AG25),AND(AG$4:AG24))),($J25*$G25-LN(1+Jumpoverwrite6*AI$2))/$G25,_xll.qlInterpolationInterpolate(,AG$3,$F25,TRUE))</f>
        <v>#VALUE!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 t="e">
        <f>IF(AND(NOT(ISBLANK(Jumpoverwrite7)),AND(NOT(AK25),AND(AK$4:AK24))),($J25*$G25-LN(1+Jumpoverwrite7*AM$2))/$G25,_xll.qlInterpolationInterpolate(,AK$3,$F25,TRUE))</f>
        <v>#VALUE!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 t="e">
        <f>IF(AND(NOT(ISBLANK(Jumpoverwrite8)),AND(NOT(AO25),AND(AO$4:AO24))),($J25*$G25-LN(1+Jumpoverwrite8*AQ$2))/$G25,_xll.qlInterpolationInterpolate(,AO$3,$F25,TRUE))</f>
        <v>#VALUE!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 t="e">
        <f>IF(AND(NOT(ISBLANK(Jumpoverwrite9)),AND(NOT(AS25),AND(AS$4:AS24))),($J25*$G25-LN(1+Jumpoverwrite9*AU$2))/$G25,_xll.qlInterpolationInterpolate(,AS$3,$F25,TRUE))</f>
        <v>#VALUE!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 t="e">
        <f>IF(AND(NOT(ISBLANK(Jumpoverwrite10)),AND(NOT(AW25),AND(AW$4:AW24))),($J25*$G25-LN(1+Jumpoverwrite10*AY$2))/$G25,_xll.qlInterpolationInterpolate(,AW$3,$F25,TRUE))</f>
        <v>#VALUE!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 t="e">
        <f>IF(AND(NOT(ISBLANK(Jumpoverwrite11)),AND(NOT(BA25),AND(BA$4:BA24))),($J25*$G25-LN(1+Jumpoverwrite11*BC$2))/$G25,_xll.qlInterpolationInterpolate(,BA$3,$F25,TRUE))</f>
        <v>#VALUE!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 t="e">
        <f>IF(AND(NOT(ISBLANK(Jumpoverwrite12)),AND(NOT(BE25),AND(BE$4:BE24))),($J25*$G25-LN(1+Jumpoverwrite12*BG$2))/$G25,_xll.qlInterpolationInterpolate(,BE$3,$F25,TRUE))</f>
        <v>#VALUE!</v>
      </c>
      <c r="BG25" s="38" t="str">
        <f>IF(AND(NOT(BE25),AND(BE$4:BE24)),MIN(EXP((BF25-$J25)*$G25),1),"")</f>
        <v/>
      </c>
      <c r="BI25" s="85" t="b">
        <f t="shared" si="1"/>
        <v>0</v>
      </c>
      <c r="BJ25" s="38" t="e">
        <f>IF(AND(NOT(ISBLANK(jumpoverwrite13)),AND(NOT(BI25),AND(BI$4:BI24))),($J25*$G25-LN(1+jumpoverwrite13*BK$2))/$G25,_xll.qlInterpolationInterpolate(,BI$3,$F25,TRUE))</f>
        <v>#VALUE!</v>
      </c>
      <c r="BK25" s="38" t="str">
        <f>IF(AND(NOT(BI25),AND(BI$4:BI24)),MIN(EXP((BJ25-$J25)*$G25),1),"")</f>
        <v/>
      </c>
    </row>
    <row r="26" spans="1:63" x14ac:dyDescent="0.2">
      <c r="A26" s="37" t="e">
        <v>#N/A</v>
      </c>
      <c r="B26" s="17" t="e">
        <f>_xll.qlRateHelperRate(InterestRatesTrigger,$A26)</f>
        <v>#VALUE!</v>
      </c>
      <c r="C26" s="18" t="e">
        <f>_xll.qlRateHelperEarliestDate(Trigger,$A26)</f>
        <v>#VALUE!</v>
      </c>
      <c r="D26" s="19" t="e">
        <f>_xll.qlRateHelperLatestDate(Trigger,$A26)</f>
        <v>#VALUE!</v>
      </c>
      <c r="F26" s="103" t="e">
        <f t="shared" si="0"/>
        <v>#N/A</v>
      </c>
      <c r="G26" s="104" t="e">
        <f>_xll.qlDayCounterYearFraction(Trigger,DayCounter,D25,D26)</f>
        <v>#NUM!</v>
      </c>
      <c r="I26" s="112" t="b">
        <f t="shared" si="2"/>
        <v>0</v>
      </c>
      <c r="J26" s="41" t="e">
        <v>#N/A</v>
      </c>
      <c r="K26" s="113" t="e">
        <f t="shared" si="3"/>
        <v>#VALUE!</v>
      </c>
      <c r="L26" s="94"/>
      <c r="M26" s="85" t="b">
        <f>IF(AND(NOT(I26),AND(I$4:I25)),TRUE,I26)</f>
        <v>0</v>
      </c>
      <c r="N26" s="38" t="e">
        <f>IF(AND(NOT(ISBLANK(Jumpoverwrite1)),AND(NOT(M26),AND(M$4:M25))),($J26*$G26-LN(1+Jumpoverwrite1*O$2))/$G26,_xll.qlInterpolationInterpolate(,M$3,$F26,TRUE))</f>
        <v>#VALUE!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 t="e">
        <f>IF(AND(NOT(ISBLANK(Jumpoverwrite2)),AND(NOT(Q26),AND(Q$4:Q25))),($J26*$G26-LN(1+Jumpoverwrite2*S$2))/$G26,_xll.qlInterpolationInterpolate(,Q$3,$F26,TRUE))</f>
        <v>#VALUE!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v>0.05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 t="e">
        <f>IF(AND(NOT(ISBLANK(Jumpoverwrite4)),AND(NOT(Y26),AND(Y$4:Y25))),($J26*$G26-LN(1+Jumpoverwrite4*AA$2))/$G26,_xll.qlInterpolationInterpolate(,Y$3,$F26,TRUE))</f>
        <v>#VALUE!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 t="e">
        <f>IF(AND(NOT(ISBLANK(Jumpoverwrite5)),AND(NOT(AC26),AND(AC$4:AC25))),($J26*$G26-LN(1+Jumpoverwrite5*AE$2))/$G26,_xll.qlInterpolationInterpolate(,AC$3,$F26,TRUE))</f>
        <v>#VALUE!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 t="e">
        <f>IF(AND(NOT(ISBLANK(Jumpoverwrite6)),AND(NOT(AG26),AND(AG$4:AG25))),($J26*$G26-LN(1+Jumpoverwrite6*AI$2))/$G26,_xll.qlInterpolationInterpolate(,AG$3,$F26,TRUE))</f>
        <v>#VALUE!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 t="e">
        <f>IF(AND(NOT(ISBLANK(Jumpoverwrite7)),AND(NOT(AK26),AND(AK$4:AK25))),($J26*$G26-LN(1+Jumpoverwrite7*AM$2))/$G26,_xll.qlInterpolationInterpolate(,AK$3,$F26,TRUE))</f>
        <v>#VALUE!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 t="e">
        <f>IF(AND(NOT(ISBLANK(Jumpoverwrite8)),AND(NOT(AO26),AND(AO$4:AO25))),($J26*$G26-LN(1+Jumpoverwrite8*AQ$2))/$G26,_xll.qlInterpolationInterpolate(,AO$3,$F26,TRUE))</f>
        <v>#VALUE!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 t="e">
        <f>IF(AND(NOT(ISBLANK(Jumpoverwrite9)),AND(NOT(AS26),AND(AS$4:AS25))),($J26*$G26-LN(1+Jumpoverwrite9*AU$2))/$G26,_xll.qlInterpolationInterpolate(,AS$3,$F26,TRUE))</f>
        <v>#VALUE!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 t="e">
        <f>IF(AND(NOT(ISBLANK(Jumpoverwrite10)),AND(NOT(AW26),AND(AW$4:AW25))),($J26*$G26-LN(1+Jumpoverwrite10*AY$2))/$G26,_xll.qlInterpolationInterpolate(,AW$3,$F26,TRUE))</f>
        <v>#VALUE!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 t="e">
        <f>IF(AND(NOT(ISBLANK(Jumpoverwrite11)),AND(NOT(BA26),AND(BA$4:BA25))),($J26*$G26-LN(1+Jumpoverwrite11*BC$2))/$G26,_xll.qlInterpolationInterpolate(,BA$3,$F26,TRUE))</f>
        <v>#VALUE!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 t="e">
        <f>IF(AND(NOT(ISBLANK(Jumpoverwrite12)),AND(NOT(BE26),AND(BE$4:BE25))),($J26*$G26-LN(1+Jumpoverwrite12*BG$2))/$G26,_xll.qlInterpolationInterpolate(,BE$3,$F26,TRUE))</f>
        <v>#VALUE!</v>
      </c>
      <c r="BG26" s="38" t="str">
        <f>IF(AND(NOT(BE26),AND(BE$4:BE25)),MIN(EXP((BF26-$J26)*$G26),1),"")</f>
        <v/>
      </c>
      <c r="BI26" s="85" t="b">
        <f t="shared" si="1"/>
        <v>0</v>
      </c>
      <c r="BJ26" s="38" t="e">
        <f>IF(AND(NOT(ISBLANK(jumpoverwrite13)),AND(NOT(BI26),AND(BI$4:BI25))),($J26*$G26-LN(1+jumpoverwrite13*BK$2))/$G26,_xll.qlInterpolationInterpolate(,BI$3,$F26,TRUE))</f>
        <v>#VALUE!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_xll.qlRateHelperRate(InterestRatesTrigger,$A27)</f>
        <v>#VALUE!</v>
      </c>
      <c r="C27" s="18" t="e">
        <f>_xll.qlRateHelperEarliestDate(Trigger,$A27)</f>
        <v>#VALUE!</v>
      </c>
      <c r="D27" s="19" t="e">
        <f>_xll.qlRateHelperLatestDate(Trigger,$A27)</f>
        <v>#VALUE!</v>
      </c>
      <c r="F27" s="103" t="e">
        <f t="shared" si="0"/>
        <v>#N/A</v>
      </c>
      <c r="G27" s="104" t="e">
        <f>_xll.qlDayCounterYearFraction(Trigger,DayCounter,D26,D27)</f>
        <v>#NUM!</v>
      </c>
      <c r="I27" s="112" t="b">
        <f t="shared" si="2"/>
        <v>0</v>
      </c>
      <c r="J27" s="41" t="e">
        <v>#N/A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>IF(AND(NOT(ISBLANK(Jumpoverwrite1)),AND(NOT(M27),AND(M$4:M26))),($J27*$G27-LN(1+Jumpoverwrite1*O$2))/$G27,_xll.qlInterpolationInterpolate(,M$3,$F27,TRUE))</f>
        <v>#VALUE!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>IF(AND(NOT(ISBLANK(Jumpoverwrite2)),AND(NOT(Q27),AND(Q$4:Q26))),($J27*$G27-LN(1+Jumpoverwrite2*S$2))/$G27,_xll.qlInterpolationInterpolate(,Q$3,$F27,TRUE))</f>
        <v>#VALUE!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>
        <v>0.05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>IF(AND(NOT(ISBLANK(Jumpoverwrite4)),AND(NOT(Y27),AND(Y$4:Y26))),($J27*$G27-LN(1+Jumpoverwrite4*AA$2))/$G27,_xll.qlInterpolationInterpolate(,Y$3,$F27,TRUE))</f>
        <v>#VALUE!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>IF(AND(NOT(ISBLANK(Jumpoverwrite5)),AND(NOT(AC27),AND(AC$4:AC26))),($J27*$G27-LN(1+Jumpoverwrite5*AE$2))/$G27,_xll.qlInterpolationInterpolate(,AC$3,$F27,TRUE))</f>
        <v>#VALUE!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>IF(AND(NOT(ISBLANK(Jumpoverwrite6)),AND(NOT(AG27),AND(AG$4:AG26))),($J27*$G27-LN(1+Jumpoverwrite6*AI$2))/$G27,_xll.qlInterpolationInterpolate(,AG$3,$F27,TRUE))</f>
        <v>#VALUE!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>IF(AND(NOT(ISBLANK(Jumpoverwrite7)),AND(NOT(AK27),AND(AK$4:AK26))),($J27*$G27-LN(1+Jumpoverwrite7*AM$2))/$G27,_xll.qlInterpolationInterpolate(,AK$3,$F27,TRUE))</f>
        <v>#VALUE!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>IF(AND(NOT(ISBLANK(Jumpoverwrite8)),AND(NOT(AO27),AND(AO$4:AO26))),($J27*$G27-LN(1+Jumpoverwrite8*AQ$2))/$G27,_xll.qlInterpolationInterpolate(,AO$3,$F27,TRUE))</f>
        <v>#VALUE!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>IF(AND(NOT(ISBLANK(Jumpoverwrite9)),AND(NOT(AS27),AND(AS$4:AS26))),($J27*$G27-LN(1+Jumpoverwrite9*AU$2))/$G27,_xll.qlInterpolationInterpolate(,AS$3,$F27,TRUE))</f>
        <v>#VALUE!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>IF(AND(NOT(ISBLANK(Jumpoverwrite10)),AND(NOT(AW27),AND(AW$4:AW26))),($J27*$G27-LN(1+Jumpoverwrite10*AY$2))/$G27,_xll.qlInterpolationInterpolate(,AW$3,$F27,TRUE))</f>
        <v>#VALUE!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>IF(AND(NOT(ISBLANK(Jumpoverwrite11)),AND(NOT(BA27),AND(BA$4:BA26))),($J27*$G27-LN(1+Jumpoverwrite11*BC$2))/$G27,_xll.qlInterpolationInterpolate(,BA$3,$F27,TRUE))</f>
        <v>#VALUE!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>IF(AND(NOT(ISBLANK(Jumpoverwrite12)),AND(NOT(BE27),AND(BE$4:BE26))),($J27*$G27-LN(1+Jumpoverwrite12*BG$2))/$G27,_xll.qlInterpolationInterpolate(,BE$3,$F27,TRUE))</f>
        <v>#VALUE!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>IF(AND(NOT(ISBLANK(jumpoverwrite13)),AND(NOT(BI27),AND(BI$4:BI26))),($J27*$G27-LN(1+jumpoverwrite13*BK$2))/$G27,_xll.qlInterpolationInterpolate(,BI$3,$F27,TRUE))</f>
        <v>#VALUE!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_xll.qlRateHelperRate(InterestRatesTrigger,$A28)</f>
        <v>#VALUE!</v>
      </c>
      <c r="C28" s="18" t="e">
        <f>_xll.qlRateHelperEarliestDate(Trigger,$A28)</f>
        <v>#VALUE!</v>
      </c>
      <c r="D28" s="19" t="e">
        <f>_xll.qlRateHelperLatestDate(Trigger,$A28)</f>
        <v>#VALUE!</v>
      </c>
      <c r="F28" s="103" t="e">
        <f t="shared" si="0"/>
        <v>#N/A</v>
      </c>
      <c r="G28" s="104" t="e">
        <f>_xll.qlDayCounterYearFraction(Trigger,DayCounter,D27,D28)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IF(AND(NOT(ISBLANK(Jumpoverwrite1)),AND(NOT(M28),AND(M$4:M27))),($J28*$G28-LN(1+Jumpoverwrite1*O$2))/$G28,_xll.qlInterpolationInterpolate(,M$3,$F28,TRUE))</f>
        <v>#VALUE!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IF(AND(NOT(ISBLANK(Jumpoverwrite2)),AND(NOT(Q28),AND(Q$4:Q27))),($J28*$G28-LN(1+Jumpoverwrite2*S$2))/$G28,_xll.qlInterpolationInterpolate(,Q$3,$F28,TRUE))</f>
        <v>#VALUE!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>
        <v>0.05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IF(AND(NOT(ISBLANK(Jumpoverwrite4)),AND(NOT(Y28),AND(Y$4:Y27))),($J28*$G28-LN(1+Jumpoverwrite4*AA$2))/$G28,_xll.qlInterpolationInterpolate(,Y$3,$F28,TRUE))</f>
        <v>#VALUE!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IF(AND(NOT(ISBLANK(Jumpoverwrite5)),AND(NOT(AC28),AND(AC$4:AC27))),($J28*$G28-LN(1+Jumpoverwrite5*AE$2))/$G28,_xll.qlInterpolationInterpolate(,AC$3,$F28,TRUE))</f>
        <v>#VALUE!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IF(AND(NOT(ISBLANK(Jumpoverwrite6)),AND(NOT(AG28),AND(AG$4:AG27))),($J28*$G28-LN(1+Jumpoverwrite6*AI$2))/$G28,_xll.qlInterpolationInterpolate(,AG$3,$F28,TRUE))</f>
        <v>#VALUE!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IF(AND(NOT(ISBLANK(Jumpoverwrite7)),AND(NOT(AK28),AND(AK$4:AK27))),($J28*$G28-LN(1+Jumpoverwrite7*AM$2))/$G28,_xll.qlInterpolationInterpolate(,AK$3,$F28,TRUE))</f>
        <v>#VALUE!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IF(AND(NOT(ISBLANK(Jumpoverwrite8)),AND(NOT(AO28),AND(AO$4:AO27))),($J28*$G28-LN(1+Jumpoverwrite8*AQ$2))/$G28,_xll.qlInterpolationInterpolate(,AO$3,$F28,TRUE))</f>
        <v>#VALUE!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IF(AND(NOT(ISBLANK(Jumpoverwrite9)),AND(NOT(AS28),AND(AS$4:AS27))),($J28*$G28-LN(1+Jumpoverwrite9*AU$2))/$G28,_xll.qlInterpolationInterpolate(,AS$3,$F28,TRUE))</f>
        <v>#VALUE!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IF(AND(NOT(ISBLANK(Jumpoverwrite10)),AND(NOT(AW28),AND(AW$4:AW27))),($J28*$G28-LN(1+Jumpoverwrite10*AY$2))/$G28,_xll.qlInterpolationInterpolate(,AW$3,$F28,TRUE))</f>
        <v>#VALUE!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IF(AND(NOT(ISBLANK(Jumpoverwrite11)),AND(NOT(BA28),AND(BA$4:BA27))),($J28*$G28-LN(1+Jumpoverwrite11*BC$2))/$G28,_xll.qlInterpolationInterpolate(,BA$3,$F28,TRUE))</f>
        <v>#VALUE!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IF(AND(NOT(ISBLANK(Jumpoverwrite12)),AND(NOT(BE28),AND(BE$4:BE27))),($J28*$G28-LN(1+Jumpoverwrite12*BG$2))/$G28,_xll.qlInterpolationInterpolate(,BE$3,$F28,TRUE))</f>
        <v>#VALUE!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IF(AND(NOT(ISBLANK(jumpoverwrite13)),AND(NOT(BI28),AND(BI$4:BI27))),($J28*$G28-LN(1+jumpoverwrite13*BK$2))/$G28,_xll.qlInterpolationInterpolate(,BI$3,$F28,TRUE))</f>
        <v>#VALUE!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_xll.qlRateHelperRate(InterestRatesTrigger,$A29)</f>
        <v>#VALUE!</v>
      </c>
      <c r="C29" s="18" t="e">
        <f>_xll.qlRateHelperEarliestDate(Trigger,$A29)</f>
        <v>#VALUE!</v>
      </c>
      <c r="D29" s="19" t="e">
        <f>_xll.qlRateHelperLatestDate(Trigger,$A29)</f>
        <v>#VALUE!</v>
      </c>
      <c r="F29" s="103" t="e">
        <f t="shared" si="0"/>
        <v>#N/A</v>
      </c>
      <c r="G29" s="104" t="e">
        <f>_xll.qlDayCounterYearFraction(Trigger,DayCounter,D28,D29)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IF(AND(NOT(ISBLANK(Jumpoverwrite1)),AND(NOT(M29),AND(M$4:M28))),($J29*$G29-LN(1+Jumpoverwrite1*O$2))/$G29,_xll.qlInterpolationInterpolate(,M$3,$F29,TRUE))</f>
        <v>#VALUE!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IF(AND(NOT(ISBLANK(Jumpoverwrite2)),AND(NOT(Q29),AND(Q$4:Q28))),($J29*$G29-LN(1+Jumpoverwrite2*S$2))/$G29,_xll.qlInterpolationInterpolate(,Q$3,$F29,TRUE))</f>
        <v>#VALUE!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v>0.05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IF(AND(NOT(ISBLANK(Jumpoverwrite4)),AND(NOT(Y29),AND(Y$4:Y28))),($J29*$G29-LN(1+Jumpoverwrite4*AA$2))/$G29,_xll.qlInterpolationInterpolate(,Y$3,$F29,TRUE))</f>
        <v>#VALUE!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IF(AND(NOT(ISBLANK(Jumpoverwrite5)),AND(NOT(AC29),AND(AC$4:AC28))),($J29*$G29-LN(1+Jumpoverwrite5*AE$2))/$G29,_xll.qlInterpolationInterpolate(,AC$3,$F29,TRUE))</f>
        <v>#VALUE!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IF(AND(NOT(ISBLANK(Jumpoverwrite6)),AND(NOT(AG29),AND(AG$4:AG28))),($J29*$G29-LN(1+Jumpoverwrite6*AI$2))/$G29,_xll.qlInterpolationInterpolate(,AG$3,$F29,TRUE))</f>
        <v>#VALUE!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IF(AND(NOT(ISBLANK(Jumpoverwrite7)),AND(NOT(AK29),AND(AK$4:AK28))),($J29*$G29-LN(1+Jumpoverwrite7*AM$2))/$G29,_xll.qlInterpolationInterpolate(,AK$3,$F29,TRUE))</f>
        <v>#VALUE!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IF(AND(NOT(ISBLANK(Jumpoverwrite8)),AND(NOT(AO29),AND(AO$4:AO28))),($J29*$G29-LN(1+Jumpoverwrite8*AQ$2))/$G29,_xll.qlInterpolationInterpolate(,AO$3,$F29,TRUE))</f>
        <v>#VALUE!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IF(AND(NOT(ISBLANK(Jumpoverwrite9)),AND(NOT(AS29),AND(AS$4:AS28))),($J29*$G29-LN(1+Jumpoverwrite9*AU$2))/$G29,_xll.qlInterpolationInterpolate(,AS$3,$F29,TRUE))</f>
        <v>#VALUE!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IF(AND(NOT(ISBLANK(Jumpoverwrite10)),AND(NOT(AW29),AND(AW$4:AW28))),($J29*$G29-LN(1+Jumpoverwrite10*AY$2))/$G29,_xll.qlInterpolationInterpolate(,AW$3,$F29,TRUE))</f>
        <v>#VALUE!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IF(AND(NOT(ISBLANK(Jumpoverwrite11)),AND(NOT(BA29),AND(BA$4:BA28))),($J29*$G29-LN(1+Jumpoverwrite11*BC$2))/$G29,_xll.qlInterpolationInterpolate(,BA$3,$F29,TRUE))</f>
        <v>#VALUE!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IF(AND(NOT(ISBLANK(Jumpoverwrite12)),AND(NOT(BE29),AND(BE$4:BE28))),($J29*$G29-LN(1+Jumpoverwrite12*BG$2))/$G29,_xll.qlInterpolationInterpolate(,BE$3,$F29,TRUE))</f>
        <v>#VALUE!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IF(AND(NOT(ISBLANK(jumpoverwrite13)),AND(NOT(BI29),AND(BI$4:BI28))),($J29*$G29-LN(1+jumpoverwrite13*BK$2))/$G29,_xll.qlInterpolationInterpolate(,BI$3,$F29,TRUE))</f>
        <v>#VALUE!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_xll.qlRateHelperRate(InterestRatesTrigger,$A30)</f>
        <v>#VALUE!</v>
      </c>
      <c r="C30" s="18" t="e">
        <f>_xll.qlRateHelperEarliestDate(Trigger,$A30)</f>
        <v>#VALUE!</v>
      </c>
      <c r="D30" s="19" t="e">
        <f>_xll.qlRateHelperLatestDate(Trigger,$A30)</f>
        <v>#VALUE!</v>
      </c>
      <c r="F30" s="103" t="e">
        <f t="shared" si="0"/>
        <v>#N/A</v>
      </c>
      <c r="G30" s="104" t="e">
        <f>_xll.qlDayCounterYearFraction(Trigger,DayCounter,D29,D30)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IF(AND(NOT(ISBLANK(Jumpoverwrite1)),AND(NOT(M30),AND(M$4:M29))),($J30*$G30-LN(1+Jumpoverwrite1*O$2))/$G30,_xll.qlInterpolationInterpolate(,M$3,$F30,TRUE))</f>
        <v>#VALUE!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IF(AND(NOT(ISBLANK(Jumpoverwrite2)),AND(NOT(Q30),AND(Q$4:Q29))),($J30*$G30-LN(1+Jumpoverwrite2*S$2))/$G30,_xll.qlInterpolationInterpolate(,Q$3,$F30,TRUE))</f>
        <v>#VALUE!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>
        <v>0.05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IF(AND(NOT(ISBLANK(Jumpoverwrite4)),AND(NOT(Y30),AND(Y$4:Y29))),($J30*$G30-LN(1+Jumpoverwrite4*AA$2))/$G30,_xll.qlInterpolationInterpolate(,Y$3,$F30,TRUE))</f>
        <v>#VALUE!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IF(AND(NOT(ISBLANK(Jumpoverwrite5)),AND(NOT(AC30),AND(AC$4:AC29))),($J30*$G30-LN(1+Jumpoverwrite5*AE$2))/$G30,_xll.qlInterpolationInterpolate(,AC$3,$F30,TRUE))</f>
        <v>#VALUE!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IF(AND(NOT(ISBLANK(Jumpoverwrite6)),AND(NOT(AG30),AND(AG$4:AG29))),($J30*$G30-LN(1+Jumpoverwrite6*AI$2))/$G30,_xll.qlInterpolationInterpolate(,AG$3,$F30,TRUE))</f>
        <v>#VALUE!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IF(AND(NOT(ISBLANK(Jumpoverwrite7)),AND(NOT(AK30),AND(AK$4:AK29))),($J30*$G30-LN(1+Jumpoverwrite7*AM$2))/$G30,_xll.qlInterpolationInterpolate(,AK$3,$F30,TRUE))</f>
        <v>#VALUE!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IF(AND(NOT(ISBLANK(Jumpoverwrite8)),AND(NOT(AO30),AND(AO$4:AO29))),($J30*$G30-LN(1+Jumpoverwrite8*AQ$2))/$G30,_xll.qlInterpolationInterpolate(,AO$3,$F30,TRUE))</f>
        <v>#VALUE!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IF(AND(NOT(ISBLANK(Jumpoverwrite9)),AND(NOT(AS30),AND(AS$4:AS29))),($J30*$G30-LN(1+Jumpoverwrite9*AU$2))/$G30,_xll.qlInterpolationInterpolate(,AS$3,$F30,TRUE))</f>
        <v>#VALUE!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IF(AND(NOT(ISBLANK(Jumpoverwrite10)),AND(NOT(AW30),AND(AW$4:AW29))),($J30*$G30-LN(1+Jumpoverwrite10*AY$2))/$G30,_xll.qlInterpolationInterpolate(,AW$3,$F30,TRUE))</f>
        <v>#VALUE!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IF(AND(NOT(ISBLANK(Jumpoverwrite11)),AND(NOT(BA30),AND(BA$4:BA29))),($J30*$G30-LN(1+Jumpoverwrite11*BC$2))/$G30,_xll.qlInterpolationInterpolate(,BA$3,$F30,TRUE))</f>
        <v>#VALUE!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IF(AND(NOT(ISBLANK(Jumpoverwrite12)),AND(NOT(BE30),AND(BE$4:BE29))),($J30*$G30-LN(1+Jumpoverwrite12*BG$2))/$G30,_xll.qlInterpolationInterpolate(,BE$3,$F30,TRUE))</f>
        <v>#VALUE!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IF(AND(NOT(ISBLANK(jumpoverwrite13)),AND(NOT(BI30),AND(BI$4:BI29))),($J30*$G30-LN(1+jumpoverwrite13*BK$2))/$G30,_xll.qlInterpolationInterpolate(,BI$3,$F30,TRUE))</f>
        <v>#VALUE!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>_xll.qlDayCounterYearFraction(Trigger,DayCounter,D30,D31)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IF(AND(NOT(ISBLANK(Jumpoverwrite1)),AND(NOT(M31),AND(M$4:M30))),($J31*$G31-LN(1+Jumpoverwrite1*O$2))/$G31,_xll.qlInterpolationInterpolate(,M$3,$F31,TRUE))</f>
        <v>#VALUE!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IF(AND(NOT(ISBLANK(Jumpoverwrite2)),AND(NOT(Q31),AND(Q$4:Q30))),($J31*$G31-LN(1+Jumpoverwrite2*S$2))/$G31,_xll.qlInterpolationInterpolate(,Q$3,$F31,TRUE))</f>
        <v>#VALUE!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>
        <v>0.05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IF(AND(NOT(ISBLANK(Jumpoverwrite4)),AND(NOT(Y31),AND(Y$4:Y30))),($J31*$G31-LN(1+Jumpoverwrite4*AA$2))/$G31,_xll.qlInterpolationInterpolate(,Y$3,$F31,TRUE))</f>
        <v>#VALUE!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IF(AND(NOT(ISBLANK(Jumpoverwrite5)),AND(NOT(AC31),AND(AC$4:AC30))),($J31*$G31-LN(1+Jumpoverwrite5*AE$2))/$G31,_xll.qlInterpolationInterpolate(,AC$3,$F31,TRUE))</f>
        <v>#VALUE!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IF(AND(NOT(ISBLANK(Jumpoverwrite6)),AND(NOT(AG31),AND(AG$4:AG30))),($J31*$G31-LN(1+Jumpoverwrite6*AI$2))/$G31,_xll.qlInterpolationInterpolate(,AG$3,$F31,TRUE))</f>
        <v>#VALUE!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IF(AND(NOT(ISBLANK(Jumpoverwrite7)),AND(NOT(AK31),AND(AK$4:AK30))),($J31*$G31-LN(1+Jumpoverwrite7*AM$2))/$G31,_xll.qlInterpolationInterpolate(,AK$3,$F31,TRUE))</f>
        <v>#VALUE!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IF(AND(NOT(ISBLANK(Jumpoverwrite8)),AND(NOT(AO31),AND(AO$4:AO30))),($J31*$G31-LN(1+Jumpoverwrite8*AQ$2))/$G31,_xll.qlInterpolationInterpolate(,AO$3,$F31,TRUE))</f>
        <v>#VALUE!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IF(AND(NOT(ISBLANK(Jumpoverwrite9)),AND(NOT(AS31),AND(AS$4:AS30))),($J31*$G31-LN(1+Jumpoverwrite9*AU$2))/$G31,_xll.qlInterpolationInterpolate(,AS$3,$F31,TRUE))</f>
        <v>#VALUE!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IF(AND(NOT(ISBLANK(Jumpoverwrite10)),AND(NOT(AW31),AND(AW$4:AW30))),($J31*$G31-LN(1+Jumpoverwrite10*AY$2))/$G31,_xll.qlInterpolationInterpolate(,AW$3,$F31,TRUE))</f>
        <v>#VALUE!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IF(AND(NOT(ISBLANK(Jumpoverwrite11)),AND(NOT(BA31),AND(BA$4:BA30))),($J31*$G31-LN(1+Jumpoverwrite11*BC$2))/$G31,_xll.qlInterpolationInterpolate(,BA$3,$F31,TRUE))</f>
        <v>#VALUE!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IF(AND(NOT(ISBLANK(Jumpoverwrite12)),AND(NOT(BE31),AND(BE$4:BE30))),($J31*$G31-LN(1+Jumpoverwrite12*BG$2))/$G31,_xll.qlInterpolationInterpolate(,BE$3,$F31,TRUE))</f>
        <v>#VALUE!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IF(AND(NOT(ISBLANK(jumpoverwrite13)),AND(NOT(BI31),AND(BI$4:BI30))),($J31*$G31-LN(1+jumpoverwrite13*BK$2))/$G31,_xll.qlInterpolationInterpolate(,BI$3,$F31,TRUE))</f>
        <v>#VALUE!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>_xll.qlDayCounterYearFraction(Trigger,DayCounter,D31,D32)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IF(AND(NOT(ISBLANK(Jumpoverwrite1)),AND(NOT(M32),AND(M$4:M31))),($J32*$G32-LN(1+Jumpoverwrite1*O$2))/$G32,_xll.qlInterpolationInterpolate(,M$3,$F32,TRUE))</f>
        <v>#VALUE!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IF(AND(NOT(ISBLANK(Jumpoverwrite2)),AND(NOT(Q32),AND(Q$4:Q31))),($J32*$G32-LN(1+Jumpoverwrite2*S$2))/$G32,_xll.qlInterpolationInterpolate(,Q$3,$F32,TRUE))</f>
        <v>#VALUE!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>
        <v>0.05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IF(AND(NOT(ISBLANK(Jumpoverwrite4)),AND(NOT(Y32),AND(Y$4:Y31))),($J32*$G32-LN(1+Jumpoverwrite4*AA$2))/$G32,_xll.qlInterpolationInterpolate(,Y$3,$F32,TRUE))</f>
        <v>#VALUE!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IF(AND(NOT(ISBLANK(Jumpoverwrite5)),AND(NOT(AC32),AND(AC$4:AC31))),($J32*$G32-LN(1+Jumpoverwrite5*AE$2))/$G32,_xll.qlInterpolationInterpolate(,AC$3,$F32,TRUE))</f>
        <v>#VALUE!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IF(AND(NOT(ISBLANK(Jumpoverwrite6)),AND(NOT(AG32),AND(AG$4:AG31))),($J32*$G32-LN(1+Jumpoverwrite6*AI$2))/$G32,_xll.qlInterpolationInterpolate(,AG$3,$F32,TRUE))</f>
        <v>#VALUE!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IF(AND(NOT(ISBLANK(Jumpoverwrite7)),AND(NOT(AK32),AND(AK$4:AK31))),($J32*$G32-LN(1+Jumpoverwrite7*AM$2))/$G32,_xll.qlInterpolationInterpolate(,AK$3,$F32,TRUE))</f>
        <v>#VALUE!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IF(AND(NOT(ISBLANK(Jumpoverwrite8)),AND(NOT(AO32),AND(AO$4:AO31))),($J32*$G32-LN(1+Jumpoverwrite8*AQ$2))/$G32,_xll.qlInterpolationInterpolate(,AO$3,$F32,TRUE))</f>
        <v>#VALUE!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IF(AND(NOT(ISBLANK(Jumpoverwrite9)),AND(NOT(AS32),AND(AS$4:AS31))),($J32*$G32-LN(1+Jumpoverwrite9*AU$2))/$G32,_xll.qlInterpolationInterpolate(,AS$3,$F32,TRUE))</f>
        <v>#VALUE!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IF(AND(NOT(ISBLANK(Jumpoverwrite10)),AND(NOT(AW32),AND(AW$4:AW31))),($J32*$G32-LN(1+Jumpoverwrite10*AY$2))/$G32,_xll.qlInterpolationInterpolate(,AW$3,$F32,TRUE))</f>
        <v>#VALUE!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IF(AND(NOT(ISBLANK(Jumpoverwrite11)),AND(NOT(BA32),AND(BA$4:BA31))),($J32*$G32-LN(1+Jumpoverwrite11*BC$2))/$G32,_xll.qlInterpolationInterpolate(,BA$3,$F32,TRUE))</f>
        <v>#VALUE!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IF(AND(NOT(ISBLANK(Jumpoverwrite12)),AND(NOT(BE32),AND(BE$4:BE31))),($J32*$G32-LN(1+Jumpoverwrite12*BG$2))/$G32,_xll.qlInterpolationInterpolate(,BE$3,$F32,TRUE))</f>
        <v>#VALUE!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IF(AND(NOT(ISBLANK(jumpoverwrite13)),AND(NOT(BI32),AND(BI$4:BI31))),($J32*$G32-LN(1+jumpoverwrite13*BK$2))/$G32,_xll.qlInterpolationInterpolate(,BI$3,$F32,TRUE))</f>
        <v>#VALUE!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>_xll.qlDayCounterYearFraction(Trigger,DayCounter,D32,D33)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IF(AND(NOT(ISBLANK(Jumpoverwrite1)),AND(NOT(M33),AND(M$4:M32))),($J33*$G33-LN(1+Jumpoverwrite1*O$2))/$G33,_xll.qlInterpolationInterpolate(,M$3,$F33,TRUE))</f>
        <v>#VALUE!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IF(AND(NOT(ISBLANK(Jumpoverwrite2)),AND(NOT(Q33),AND(Q$4:Q32))),($J33*$G33-LN(1+Jumpoverwrite2*S$2))/$G33,_xll.qlInterpolationInterpolate(,Q$3,$F33,TRUE))</f>
        <v>#VALUE!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>
        <v>0.05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IF(AND(NOT(ISBLANK(Jumpoverwrite4)),AND(NOT(Y33),AND(Y$4:Y32))),($J33*$G33-LN(1+Jumpoverwrite4*AA$2))/$G33,_xll.qlInterpolationInterpolate(,Y$3,$F33,TRUE))</f>
        <v>#VALUE!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IF(AND(NOT(ISBLANK(Jumpoverwrite5)),AND(NOT(AC33),AND(AC$4:AC32))),($J33*$G33-LN(1+Jumpoverwrite5*AE$2))/$G33,_xll.qlInterpolationInterpolate(,AC$3,$F33,TRUE))</f>
        <v>#VALUE!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IF(AND(NOT(ISBLANK(Jumpoverwrite6)),AND(NOT(AG33),AND(AG$4:AG32))),($J33*$G33-LN(1+Jumpoverwrite6*AI$2))/$G33,_xll.qlInterpolationInterpolate(,AG$3,$F33,TRUE))</f>
        <v>#VALUE!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IF(AND(NOT(ISBLANK(Jumpoverwrite7)),AND(NOT(AK33),AND(AK$4:AK32))),($J33*$G33-LN(1+Jumpoverwrite7*AM$2))/$G33,_xll.qlInterpolationInterpolate(,AK$3,$F33,TRUE))</f>
        <v>#VALUE!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IF(AND(NOT(ISBLANK(Jumpoverwrite8)),AND(NOT(AO33),AND(AO$4:AO32))),($J33*$G33-LN(1+Jumpoverwrite8*AQ$2))/$G33,_xll.qlInterpolationInterpolate(,AO$3,$F33,TRUE))</f>
        <v>#VALUE!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IF(AND(NOT(ISBLANK(Jumpoverwrite9)),AND(NOT(AS33),AND(AS$4:AS32))),($J33*$G33-LN(1+Jumpoverwrite9*AU$2))/$G33,_xll.qlInterpolationInterpolate(,AS$3,$F33,TRUE))</f>
        <v>#VALUE!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IF(AND(NOT(ISBLANK(Jumpoverwrite10)),AND(NOT(AW33),AND(AW$4:AW32))),($J33*$G33-LN(1+Jumpoverwrite10*AY$2))/$G33,_xll.qlInterpolationInterpolate(,AW$3,$F33,TRUE))</f>
        <v>#VALUE!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IF(AND(NOT(ISBLANK(Jumpoverwrite11)),AND(NOT(BA33),AND(BA$4:BA32))),($J33*$G33-LN(1+Jumpoverwrite11*BC$2))/$G33,_xll.qlInterpolationInterpolate(,BA$3,$F33,TRUE))</f>
        <v>#VALUE!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IF(AND(NOT(ISBLANK(Jumpoverwrite12)),AND(NOT(BE33),AND(BE$4:BE32))),($J33*$G33-LN(1+Jumpoverwrite12*BG$2))/$G33,_xll.qlInterpolationInterpolate(,BE$3,$F33,TRUE))</f>
        <v>#VALUE!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IF(AND(NOT(ISBLANK(jumpoverwrite13)),AND(NOT(BI33),AND(BI$4:BI32))),($J33*$G33-LN(1+jumpoverwrite13*BK$2))/$G33,_xll.qlInterpolationInterpolate(,BI$3,$F33,TRUE))</f>
        <v>#VALUE!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>_xll.qlDayCounterYearFraction(Trigger,DayCounter,D33,D34)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IF(AND(NOT(ISBLANK(Jumpoverwrite1)),AND(NOT(M34),AND(M$4:M33))),($J34*$G34-LN(1+Jumpoverwrite1*O$2))/$G34,_xll.qlInterpolationInterpolate(,M$3,$F34,TRUE))</f>
        <v>#VALUE!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IF(AND(NOT(ISBLANK(Jumpoverwrite2)),AND(NOT(Q34),AND(Q$4:Q33))),($J34*$G34-LN(1+Jumpoverwrite2*S$2))/$G34,_xll.qlInterpolationInterpolate(,Q$3,$F34,TRUE))</f>
        <v>#VALUE!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>
        <v>0.05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IF(AND(NOT(ISBLANK(Jumpoverwrite4)),AND(NOT(Y34),AND(Y$4:Y33))),($J34*$G34-LN(1+Jumpoverwrite4*AA$2))/$G34,_xll.qlInterpolationInterpolate(,Y$3,$F34,TRUE))</f>
        <v>#VALUE!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IF(AND(NOT(ISBLANK(Jumpoverwrite5)),AND(NOT(AC34),AND(AC$4:AC33))),($J34*$G34-LN(1+Jumpoverwrite5*AE$2))/$G34,_xll.qlInterpolationInterpolate(,AC$3,$F34,TRUE))</f>
        <v>#VALUE!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IF(AND(NOT(ISBLANK(Jumpoverwrite6)),AND(NOT(AG34),AND(AG$4:AG33))),($J34*$G34-LN(1+Jumpoverwrite6*AI$2))/$G34,_xll.qlInterpolationInterpolate(,AG$3,$F34,TRUE))</f>
        <v>#VALUE!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IF(AND(NOT(ISBLANK(Jumpoverwrite7)),AND(NOT(AK34),AND(AK$4:AK33))),($J34*$G34-LN(1+Jumpoverwrite7*AM$2))/$G34,_xll.qlInterpolationInterpolate(,AK$3,$F34,TRUE))</f>
        <v>#VALUE!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IF(AND(NOT(ISBLANK(Jumpoverwrite8)),AND(NOT(AO34),AND(AO$4:AO33))),($J34*$G34-LN(1+Jumpoverwrite8*AQ$2))/$G34,_xll.qlInterpolationInterpolate(,AO$3,$F34,TRUE))</f>
        <v>#VALUE!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IF(AND(NOT(ISBLANK(Jumpoverwrite9)),AND(NOT(AS34),AND(AS$4:AS33))),($J34*$G34-LN(1+Jumpoverwrite9*AU$2))/$G34,_xll.qlInterpolationInterpolate(,AS$3,$F34,TRUE))</f>
        <v>#VALUE!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IF(AND(NOT(ISBLANK(Jumpoverwrite10)),AND(NOT(AW34),AND(AW$4:AW33))),($J34*$G34-LN(1+Jumpoverwrite10*AY$2))/$G34,_xll.qlInterpolationInterpolate(,AW$3,$F34,TRUE))</f>
        <v>#VALUE!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IF(AND(NOT(ISBLANK(Jumpoverwrite11)),AND(NOT(BA34),AND(BA$4:BA33))),($J34*$G34-LN(1+Jumpoverwrite11*BC$2))/$G34,_xll.qlInterpolationInterpolate(,BA$3,$F34,TRUE))</f>
        <v>#VALUE!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IF(AND(NOT(ISBLANK(Jumpoverwrite12)),AND(NOT(BE34),AND(BE$4:BE33))),($J34*$G34-LN(1+Jumpoverwrite12*BG$2))/$G34,_xll.qlInterpolationInterpolate(,BE$3,$F34,TRUE))</f>
        <v>#VALUE!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IF(AND(NOT(ISBLANK(jumpoverwrite13)),AND(NOT(BI34),AND(BI$4:BI33))),($J34*$G34-LN(1+jumpoverwrite13*BK$2))/$G34,_xll.qlInterpolationInterpolate(,BI$3,$F34,TRUE))</f>
        <v>#VALUE!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>_xll.qlDayCounterYearFraction(Trigger,DayCounter,D34,D35)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IF(AND(NOT(ISBLANK(Jumpoverwrite1)),AND(NOT(M35),AND(M$4:M34))),($J35*$G35-LN(1+Jumpoverwrite1*O$2))/$G35,_xll.qlInterpolationInterpolate(,M$3,$F35,TRUE))</f>
        <v>#VALUE!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IF(AND(NOT(ISBLANK(Jumpoverwrite2)),AND(NOT(Q35),AND(Q$4:Q34))),($J35*$G35-LN(1+Jumpoverwrite2*S$2))/$G35,_xll.qlInterpolationInterpolate(,Q$3,$F35,TRUE))</f>
        <v>#VALUE!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>
        <v>0.05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IF(AND(NOT(ISBLANK(Jumpoverwrite4)),AND(NOT(Y35),AND(Y$4:Y34))),($J35*$G35-LN(1+Jumpoverwrite4*AA$2))/$G35,_xll.qlInterpolationInterpolate(,Y$3,$F35,TRUE))</f>
        <v>#VALUE!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IF(AND(NOT(ISBLANK(Jumpoverwrite5)),AND(NOT(AC35),AND(AC$4:AC34))),($J35*$G35-LN(1+Jumpoverwrite5*AE$2))/$G35,_xll.qlInterpolationInterpolate(,AC$3,$F35,TRUE))</f>
        <v>#VALUE!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IF(AND(NOT(ISBLANK(Jumpoverwrite6)),AND(NOT(AG35),AND(AG$4:AG34))),($J35*$G35-LN(1+Jumpoverwrite6*AI$2))/$G35,_xll.qlInterpolationInterpolate(,AG$3,$F35,TRUE))</f>
        <v>#VALUE!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IF(AND(NOT(ISBLANK(Jumpoverwrite7)),AND(NOT(AK35),AND(AK$4:AK34))),($J35*$G35-LN(1+Jumpoverwrite7*AM$2))/$G35,_xll.qlInterpolationInterpolate(,AK$3,$F35,TRUE))</f>
        <v>#VALUE!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IF(AND(NOT(ISBLANK(Jumpoverwrite8)),AND(NOT(AO35),AND(AO$4:AO34))),($J35*$G35-LN(1+Jumpoverwrite8*AQ$2))/$G35,_xll.qlInterpolationInterpolate(,AO$3,$F35,TRUE))</f>
        <v>#VALUE!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IF(AND(NOT(ISBLANK(Jumpoverwrite9)),AND(NOT(AS35),AND(AS$4:AS34))),($J35*$G35-LN(1+Jumpoverwrite9*AU$2))/$G35,_xll.qlInterpolationInterpolate(,AS$3,$F35,TRUE))</f>
        <v>#VALUE!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IF(AND(NOT(ISBLANK(Jumpoverwrite10)),AND(NOT(AW35),AND(AW$4:AW34))),($J35*$G35-LN(1+Jumpoverwrite10*AY$2))/$G35,_xll.qlInterpolationInterpolate(,AW$3,$F35,TRUE))</f>
        <v>#VALUE!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IF(AND(NOT(ISBLANK(Jumpoverwrite11)),AND(NOT(BA35),AND(BA$4:BA34))),($J35*$G35-LN(1+Jumpoverwrite11*BC$2))/$G35,_xll.qlInterpolationInterpolate(,BA$3,$F35,TRUE))</f>
        <v>#VALUE!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IF(AND(NOT(ISBLANK(Jumpoverwrite12)),AND(NOT(BE35),AND(BE$4:BE34))),($J35*$G35-LN(1+Jumpoverwrite12*BG$2))/$G35,_xll.qlInterpolationInterpolate(,BE$3,$F35,TRUE))</f>
        <v>#VALUE!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IF(AND(NOT(ISBLANK(jumpoverwrite13)),AND(NOT(BI35),AND(BI$4:BI34))),($J35*$G35-LN(1+jumpoverwrite13*BK$2))/$G35,_xll.qlInterpolationInterpolate(,BI$3,$F35,TRUE))</f>
        <v>#VALUE!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>_xll.qlDayCounterYearFraction(Trigger,DayCounter,D35,D36)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IF(AND(NOT(ISBLANK(Jumpoverwrite1)),AND(NOT(M36),AND(M$4:M35))),($J36*$G36-LN(1+Jumpoverwrite1*O$2))/$G36,_xll.qlInterpolationInterpolate(,M$3,$F36,TRUE))</f>
        <v>#VALUE!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IF(AND(NOT(ISBLANK(Jumpoverwrite2)),AND(NOT(Q36),AND(Q$4:Q35))),($J36*$G36-LN(1+Jumpoverwrite2*S$2))/$G36,_xll.qlInterpolationInterpolate(,Q$3,$F36,TRUE))</f>
        <v>#VALUE!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>
        <v>0.05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IF(AND(NOT(ISBLANK(Jumpoverwrite4)),AND(NOT(Y36),AND(Y$4:Y35))),($J36*$G36-LN(1+Jumpoverwrite4*AA$2))/$G36,_xll.qlInterpolationInterpolate(,Y$3,$F36,TRUE))</f>
        <v>#VALUE!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IF(AND(NOT(ISBLANK(Jumpoverwrite5)),AND(NOT(AC36),AND(AC$4:AC35))),($J36*$G36-LN(1+Jumpoverwrite5*AE$2))/$G36,_xll.qlInterpolationInterpolate(,AC$3,$F36,TRUE))</f>
        <v>#VALUE!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IF(AND(NOT(ISBLANK(Jumpoverwrite6)),AND(NOT(AG36),AND(AG$4:AG35))),($J36*$G36-LN(1+Jumpoverwrite6*AI$2))/$G36,_xll.qlInterpolationInterpolate(,AG$3,$F36,TRUE))</f>
        <v>#VALUE!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IF(AND(NOT(ISBLANK(Jumpoverwrite7)),AND(NOT(AK36),AND(AK$4:AK35))),($J36*$G36-LN(1+Jumpoverwrite7*AM$2))/$G36,_xll.qlInterpolationInterpolate(,AK$3,$F36,TRUE))</f>
        <v>#VALUE!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IF(AND(NOT(ISBLANK(Jumpoverwrite8)),AND(NOT(AO36),AND(AO$4:AO35))),($J36*$G36-LN(1+Jumpoverwrite8*AQ$2))/$G36,_xll.qlInterpolationInterpolate(,AO$3,$F36,TRUE))</f>
        <v>#VALUE!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IF(AND(NOT(ISBLANK(Jumpoverwrite9)),AND(NOT(AS36),AND(AS$4:AS35))),($J36*$G36-LN(1+Jumpoverwrite9*AU$2))/$G36,_xll.qlInterpolationInterpolate(,AS$3,$F36,TRUE))</f>
        <v>#VALUE!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IF(AND(NOT(ISBLANK(Jumpoverwrite10)),AND(NOT(AW36),AND(AW$4:AW35))),($J36*$G36-LN(1+Jumpoverwrite10*AY$2))/$G36,_xll.qlInterpolationInterpolate(,AW$3,$F36,TRUE))</f>
        <v>#VALUE!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IF(AND(NOT(ISBLANK(Jumpoverwrite11)),AND(NOT(BA36),AND(BA$4:BA35))),($J36*$G36-LN(1+Jumpoverwrite11*BC$2))/$G36,_xll.qlInterpolationInterpolate(,BA$3,$F36,TRUE))</f>
        <v>#VALUE!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IF(AND(NOT(ISBLANK(Jumpoverwrite12)),AND(NOT(BE36),AND(BE$4:BE35))),($J36*$G36-LN(1+Jumpoverwrite12*BG$2))/$G36,_xll.qlInterpolationInterpolate(,BE$3,$F36,TRUE))</f>
        <v>#VALUE!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IF(AND(NOT(ISBLANK(jumpoverwrite13)),AND(NOT(BI36),AND(BI$4:BI35))),($J36*$G36-LN(1+jumpoverwrite13*BK$2))/$G36,_xll.qlInterpolationInterpolate(,BI$3,$F36,TRUE))</f>
        <v>#VALUE!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>_xll.qlDayCounterYearFraction(Trigger,DayCounter,D36,D37)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IF(AND(NOT(ISBLANK(Jumpoverwrite1)),AND(NOT(M37),AND(M$4:M36))),($J37*$G37-LN(1+Jumpoverwrite1*O$2))/$G37,_xll.qlInterpolationInterpolate(,M$3,$F37,TRUE))</f>
        <v>#VALUE!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IF(AND(NOT(ISBLANK(Jumpoverwrite2)),AND(NOT(Q37),AND(Q$4:Q36))),($J37*$G37-LN(1+Jumpoverwrite2*S$2))/$G37,_xll.qlInterpolationInterpolate(,Q$3,$F37,TRUE))</f>
        <v>#VALUE!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>
        <v>0.05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IF(AND(NOT(ISBLANK(Jumpoverwrite4)),AND(NOT(Y37),AND(Y$4:Y36))),($J37*$G37-LN(1+Jumpoverwrite4*AA$2))/$G37,_xll.qlInterpolationInterpolate(,Y$3,$F37,TRUE))</f>
        <v>#VALUE!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IF(AND(NOT(ISBLANK(Jumpoverwrite5)),AND(NOT(AC37),AND(AC$4:AC36))),($J37*$G37-LN(1+Jumpoverwrite5*AE$2))/$G37,_xll.qlInterpolationInterpolate(,AC$3,$F37,TRUE))</f>
        <v>#VALUE!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IF(AND(NOT(ISBLANK(Jumpoverwrite6)),AND(NOT(AG37),AND(AG$4:AG36))),($J37*$G37-LN(1+Jumpoverwrite6*AI$2))/$G37,_xll.qlInterpolationInterpolate(,AG$3,$F37,TRUE))</f>
        <v>#VALUE!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IF(AND(NOT(ISBLANK(Jumpoverwrite7)),AND(NOT(AK37),AND(AK$4:AK36))),($J37*$G37-LN(1+Jumpoverwrite7*AM$2))/$G37,_xll.qlInterpolationInterpolate(,AK$3,$F37,TRUE))</f>
        <v>#VALUE!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IF(AND(NOT(ISBLANK(Jumpoverwrite8)),AND(NOT(AO37),AND(AO$4:AO36))),($J37*$G37-LN(1+Jumpoverwrite8*AQ$2))/$G37,_xll.qlInterpolationInterpolate(,AO$3,$F37,TRUE))</f>
        <v>#VALUE!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IF(AND(NOT(ISBLANK(Jumpoverwrite9)),AND(NOT(AS37),AND(AS$4:AS36))),($J37*$G37-LN(1+Jumpoverwrite9*AU$2))/$G37,_xll.qlInterpolationInterpolate(,AS$3,$F37,TRUE))</f>
        <v>#VALUE!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IF(AND(NOT(ISBLANK(Jumpoverwrite10)),AND(NOT(AW37),AND(AW$4:AW36))),($J37*$G37-LN(1+Jumpoverwrite10*AY$2))/$G37,_xll.qlInterpolationInterpolate(,AW$3,$F37,TRUE))</f>
        <v>#VALUE!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IF(AND(NOT(ISBLANK(Jumpoverwrite11)),AND(NOT(BA37),AND(BA$4:BA36))),($J37*$G37-LN(1+Jumpoverwrite11*BC$2))/$G37,_xll.qlInterpolationInterpolate(,BA$3,$F37,TRUE))</f>
        <v>#VALUE!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IF(AND(NOT(ISBLANK(Jumpoverwrite12)),AND(NOT(BE37),AND(BE$4:BE36))),($J37*$G37-LN(1+Jumpoverwrite12*BG$2))/$G37,_xll.qlInterpolationInterpolate(,BE$3,$F37,TRUE))</f>
        <v>#VALUE!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IF(AND(NOT(ISBLANK(jumpoverwrite13)),AND(NOT(BI37),AND(BI$4:BI36))),($J37*$G37-LN(1+jumpoverwrite13*BK$2))/$G37,_xll.qlInterpolationInterpolate(,BI$3,$F37,TRUE))</f>
        <v>#VALUE!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>_xll.qlDayCounterYearFraction(Trigger,DayCounter,D37,D38)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IF(AND(NOT(ISBLANK(Jumpoverwrite1)),AND(NOT(M38),AND(M$4:M37))),($J38*$G38-LN(1+Jumpoverwrite1*O$2))/$G38,_xll.qlInterpolationInterpolate(,M$3,$F38,TRUE))</f>
        <v>#VALUE!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IF(AND(NOT(ISBLANK(Jumpoverwrite2)),AND(NOT(Q38),AND(Q$4:Q37))),($J38*$G38-LN(1+Jumpoverwrite2*S$2))/$G38,_xll.qlInterpolationInterpolate(,Q$3,$F38,TRUE))</f>
        <v>#VALUE!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>
        <v>0.05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IF(AND(NOT(ISBLANK(Jumpoverwrite4)),AND(NOT(Y38),AND(Y$4:Y37))),($J38*$G38-LN(1+Jumpoverwrite4*AA$2))/$G38,_xll.qlInterpolationInterpolate(,Y$3,$F38,TRUE))</f>
        <v>#VALUE!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IF(AND(NOT(ISBLANK(Jumpoverwrite5)),AND(NOT(AC38),AND(AC$4:AC37))),($J38*$G38-LN(1+Jumpoverwrite5*AE$2))/$G38,_xll.qlInterpolationInterpolate(,AC$3,$F38,TRUE))</f>
        <v>#VALUE!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IF(AND(NOT(ISBLANK(Jumpoverwrite6)),AND(NOT(AG38),AND(AG$4:AG37))),($J38*$G38-LN(1+Jumpoverwrite6*AI$2))/$G38,_xll.qlInterpolationInterpolate(,AG$3,$F38,TRUE))</f>
        <v>#VALUE!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IF(AND(NOT(ISBLANK(Jumpoverwrite7)),AND(NOT(AK38),AND(AK$4:AK37))),($J38*$G38-LN(1+Jumpoverwrite7*AM$2))/$G38,_xll.qlInterpolationInterpolate(,AK$3,$F38,TRUE))</f>
        <v>#VALUE!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IF(AND(NOT(ISBLANK(Jumpoverwrite8)),AND(NOT(AO38),AND(AO$4:AO37))),($J38*$G38-LN(1+Jumpoverwrite8*AQ$2))/$G38,_xll.qlInterpolationInterpolate(,AO$3,$F38,TRUE))</f>
        <v>#VALUE!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IF(AND(NOT(ISBLANK(Jumpoverwrite9)),AND(NOT(AS38),AND(AS$4:AS37))),($J38*$G38-LN(1+Jumpoverwrite9*AU$2))/$G38,_xll.qlInterpolationInterpolate(,AS$3,$F38,TRUE))</f>
        <v>#VALUE!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IF(AND(NOT(ISBLANK(Jumpoverwrite10)),AND(NOT(AW38),AND(AW$4:AW37))),($J38*$G38-LN(1+Jumpoverwrite10*AY$2))/$G38,_xll.qlInterpolationInterpolate(,AW$3,$F38,TRUE))</f>
        <v>#VALUE!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IF(AND(NOT(ISBLANK(Jumpoverwrite11)),AND(NOT(BA38),AND(BA$4:BA37))),($J38*$G38-LN(1+Jumpoverwrite11*BC$2))/$G38,_xll.qlInterpolationInterpolate(,BA$3,$F38,TRUE))</f>
        <v>#VALUE!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IF(AND(NOT(ISBLANK(Jumpoverwrite12)),AND(NOT(BE38),AND(BE$4:BE37))),($J38*$G38-LN(1+Jumpoverwrite12*BG$2))/$G38,_xll.qlInterpolationInterpolate(,BE$3,$F38,TRUE))</f>
        <v>#VALUE!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IF(AND(NOT(ISBLANK(jumpoverwrite13)),AND(NOT(BI38),AND(BI$4:BI37))),($J38*$G38-LN(1+jumpoverwrite13*BK$2))/$G38,_xll.qlInterpolationInterpolate(,BI$3,$F38,TRUE))</f>
        <v>#VALUE!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>_xll.qlDayCounterYearFraction(Trigger,DayCounter,D38,D39)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IF(AND(NOT(ISBLANK(Jumpoverwrite1)),AND(NOT(M39),AND(M$4:M38))),($J39*$G39-LN(1+Jumpoverwrite1*O$2))/$G39,_xll.qlInterpolationInterpolate(,M$3,$F39,TRUE))</f>
        <v>#VALUE!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IF(AND(NOT(ISBLANK(Jumpoverwrite2)),AND(NOT(Q39),AND(Q$4:Q38))),($J39*$G39-LN(1+Jumpoverwrite2*S$2))/$G39,_xll.qlInterpolationInterpolate(,Q$3,$F39,TRUE))</f>
        <v>#VALUE!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>
        <v>0.05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IF(AND(NOT(ISBLANK(Jumpoverwrite4)),AND(NOT(Y39),AND(Y$4:Y38))),($J39*$G39-LN(1+Jumpoverwrite4*AA$2))/$G39,_xll.qlInterpolationInterpolate(,Y$3,$F39,TRUE))</f>
        <v>#VALUE!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IF(AND(NOT(ISBLANK(Jumpoverwrite5)),AND(NOT(AC39),AND(AC$4:AC38))),($J39*$G39-LN(1+Jumpoverwrite5*AE$2))/$G39,_xll.qlInterpolationInterpolate(,AC$3,$F39,TRUE))</f>
        <v>#VALUE!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IF(AND(NOT(ISBLANK(Jumpoverwrite6)),AND(NOT(AG39),AND(AG$4:AG38))),($J39*$G39-LN(1+Jumpoverwrite6*AI$2))/$G39,_xll.qlInterpolationInterpolate(,AG$3,$F39,TRUE))</f>
        <v>#VALUE!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IF(AND(NOT(ISBLANK(Jumpoverwrite7)),AND(NOT(AK39),AND(AK$4:AK38))),($J39*$G39-LN(1+Jumpoverwrite7*AM$2))/$G39,_xll.qlInterpolationInterpolate(,AK$3,$F39,TRUE))</f>
        <v>#VALUE!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IF(AND(NOT(ISBLANK(Jumpoverwrite8)),AND(NOT(AO39),AND(AO$4:AO38))),($J39*$G39-LN(1+Jumpoverwrite8*AQ$2))/$G39,_xll.qlInterpolationInterpolate(,AO$3,$F39,TRUE))</f>
        <v>#VALUE!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IF(AND(NOT(ISBLANK(Jumpoverwrite9)),AND(NOT(AS39),AND(AS$4:AS38))),($J39*$G39-LN(1+Jumpoverwrite9*AU$2))/$G39,_xll.qlInterpolationInterpolate(,AS$3,$F39,TRUE))</f>
        <v>#VALUE!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IF(AND(NOT(ISBLANK(Jumpoverwrite10)),AND(NOT(AW39),AND(AW$4:AW38))),($J39*$G39-LN(1+Jumpoverwrite10*AY$2))/$G39,_xll.qlInterpolationInterpolate(,AW$3,$F39,TRUE))</f>
        <v>#VALUE!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IF(AND(NOT(ISBLANK(Jumpoverwrite11)),AND(NOT(BA39),AND(BA$4:BA38))),($J39*$G39-LN(1+Jumpoverwrite11*BC$2))/$G39,_xll.qlInterpolationInterpolate(,BA$3,$F39,TRUE))</f>
        <v>#VALUE!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IF(AND(NOT(ISBLANK(Jumpoverwrite12)),AND(NOT(BE39),AND(BE$4:BE38))),($J39*$G39-LN(1+Jumpoverwrite12*BG$2))/$G39,_xll.qlInterpolationInterpolate(,BE$3,$F39,TRUE))</f>
        <v>#VALUE!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IF(AND(NOT(ISBLANK(jumpoverwrite13)),AND(NOT(BI39),AND(BI$4:BI38))),($J39*$G39-LN(1+jumpoverwrite13*BK$2))/$G39,_xll.qlInterpolationInterpolate(,BI$3,$F39,TRUE))</f>
        <v>#VALUE!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>_xll.qlDayCounterYearFraction(Trigger,DayCounter,D39,D40)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IF(AND(NOT(ISBLANK(Jumpoverwrite1)),AND(NOT(M40),AND(M$4:M39))),($J40*$G40-LN(1+Jumpoverwrite1*O$2))/$G40,_xll.qlInterpolationInterpolate(,M$3,$F40,TRUE))</f>
        <v>#VALUE!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IF(AND(NOT(ISBLANK(Jumpoverwrite2)),AND(NOT(Q40),AND(Q$4:Q39))),($J40*$G40-LN(1+Jumpoverwrite2*S$2))/$G40,_xll.qlInterpolationInterpolate(,Q$3,$F40,TRUE))</f>
        <v>#VALUE!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>
        <v>0.05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IF(AND(NOT(ISBLANK(Jumpoverwrite4)),AND(NOT(Y40),AND(Y$4:Y39))),($J40*$G40-LN(1+Jumpoverwrite4*AA$2))/$G40,_xll.qlInterpolationInterpolate(,Y$3,$F40,TRUE))</f>
        <v>#VALUE!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IF(AND(NOT(ISBLANK(Jumpoverwrite5)),AND(NOT(AC40),AND(AC$4:AC39))),($J40*$G40-LN(1+Jumpoverwrite5*AE$2))/$G40,_xll.qlInterpolationInterpolate(,AC$3,$F40,TRUE))</f>
        <v>#VALUE!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IF(AND(NOT(ISBLANK(Jumpoverwrite6)),AND(NOT(AG40),AND(AG$4:AG39))),($J40*$G40-LN(1+Jumpoverwrite6*AI$2))/$G40,_xll.qlInterpolationInterpolate(,AG$3,$F40,TRUE))</f>
        <v>#VALUE!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IF(AND(NOT(ISBLANK(Jumpoverwrite7)),AND(NOT(AK40),AND(AK$4:AK39))),($J40*$G40-LN(1+Jumpoverwrite7*AM$2))/$G40,_xll.qlInterpolationInterpolate(,AK$3,$F40,TRUE))</f>
        <v>#VALUE!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IF(AND(NOT(ISBLANK(Jumpoverwrite8)),AND(NOT(AO40),AND(AO$4:AO39))),($J40*$G40-LN(1+Jumpoverwrite8*AQ$2))/$G40,_xll.qlInterpolationInterpolate(,AO$3,$F40,TRUE))</f>
        <v>#VALUE!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IF(AND(NOT(ISBLANK(Jumpoverwrite9)),AND(NOT(AS40),AND(AS$4:AS39))),($J40*$G40-LN(1+Jumpoverwrite9*AU$2))/$G40,_xll.qlInterpolationInterpolate(,AS$3,$F40,TRUE))</f>
        <v>#VALUE!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IF(AND(NOT(ISBLANK(Jumpoverwrite10)),AND(NOT(AW40),AND(AW$4:AW39))),($J40*$G40-LN(1+Jumpoverwrite10*AY$2))/$G40,_xll.qlInterpolationInterpolate(,AW$3,$F40,TRUE))</f>
        <v>#VALUE!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IF(AND(NOT(ISBLANK(Jumpoverwrite11)),AND(NOT(BA40),AND(BA$4:BA39))),($J40*$G40-LN(1+Jumpoverwrite11*BC$2))/$G40,_xll.qlInterpolationInterpolate(,BA$3,$F40,TRUE))</f>
        <v>#VALUE!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IF(AND(NOT(ISBLANK(Jumpoverwrite12)),AND(NOT(BE40),AND(BE$4:BE39))),($J40*$G40-LN(1+Jumpoverwrite12*BG$2))/$G40,_xll.qlInterpolationInterpolate(,BE$3,$F40,TRUE))</f>
        <v>#VALUE!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IF(AND(NOT(ISBLANK(jumpoverwrite13)),AND(NOT(BI40),AND(BI$4:BI39))),($J40*$G40-LN(1+jumpoverwrite13*BK$2))/$G40,_xll.qlInterpolationInterpolate(,BI$3,$F40,TRUE))</f>
        <v>#VALUE!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>_xll.qlDayCounterYearFraction(Trigger,DayCounter,D40,D41)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IF(AND(NOT(ISBLANK(Jumpoverwrite1)),AND(NOT(M41),AND(M$4:M40))),($J41*$G41-LN(1+Jumpoverwrite1*O$2))/$G41,_xll.qlInterpolationInterpolate(,M$3,$F41,TRUE))</f>
        <v>#VALUE!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IF(AND(NOT(ISBLANK(Jumpoverwrite2)),AND(NOT(Q41),AND(Q$4:Q40))),($J41*$G41-LN(1+Jumpoverwrite2*S$2))/$G41,_xll.qlInterpolationInterpolate(,Q$3,$F41,TRUE))</f>
        <v>#VALUE!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>
        <v>0.05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IF(AND(NOT(ISBLANK(Jumpoverwrite4)),AND(NOT(Y41),AND(Y$4:Y40))),($J41*$G41-LN(1+Jumpoverwrite4*AA$2))/$G41,_xll.qlInterpolationInterpolate(,Y$3,$F41,TRUE))</f>
        <v>#VALUE!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IF(AND(NOT(ISBLANK(Jumpoverwrite5)),AND(NOT(AC41),AND(AC$4:AC40))),($J41*$G41-LN(1+Jumpoverwrite5*AE$2))/$G41,_xll.qlInterpolationInterpolate(,AC$3,$F41,TRUE))</f>
        <v>#VALUE!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IF(AND(NOT(ISBLANK(Jumpoverwrite6)),AND(NOT(AG41),AND(AG$4:AG40))),($J41*$G41-LN(1+Jumpoverwrite6*AI$2))/$G41,_xll.qlInterpolationInterpolate(,AG$3,$F41,TRUE))</f>
        <v>#VALUE!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IF(AND(NOT(ISBLANK(Jumpoverwrite7)),AND(NOT(AK41),AND(AK$4:AK40))),($J41*$G41-LN(1+Jumpoverwrite7*AM$2))/$G41,_xll.qlInterpolationInterpolate(,AK$3,$F41,TRUE))</f>
        <v>#VALUE!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IF(AND(NOT(ISBLANK(Jumpoverwrite8)),AND(NOT(AO41),AND(AO$4:AO40))),($J41*$G41-LN(1+Jumpoverwrite8*AQ$2))/$G41,_xll.qlInterpolationInterpolate(,AO$3,$F41,TRUE))</f>
        <v>#VALUE!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IF(AND(NOT(ISBLANK(Jumpoverwrite9)),AND(NOT(AS41),AND(AS$4:AS40))),($J41*$G41-LN(1+Jumpoverwrite9*AU$2))/$G41,_xll.qlInterpolationInterpolate(,AS$3,$F41,TRUE))</f>
        <v>#VALUE!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IF(AND(NOT(ISBLANK(Jumpoverwrite10)),AND(NOT(AW41),AND(AW$4:AW40))),($J41*$G41-LN(1+Jumpoverwrite10*AY$2))/$G41,_xll.qlInterpolationInterpolate(,AW$3,$F41,TRUE))</f>
        <v>#VALUE!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IF(AND(NOT(ISBLANK(Jumpoverwrite11)),AND(NOT(BA41),AND(BA$4:BA40))),($J41*$G41-LN(1+Jumpoverwrite11*BC$2))/$G41,_xll.qlInterpolationInterpolate(,BA$3,$F41,TRUE))</f>
        <v>#VALUE!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IF(AND(NOT(ISBLANK(Jumpoverwrite12)),AND(NOT(BE41),AND(BE$4:BE40))),($J41*$G41-LN(1+Jumpoverwrite12*BG$2))/$G41,_xll.qlInterpolationInterpolate(,BE$3,$F41,TRUE))</f>
        <v>#VALUE!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IF(AND(NOT(ISBLANK(jumpoverwrite13)),AND(NOT(BI41),AND(BI$4:BI40))),($J41*$G41-LN(1+jumpoverwrite13*BK$2))/$G41,_xll.qlInterpolationInterpolate(,BI$3,$F41,TRUE))</f>
        <v>#VALUE!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>_xll.qlDayCounterYearFraction(Trigger,DayCounter,D41,D42)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IF(AND(NOT(ISBLANK(Jumpoverwrite1)),AND(NOT(M42),AND(M$4:M41))),($J42*$G42-LN(1+Jumpoverwrite1*O$2))/$G42,_xll.qlInterpolationInterpolate(,M$3,$F42,TRUE))</f>
        <v>#VALUE!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IF(AND(NOT(ISBLANK(Jumpoverwrite2)),AND(NOT(Q42),AND(Q$4:Q41))),($J42*$G42-LN(1+Jumpoverwrite2*S$2))/$G42,_xll.qlInterpolationInterpolate(,Q$3,$F42,TRUE))</f>
        <v>#VALUE!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>
        <v>0.05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IF(AND(NOT(ISBLANK(Jumpoverwrite4)),AND(NOT(Y42),AND(Y$4:Y41))),($J42*$G42-LN(1+Jumpoverwrite4*AA$2))/$G42,_xll.qlInterpolationInterpolate(,Y$3,$F42,TRUE))</f>
        <v>#VALUE!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IF(AND(NOT(ISBLANK(Jumpoverwrite5)),AND(NOT(AC42),AND(AC$4:AC41))),($J42*$G42-LN(1+Jumpoverwrite5*AE$2))/$G42,_xll.qlInterpolationInterpolate(,AC$3,$F42,TRUE))</f>
        <v>#VALUE!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IF(AND(NOT(ISBLANK(Jumpoverwrite6)),AND(NOT(AG42),AND(AG$4:AG41))),($J42*$G42-LN(1+Jumpoverwrite6*AI$2))/$G42,_xll.qlInterpolationInterpolate(,AG$3,$F42,TRUE))</f>
        <v>#VALUE!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IF(AND(NOT(ISBLANK(Jumpoverwrite7)),AND(NOT(AK42),AND(AK$4:AK41))),($J42*$G42-LN(1+Jumpoverwrite7*AM$2))/$G42,_xll.qlInterpolationInterpolate(,AK$3,$F42,TRUE))</f>
        <v>#VALUE!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IF(AND(NOT(ISBLANK(Jumpoverwrite8)),AND(NOT(AO42),AND(AO$4:AO41))),($J42*$G42-LN(1+Jumpoverwrite8*AQ$2))/$G42,_xll.qlInterpolationInterpolate(,AO$3,$F42,TRUE))</f>
        <v>#VALUE!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IF(AND(NOT(ISBLANK(Jumpoverwrite9)),AND(NOT(AS42),AND(AS$4:AS41))),($J42*$G42-LN(1+Jumpoverwrite9*AU$2))/$G42,_xll.qlInterpolationInterpolate(,AS$3,$F42,TRUE))</f>
        <v>#VALUE!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IF(AND(NOT(ISBLANK(Jumpoverwrite10)),AND(NOT(AW42),AND(AW$4:AW41))),($J42*$G42-LN(1+Jumpoverwrite10*AY$2))/$G42,_xll.qlInterpolationInterpolate(,AW$3,$F42,TRUE))</f>
        <v>#VALUE!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IF(AND(NOT(ISBLANK(Jumpoverwrite11)),AND(NOT(BA42),AND(BA$4:BA41))),($J42*$G42-LN(1+Jumpoverwrite11*BC$2))/$G42,_xll.qlInterpolationInterpolate(,BA$3,$F42,TRUE))</f>
        <v>#VALUE!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IF(AND(NOT(ISBLANK(Jumpoverwrite12)),AND(NOT(BE42),AND(BE$4:BE41))),($J42*$G42-LN(1+Jumpoverwrite12*BG$2))/$G42,_xll.qlInterpolationInterpolate(,BE$3,$F42,TRUE))</f>
        <v>#VALUE!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IF(AND(NOT(ISBLANK(jumpoverwrite13)),AND(NOT(BI42),AND(BI$4:BI41))),($J42*$G42-LN(1+jumpoverwrite13*BK$2))/$G42,_xll.qlInterpolationInterpolate(,BI$3,$F42,TRUE))</f>
        <v>#VALUE!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>_xll.qlDayCounterYearFraction(Trigger,DayCounter,D42,D43)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IF(AND(NOT(ISBLANK(Jumpoverwrite1)),AND(NOT(M43),AND(M$4:M42))),($J43*$G43-LN(1+Jumpoverwrite1*O$2))/$G43,_xll.qlInterpolationInterpolate(,M$3,$F43,TRUE))</f>
        <v>#VALUE!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IF(AND(NOT(ISBLANK(Jumpoverwrite2)),AND(NOT(Q43),AND(Q$4:Q42))),($J43*$G43-LN(1+Jumpoverwrite2*S$2))/$G43,_xll.qlInterpolationInterpolate(,Q$3,$F43,TRUE))</f>
        <v>#VALUE!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>
        <v>0.05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IF(AND(NOT(ISBLANK(Jumpoverwrite4)),AND(NOT(Y43),AND(Y$4:Y42))),($J43*$G43-LN(1+Jumpoverwrite4*AA$2))/$G43,_xll.qlInterpolationInterpolate(,Y$3,$F43,TRUE))</f>
        <v>#VALUE!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IF(AND(NOT(ISBLANK(Jumpoverwrite5)),AND(NOT(AC43),AND(AC$4:AC42))),($J43*$G43-LN(1+Jumpoverwrite5*AE$2))/$G43,_xll.qlInterpolationInterpolate(,AC$3,$F43,TRUE))</f>
        <v>#VALUE!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IF(AND(NOT(ISBLANK(Jumpoverwrite6)),AND(NOT(AG43),AND(AG$4:AG42))),($J43*$G43-LN(1+Jumpoverwrite6*AI$2))/$G43,_xll.qlInterpolationInterpolate(,AG$3,$F43,TRUE))</f>
        <v>#VALUE!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IF(AND(NOT(ISBLANK(Jumpoverwrite7)),AND(NOT(AK43),AND(AK$4:AK42))),($J43*$G43-LN(1+Jumpoverwrite7*AM$2))/$G43,_xll.qlInterpolationInterpolate(,AK$3,$F43,TRUE))</f>
        <v>#VALUE!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IF(AND(NOT(ISBLANK(Jumpoverwrite8)),AND(NOT(AO43),AND(AO$4:AO42))),($J43*$G43-LN(1+Jumpoverwrite8*AQ$2))/$G43,_xll.qlInterpolationInterpolate(,AO$3,$F43,TRUE))</f>
        <v>#VALUE!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IF(AND(NOT(ISBLANK(Jumpoverwrite9)),AND(NOT(AS43),AND(AS$4:AS42))),($J43*$G43-LN(1+Jumpoverwrite9*AU$2))/$G43,_xll.qlInterpolationInterpolate(,AS$3,$F43,TRUE))</f>
        <v>#VALUE!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IF(AND(NOT(ISBLANK(Jumpoverwrite10)),AND(NOT(AW43),AND(AW$4:AW42))),($J43*$G43-LN(1+Jumpoverwrite10*AY$2))/$G43,_xll.qlInterpolationInterpolate(,AW$3,$F43,TRUE))</f>
        <v>#VALUE!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IF(AND(NOT(ISBLANK(Jumpoverwrite11)),AND(NOT(BA43),AND(BA$4:BA42))),($J43*$G43-LN(1+Jumpoverwrite11*BC$2))/$G43,_xll.qlInterpolationInterpolate(,BA$3,$F43,TRUE))</f>
        <v>#VALUE!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IF(AND(NOT(ISBLANK(Jumpoverwrite12)),AND(NOT(BE43),AND(BE$4:BE42))),($J43*$G43-LN(1+Jumpoverwrite12*BG$2))/$G43,_xll.qlInterpolationInterpolate(,BE$3,$F43,TRUE))</f>
        <v>#VALUE!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IF(AND(NOT(ISBLANK(jumpoverwrite13)),AND(NOT(BI43),AND(BI$4:BI42))),($J43*$G43-LN(1+jumpoverwrite13*BK$2))/$G43,_xll.qlInterpolationInterpolate(,BI$3,$F43,TRUE))</f>
        <v>#VALUE!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>_xll.qlDayCounterYearFraction(Trigger,DayCounter,D43,D44)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IF(AND(NOT(ISBLANK(Jumpoverwrite1)),AND(NOT(M44),AND(M$4:M43))),($J44*$G44-LN(1+Jumpoverwrite1*O$2))/$G44,_xll.qlInterpolationInterpolate(,M$3,$F44,TRUE))</f>
        <v>#VALUE!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IF(AND(NOT(ISBLANK(Jumpoverwrite2)),AND(NOT(Q44),AND(Q$4:Q43))),($J44*$G44-LN(1+Jumpoverwrite2*S$2))/$G44,_xll.qlInterpolationInterpolate(,Q$3,$F44,TRUE))</f>
        <v>#VALUE!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>
        <v>0.05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IF(AND(NOT(ISBLANK(Jumpoverwrite4)),AND(NOT(Y44),AND(Y$4:Y43))),($J44*$G44-LN(1+Jumpoverwrite4*AA$2))/$G44,_xll.qlInterpolationInterpolate(,Y$3,$F44,TRUE))</f>
        <v>#VALUE!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IF(AND(NOT(ISBLANK(Jumpoverwrite5)),AND(NOT(AC44),AND(AC$4:AC43))),($J44*$G44-LN(1+Jumpoverwrite5*AE$2))/$G44,_xll.qlInterpolationInterpolate(,AC$3,$F44,TRUE))</f>
        <v>#VALUE!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IF(AND(NOT(ISBLANK(Jumpoverwrite6)),AND(NOT(AG44),AND(AG$4:AG43))),($J44*$G44-LN(1+Jumpoverwrite6*AI$2))/$G44,_xll.qlInterpolationInterpolate(,AG$3,$F44,TRUE))</f>
        <v>#VALUE!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IF(AND(NOT(ISBLANK(Jumpoverwrite7)),AND(NOT(AK44),AND(AK$4:AK43))),($J44*$G44-LN(1+Jumpoverwrite7*AM$2))/$G44,_xll.qlInterpolationInterpolate(,AK$3,$F44,TRUE))</f>
        <v>#VALUE!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IF(AND(NOT(ISBLANK(Jumpoverwrite8)),AND(NOT(AO44),AND(AO$4:AO43))),($J44*$G44-LN(1+Jumpoverwrite8*AQ$2))/$G44,_xll.qlInterpolationInterpolate(,AO$3,$F44,TRUE))</f>
        <v>#VALUE!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IF(AND(NOT(ISBLANK(Jumpoverwrite9)),AND(NOT(AS44),AND(AS$4:AS43))),($J44*$G44-LN(1+Jumpoverwrite9*AU$2))/$G44,_xll.qlInterpolationInterpolate(,AS$3,$F44,TRUE))</f>
        <v>#VALUE!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IF(AND(NOT(ISBLANK(Jumpoverwrite10)),AND(NOT(AW44),AND(AW$4:AW43))),($J44*$G44-LN(1+Jumpoverwrite10*AY$2))/$G44,_xll.qlInterpolationInterpolate(,AW$3,$F44,TRUE))</f>
        <v>#VALUE!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IF(AND(NOT(ISBLANK(Jumpoverwrite11)),AND(NOT(BA44),AND(BA$4:BA43))),($J44*$G44-LN(1+Jumpoverwrite11*BC$2))/$G44,_xll.qlInterpolationInterpolate(,BA$3,$F44,TRUE))</f>
        <v>#VALUE!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IF(AND(NOT(ISBLANK(Jumpoverwrite12)),AND(NOT(BE44),AND(BE$4:BE43))),($J44*$G44-LN(1+Jumpoverwrite12*BG$2))/$G44,_xll.qlInterpolationInterpolate(,BE$3,$F44,TRUE))</f>
        <v>#VALUE!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IF(AND(NOT(ISBLANK(jumpoverwrite13)),AND(NOT(BI44),AND(BI$4:BI43))),($J44*$G44-LN(1+jumpoverwrite13*BK$2))/$G44,_xll.qlInterpolationInterpolate(,BI$3,$F44,TRUE))</f>
        <v>#VALUE!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>_xll.qlDayCounterYearFraction(Trigger,DayCounter,D44,D45)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IF(AND(NOT(ISBLANK(Jumpoverwrite1)),AND(NOT(M45),AND(M$4:M44))),($J45*$G45-LN(1+Jumpoverwrite1*O$2))/$G45,_xll.qlInterpolationInterpolate(,M$3,$F45,TRUE))</f>
        <v>#VALUE!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IF(AND(NOT(ISBLANK(Jumpoverwrite2)),AND(NOT(Q45),AND(Q$4:Q44))),($J45*$G45-LN(1+Jumpoverwrite2*S$2))/$G45,_xll.qlInterpolationInterpolate(,Q$3,$F45,TRUE))</f>
        <v>#VALUE!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>
        <v>0.05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IF(AND(NOT(ISBLANK(Jumpoverwrite4)),AND(NOT(Y45),AND(Y$4:Y44))),($J45*$G45-LN(1+Jumpoverwrite4*AA$2))/$G45,_xll.qlInterpolationInterpolate(,Y$3,$F45,TRUE))</f>
        <v>#VALUE!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IF(AND(NOT(ISBLANK(Jumpoverwrite5)),AND(NOT(AC45),AND(AC$4:AC44))),($J45*$G45-LN(1+Jumpoverwrite5*AE$2))/$G45,_xll.qlInterpolationInterpolate(,AC$3,$F45,TRUE))</f>
        <v>#VALUE!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IF(AND(NOT(ISBLANK(Jumpoverwrite6)),AND(NOT(AG45),AND(AG$4:AG44))),($J45*$G45-LN(1+Jumpoverwrite6*AI$2))/$G45,_xll.qlInterpolationInterpolate(,AG$3,$F45,TRUE))</f>
        <v>#VALUE!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IF(AND(NOT(ISBLANK(Jumpoverwrite7)),AND(NOT(AK45),AND(AK$4:AK44))),($J45*$G45-LN(1+Jumpoverwrite7*AM$2))/$G45,_xll.qlInterpolationInterpolate(,AK$3,$F45,TRUE))</f>
        <v>#VALUE!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IF(AND(NOT(ISBLANK(Jumpoverwrite8)),AND(NOT(AO45),AND(AO$4:AO44))),($J45*$G45-LN(1+Jumpoverwrite8*AQ$2))/$G45,_xll.qlInterpolationInterpolate(,AO$3,$F45,TRUE))</f>
        <v>#VALUE!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IF(AND(NOT(ISBLANK(Jumpoverwrite9)),AND(NOT(AS45),AND(AS$4:AS44))),($J45*$G45-LN(1+Jumpoverwrite9*AU$2))/$G45,_xll.qlInterpolationInterpolate(,AS$3,$F45,TRUE))</f>
        <v>#VALUE!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IF(AND(NOT(ISBLANK(Jumpoverwrite10)),AND(NOT(AW45),AND(AW$4:AW44))),($J45*$G45-LN(1+Jumpoverwrite10*AY$2))/$G45,_xll.qlInterpolationInterpolate(,AW$3,$F45,TRUE))</f>
        <v>#VALUE!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IF(AND(NOT(ISBLANK(Jumpoverwrite11)),AND(NOT(BA45),AND(BA$4:BA44))),($J45*$G45-LN(1+Jumpoverwrite11*BC$2))/$G45,_xll.qlInterpolationInterpolate(,BA$3,$F45,TRUE))</f>
        <v>#VALUE!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IF(AND(NOT(ISBLANK(Jumpoverwrite12)),AND(NOT(BE45),AND(BE$4:BE44))),($J45*$G45-LN(1+Jumpoverwrite12*BG$2))/$G45,_xll.qlInterpolationInterpolate(,BE$3,$F45,TRUE))</f>
        <v>#VALUE!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IF(AND(NOT(ISBLANK(jumpoverwrite13)),AND(NOT(BI45),AND(BI$4:BI44))),($J45*$G45-LN(1+jumpoverwrite13*BK$2))/$G45,_xll.qlInterpolationInterpolate(,BI$3,$F45,TRUE))</f>
        <v>#VALUE!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>_xll.qlDayCounterYearFraction(Trigger,DayCounter,D45,D46)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IF(AND(NOT(ISBLANK(Jumpoverwrite1)),AND(NOT(M46),AND(M$4:M45))),($J46*$G46-LN(1+Jumpoverwrite1*O$2))/$G46,_xll.qlInterpolationInterpolate(,M$3,$F46,TRUE))</f>
        <v>#VALUE!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IF(AND(NOT(ISBLANK(Jumpoverwrite2)),AND(NOT(Q46),AND(Q$4:Q45))),($J46*$G46-LN(1+Jumpoverwrite2*S$2))/$G46,_xll.qlInterpolationInterpolate(,Q$3,$F46,TRUE))</f>
        <v>#VALUE!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>
        <v>0.05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IF(AND(NOT(ISBLANK(Jumpoverwrite4)),AND(NOT(Y46),AND(Y$4:Y45))),($J46*$G46-LN(1+Jumpoverwrite4*AA$2))/$G46,_xll.qlInterpolationInterpolate(,Y$3,$F46,TRUE))</f>
        <v>#VALUE!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IF(AND(NOT(ISBLANK(Jumpoverwrite5)),AND(NOT(AC46),AND(AC$4:AC45))),($J46*$G46-LN(1+Jumpoverwrite5*AE$2))/$G46,_xll.qlInterpolationInterpolate(,AC$3,$F46,TRUE))</f>
        <v>#VALUE!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IF(AND(NOT(ISBLANK(Jumpoverwrite6)),AND(NOT(AG46),AND(AG$4:AG45))),($J46*$G46-LN(1+Jumpoverwrite6*AI$2))/$G46,_xll.qlInterpolationInterpolate(,AG$3,$F46,TRUE))</f>
        <v>#VALUE!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IF(AND(NOT(ISBLANK(Jumpoverwrite7)),AND(NOT(AK46),AND(AK$4:AK45))),($J46*$G46-LN(1+Jumpoverwrite7*AM$2))/$G46,_xll.qlInterpolationInterpolate(,AK$3,$F46,TRUE))</f>
        <v>#VALUE!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IF(AND(NOT(ISBLANK(Jumpoverwrite8)),AND(NOT(AO46),AND(AO$4:AO45))),($J46*$G46-LN(1+Jumpoverwrite8*AQ$2))/$G46,_xll.qlInterpolationInterpolate(,AO$3,$F46,TRUE))</f>
        <v>#VALUE!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IF(AND(NOT(ISBLANK(Jumpoverwrite9)),AND(NOT(AS46),AND(AS$4:AS45))),($J46*$G46-LN(1+Jumpoverwrite9*AU$2))/$G46,_xll.qlInterpolationInterpolate(,AS$3,$F46,TRUE))</f>
        <v>#VALUE!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IF(AND(NOT(ISBLANK(Jumpoverwrite10)),AND(NOT(AW46),AND(AW$4:AW45))),($J46*$G46-LN(1+Jumpoverwrite10*AY$2))/$G46,_xll.qlInterpolationInterpolate(,AW$3,$F46,TRUE))</f>
        <v>#VALUE!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IF(AND(NOT(ISBLANK(Jumpoverwrite11)),AND(NOT(BA46),AND(BA$4:BA45))),($J46*$G46-LN(1+Jumpoverwrite11*BC$2))/$G46,_xll.qlInterpolationInterpolate(,BA$3,$F46,TRUE))</f>
        <v>#VALUE!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IF(AND(NOT(ISBLANK(Jumpoverwrite12)),AND(NOT(BE46),AND(BE$4:BE45))),($J46*$G46-LN(1+Jumpoverwrite12*BG$2))/$G46,_xll.qlInterpolationInterpolate(,BE$3,$F46,TRUE))</f>
        <v>#VALUE!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IF(AND(NOT(ISBLANK(jumpoverwrite13)),AND(NOT(BI46),AND(BI$4:BI45))),($J46*$G46-LN(1+jumpoverwrite13*BK$2))/$G46,_xll.qlInterpolationInterpolate(,BI$3,$F46,TRUE))</f>
        <v>#VALUE!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>_xll.qlDayCounterYearFraction(Trigger,DayCounter,D46,D47)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IF(AND(NOT(ISBLANK(Jumpoverwrite1)),AND(NOT(M47),AND(M$4:M46))),($J47*$G47-LN(1+Jumpoverwrite1*O$2))/$G47,_xll.qlInterpolationInterpolate(,M$3,$F47,TRUE))</f>
        <v>#VALUE!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IF(AND(NOT(ISBLANK(Jumpoverwrite2)),AND(NOT(Q47),AND(Q$4:Q46))),($J47*$G47-LN(1+Jumpoverwrite2*S$2))/$G47,_xll.qlInterpolationInterpolate(,Q$3,$F47,TRUE))</f>
        <v>#VALUE!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>
        <v>0.05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IF(AND(NOT(ISBLANK(Jumpoverwrite4)),AND(NOT(Y47),AND(Y$4:Y46))),($J47*$G47-LN(1+Jumpoverwrite4*AA$2))/$G47,_xll.qlInterpolationInterpolate(,Y$3,$F47,TRUE))</f>
        <v>#VALUE!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IF(AND(NOT(ISBLANK(Jumpoverwrite5)),AND(NOT(AC47),AND(AC$4:AC46))),($J47*$G47-LN(1+Jumpoverwrite5*AE$2))/$G47,_xll.qlInterpolationInterpolate(,AC$3,$F47,TRUE))</f>
        <v>#VALUE!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IF(AND(NOT(ISBLANK(Jumpoverwrite6)),AND(NOT(AG47),AND(AG$4:AG46))),($J47*$G47-LN(1+Jumpoverwrite6*AI$2))/$G47,_xll.qlInterpolationInterpolate(,AG$3,$F47,TRUE))</f>
        <v>#VALUE!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IF(AND(NOT(ISBLANK(Jumpoverwrite7)),AND(NOT(AK47),AND(AK$4:AK46))),($J47*$G47-LN(1+Jumpoverwrite7*AM$2))/$G47,_xll.qlInterpolationInterpolate(,AK$3,$F47,TRUE))</f>
        <v>#VALUE!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IF(AND(NOT(ISBLANK(Jumpoverwrite8)),AND(NOT(AO47),AND(AO$4:AO46))),($J47*$G47-LN(1+Jumpoverwrite8*AQ$2))/$G47,_xll.qlInterpolationInterpolate(,AO$3,$F47,TRUE))</f>
        <v>#VALUE!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IF(AND(NOT(ISBLANK(Jumpoverwrite9)),AND(NOT(AS47),AND(AS$4:AS46))),($J47*$G47-LN(1+Jumpoverwrite9*AU$2))/$G47,_xll.qlInterpolationInterpolate(,AS$3,$F47,TRUE))</f>
        <v>#VALUE!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IF(AND(NOT(ISBLANK(Jumpoverwrite10)),AND(NOT(AW47),AND(AW$4:AW46))),($J47*$G47-LN(1+Jumpoverwrite10*AY$2))/$G47,_xll.qlInterpolationInterpolate(,AW$3,$F47,TRUE))</f>
        <v>#VALUE!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IF(AND(NOT(ISBLANK(Jumpoverwrite11)),AND(NOT(BA47),AND(BA$4:BA46))),($J47*$G47-LN(1+Jumpoverwrite11*BC$2))/$G47,_xll.qlInterpolationInterpolate(,BA$3,$F47,TRUE))</f>
        <v>#VALUE!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IF(AND(NOT(ISBLANK(Jumpoverwrite12)),AND(NOT(BE47),AND(BE$4:BE46))),($J47*$G47-LN(1+Jumpoverwrite12*BG$2))/$G47,_xll.qlInterpolationInterpolate(,BE$3,$F47,TRUE))</f>
        <v>#VALUE!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IF(AND(NOT(ISBLANK(jumpoverwrite13)),AND(NOT(BI47),AND(BI$4:BI46))),($J47*$G47-LN(1+jumpoverwrite13*BK$2))/$G47,_xll.qlInterpolationInterpolate(,BI$3,$F47,TRUE))</f>
        <v>#VALUE!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>_xll.qlDayCounterYearFraction(Trigger,DayCounter,D47,D48)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IF(AND(NOT(ISBLANK(Jumpoverwrite1)),AND(NOT(M48),AND(M$4:M47))),($J48*$G48-LN(1+Jumpoverwrite1*O$2))/$G48,_xll.qlInterpolationInterpolate(,M$3,$F48,TRUE))</f>
        <v>#VALUE!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IF(AND(NOT(ISBLANK(Jumpoverwrite2)),AND(NOT(Q48),AND(Q$4:Q47))),($J48*$G48-LN(1+Jumpoverwrite2*S$2))/$G48,_xll.qlInterpolationInterpolate(,Q$3,$F48,TRUE))</f>
        <v>#VALUE!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>
        <v>0.05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IF(AND(NOT(ISBLANK(Jumpoverwrite4)),AND(NOT(Y48),AND(Y$4:Y47))),($J48*$G48-LN(1+Jumpoverwrite4*AA$2))/$G48,_xll.qlInterpolationInterpolate(,Y$3,$F48,TRUE))</f>
        <v>#VALUE!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IF(AND(NOT(ISBLANK(Jumpoverwrite5)),AND(NOT(AC48),AND(AC$4:AC47))),($J48*$G48-LN(1+Jumpoverwrite5*AE$2))/$G48,_xll.qlInterpolationInterpolate(,AC$3,$F48,TRUE))</f>
        <v>#VALUE!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IF(AND(NOT(ISBLANK(Jumpoverwrite6)),AND(NOT(AG48),AND(AG$4:AG47))),($J48*$G48-LN(1+Jumpoverwrite6*AI$2))/$G48,_xll.qlInterpolationInterpolate(,AG$3,$F48,TRUE))</f>
        <v>#VALUE!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IF(AND(NOT(ISBLANK(Jumpoverwrite7)),AND(NOT(AK48),AND(AK$4:AK47))),($J48*$G48-LN(1+Jumpoverwrite7*AM$2))/$G48,_xll.qlInterpolationInterpolate(,AK$3,$F48,TRUE))</f>
        <v>#VALUE!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IF(AND(NOT(ISBLANK(Jumpoverwrite8)),AND(NOT(AO48),AND(AO$4:AO47))),($J48*$G48-LN(1+Jumpoverwrite8*AQ$2))/$G48,_xll.qlInterpolationInterpolate(,AO$3,$F48,TRUE))</f>
        <v>#VALUE!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IF(AND(NOT(ISBLANK(Jumpoverwrite9)),AND(NOT(AS48),AND(AS$4:AS47))),($J48*$G48-LN(1+Jumpoverwrite9*AU$2))/$G48,_xll.qlInterpolationInterpolate(,AS$3,$F48,TRUE))</f>
        <v>#VALUE!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IF(AND(NOT(ISBLANK(Jumpoverwrite10)),AND(NOT(AW48),AND(AW$4:AW47))),($J48*$G48-LN(1+Jumpoverwrite10*AY$2))/$G48,_xll.qlInterpolationInterpolate(,AW$3,$F48,TRUE))</f>
        <v>#VALUE!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IF(AND(NOT(ISBLANK(Jumpoverwrite11)),AND(NOT(BA48),AND(BA$4:BA47))),($J48*$G48-LN(1+Jumpoverwrite11*BC$2))/$G48,_xll.qlInterpolationInterpolate(,BA$3,$F48,TRUE))</f>
        <v>#VALUE!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IF(AND(NOT(ISBLANK(Jumpoverwrite12)),AND(NOT(BE48),AND(BE$4:BE47))),($J48*$G48-LN(1+Jumpoverwrite12*BG$2))/$G48,_xll.qlInterpolationInterpolate(,BE$3,$F48,TRUE))</f>
        <v>#VALUE!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IF(AND(NOT(ISBLANK(jumpoverwrite13)),AND(NOT(BI48),AND(BI$4:BI47))),($J48*$G48-LN(1+jumpoverwrite13*BK$2))/$G48,_xll.qlInterpolationInterpolate(,BI$3,$F48,TRUE))</f>
        <v>#VALUE!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>_xll.qlDayCounterYearFraction(Trigger,DayCounter,D48,D49)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IF(AND(NOT(ISBLANK(Jumpoverwrite1)),AND(NOT(M49),AND(M$4:M48))),($J49*$G49-LN(1+Jumpoverwrite1*O$2))/$G49,_xll.qlInterpolationInterpolate(,M$3,$F49,TRUE))</f>
        <v>#VALUE!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IF(AND(NOT(ISBLANK(Jumpoverwrite2)),AND(NOT(Q49),AND(Q$4:Q48))),($J49*$G49-LN(1+Jumpoverwrite2*S$2))/$G49,_xll.qlInterpolationInterpolate(,Q$3,$F49,TRUE))</f>
        <v>#VALUE!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>
        <v>0.05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IF(AND(NOT(ISBLANK(Jumpoverwrite4)),AND(NOT(Y49),AND(Y$4:Y48))),($J49*$G49-LN(1+Jumpoverwrite4*AA$2))/$G49,_xll.qlInterpolationInterpolate(,Y$3,$F49,TRUE))</f>
        <v>#VALUE!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IF(AND(NOT(ISBLANK(Jumpoverwrite5)),AND(NOT(AC49),AND(AC$4:AC48))),($J49*$G49-LN(1+Jumpoverwrite5*AE$2))/$G49,_xll.qlInterpolationInterpolate(,AC$3,$F49,TRUE))</f>
        <v>#VALUE!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IF(AND(NOT(ISBLANK(Jumpoverwrite6)),AND(NOT(AG49),AND(AG$4:AG48))),($J49*$G49-LN(1+Jumpoverwrite6*AI$2))/$G49,_xll.qlInterpolationInterpolate(,AG$3,$F49,TRUE))</f>
        <v>#VALUE!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IF(AND(NOT(ISBLANK(Jumpoverwrite7)),AND(NOT(AK49),AND(AK$4:AK48))),($J49*$G49-LN(1+Jumpoverwrite7*AM$2))/$G49,_xll.qlInterpolationInterpolate(,AK$3,$F49,TRUE))</f>
        <v>#VALUE!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IF(AND(NOT(ISBLANK(Jumpoverwrite8)),AND(NOT(AO49),AND(AO$4:AO48))),($J49*$G49-LN(1+Jumpoverwrite8*AQ$2))/$G49,_xll.qlInterpolationInterpolate(,AO$3,$F49,TRUE))</f>
        <v>#VALUE!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IF(AND(NOT(ISBLANK(Jumpoverwrite9)),AND(NOT(AS49),AND(AS$4:AS48))),($J49*$G49-LN(1+Jumpoverwrite9*AU$2))/$G49,_xll.qlInterpolationInterpolate(,AS$3,$F49,TRUE))</f>
        <v>#VALUE!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IF(AND(NOT(ISBLANK(Jumpoverwrite10)),AND(NOT(AW49),AND(AW$4:AW48))),($J49*$G49-LN(1+Jumpoverwrite10*AY$2))/$G49,_xll.qlInterpolationInterpolate(,AW$3,$F49,TRUE))</f>
        <v>#VALUE!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IF(AND(NOT(ISBLANK(Jumpoverwrite11)),AND(NOT(BA49),AND(BA$4:BA48))),($J49*$G49-LN(1+Jumpoverwrite11*BC$2))/$G49,_xll.qlInterpolationInterpolate(,BA$3,$F49,TRUE))</f>
        <v>#VALUE!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IF(AND(NOT(ISBLANK(Jumpoverwrite12)),AND(NOT(BE49),AND(BE$4:BE48))),($J49*$G49-LN(1+Jumpoverwrite12*BG$2))/$G49,_xll.qlInterpolationInterpolate(,BE$3,$F49,TRUE))</f>
        <v>#VALUE!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IF(AND(NOT(ISBLANK(jumpoverwrite13)),AND(NOT(BI49),AND(BI$4:BI48))),($J49*$G49-LN(1+jumpoverwrite13*BK$2))/$G49,_xll.qlInterpolationInterpolate(,BI$3,$F49,TRUE))</f>
        <v>#VALUE!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>_xll.qlDayCounterYearFraction(Trigger,DayCounter,D49,D50)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IF(AND(NOT(ISBLANK(Jumpoverwrite1)),AND(NOT(M50),AND(M$4:M49))),($J50*$G50-LN(1+Jumpoverwrite1*O$2))/$G50,_xll.qlInterpolationInterpolate(,M$3,$F50,TRUE))</f>
        <v>#VALUE!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IF(AND(NOT(ISBLANK(Jumpoverwrite2)),AND(NOT(Q50),AND(Q$4:Q49))),($J50*$G50-LN(1+Jumpoverwrite2*S$2))/$G50,_xll.qlInterpolationInterpolate(,Q$3,$F50,TRUE))</f>
        <v>#VALUE!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>
        <v>0.05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IF(AND(NOT(ISBLANK(Jumpoverwrite4)),AND(NOT(Y50),AND(Y$4:Y49))),($J50*$G50-LN(1+Jumpoverwrite4*AA$2))/$G50,_xll.qlInterpolationInterpolate(,Y$3,$F50,TRUE))</f>
        <v>#VALUE!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IF(AND(NOT(ISBLANK(Jumpoverwrite5)),AND(NOT(AC50),AND(AC$4:AC49))),($J50*$G50-LN(1+Jumpoverwrite5*AE$2))/$G50,_xll.qlInterpolationInterpolate(,AC$3,$F50,TRUE))</f>
        <v>#VALUE!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IF(AND(NOT(ISBLANK(Jumpoverwrite6)),AND(NOT(AG50),AND(AG$4:AG49))),($J50*$G50-LN(1+Jumpoverwrite6*AI$2))/$G50,_xll.qlInterpolationInterpolate(,AG$3,$F50,TRUE))</f>
        <v>#VALUE!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IF(AND(NOT(ISBLANK(Jumpoverwrite7)),AND(NOT(AK50),AND(AK$4:AK49))),($J50*$G50-LN(1+Jumpoverwrite7*AM$2))/$G50,_xll.qlInterpolationInterpolate(,AK$3,$F50,TRUE))</f>
        <v>#VALUE!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IF(AND(NOT(ISBLANK(Jumpoverwrite8)),AND(NOT(AO50),AND(AO$4:AO49))),($J50*$G50-LN(1+Jumpoverwrite8*AQ$2))/$G50,_xll.qlInterpolationInterpolate(,AO$3,$F50,TRUE))</f>
        <v>#VALUE!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IF(AND(NOT(ISBLANK(Jumpoverwrite9)),AND(NOT(AS50),AND(AS$4:AS49))),($J50*$G50-LN(1+Jumpoverwrite9*AU$2))/$G50,_xll.qlInterpolationInterpolate(,AS$3,$F50,TRUE))</f>
        <v>#VALUE!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IF(AND(NOT(ISBLANK(Jumpoverwrite10)),AND(NOT(AW50),AND(AW$4:AW49))),($J50*$G50-LN(1+Jumpoverwrite10*AY$2))/$G50,_xll.qlInterpolationInterpolate(,AW$3,$F50,TRUE))</f>
        <v>#VALUE!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IF(AND(NOT(ISBLANK(Jumpoverwrite11)),AND(NOT(BA50),AND(BA$4:BA49))),($J50*$G50-LN(1+Jumpoverwrite11*BC$2))/$G50,_xll.qlInterpolationInterpolate(,BA$3,$F50,TRUE))</f>
        <v>#VALUE!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IF(AND(NOT(ISBLANK(Jumpoverwrite12)),AND(NOT(BE50),AND(BE$4:BE49))),($J50*$G50-LN(1+Jumpoverwrite12*BG$2))/$G50,_xll.qlInterpolationInterpolate(,BE$3,$F50,TRUE))</f>
        <v>#VALUE!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IF(AND(NOT(ISBLANK(jumpoverwrite13)),AND(NOT(BI50),AND(BI$4:BI49))),($J50*$G50-LN(1+jumpoverwrite13*BK$2))/$G50,_xll.qlInterpolationInterpolate(,BI$3,$F50,TRUE))</f>
        <v>#VALUE!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>_xll.qlDayCounterYearFraction(Trigger,DayCounter,D50,D51)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IF(AND(NOT(ISBLANK(Jumpoverwrite1)),AND(NOT(M51),AND(M$4:M50))),($J51*$G51-LN(1+Jumpoverwrite1*O$2))/$G51,_xll.qlInterpolationInterpolate(,M$3,$F51,TRUE))</f>
        <v>#VALUE!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IF(AND(NOT(ISBLANK(Jumpoverwrite2)),AND(NOT(Q51),AND(Q$4:Q50))),($J51*$G51-LN(1+Jumpoverwrite2*S$2))/$G51,_xll.qlInterpolationInterpolate(,Q$3,$F51,TRUE))</f>
        <v>#VALUE!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>
        <v>0.05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IF(AND(NOT(ISBLANK(Jumpoverwrite4)),AND(NOT(Y51),AND(Y$4:Y50))),($J51*$G51-LN(1+Jumpoverwrite4*AA$2))/$G51,_xll.qlInterpolationInterpolate(,Y$3,$F51,TRUE))</f>
        <v>#VALUE!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IF(AND(NOT(ISBLANK(Jumpoverwrite5)),AND(NOT(AC51),AND(AC$4:AC50))),($J51*$G51-LN(1+Jumpoverwrite5*AE$2))/$G51,_xll.qlInterpolationInterpolate(,AC$3,$F51,TRUE))</f>
        <v>#VALUE!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IF(AND(NOT(ISBLANK(Jumpoverwrite6)),AND(NOT(AG51),AND(AG$4:AG50))),($J51*$G51-LN(1+Jumpoverwrite6*AI$2))/$G51,_xll.qlInterpolationInterpolate(,AG$3,$F51,TRUE))</f>
        <v>#VALUE!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IF(AND(NOT(ISBLANK(Jumpoverwrite7)),AND(NOT(AK51),AND(AK$4:AK50))),($J51*$G51-LN(1+Jumpoverwrite7*AM$2))/$G51,_xll.qlInterpolationInterpolate(,AK$3,$F51,TRUE))</f>
        <v>#VALUE!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IF(AND(NOT(ISBLANK(Jumpoverwrite8)),AND(NOT(AO51),AND(AO$4:AO50))),($J51*$G51-LN(1+Jumpoverwrite8*AQ$2))/$G51,_xll.qlInterpolationInterpolate(,AO$3,$F51,TRUE))</f>
        <v>#VALUE!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IF(AND(NOT(ISBLANK(Jumpoverwrite9)),AND(NOT(AS51),AND(AS$4:AS50))),($J51*$G51-LN(1+Jumpoverwrite9*AU$2))/$G51,_xll.qlInterpolationInterpolate(,AS$3,$F51,TRUE))</f>
        <v>#VALUE!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IF(AND(NOT(ISBLANK(Jumpoverwrite10)),AND(NOT(AW51),AND(AW$4:AW50))),($J51*$G51-LN(1+Jumpoverwrite10*AY$2))/$G51,_xll.qlInterpolationInterpolate(,AW$3,$F51,TRUE))</f>
        <v>#VALUE!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IF(AND(NOT(ISBLANK(Jumpoverwrite11)),AND(NOT(BA51),AND(BA$4:BA50))),($J51*$G51-LN(1+Jumpoverwrite11*BC$2))/$G51,_xll.qlInterpolationInterpolate(,BA$3,$F51,TRUE))</f>
        <v>#VALUE!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IF(AND(NOT(ISBLANK(Jumpoverwrite12)),AND(NOT(BE51),AND(BE$4:BE50))),($J51*$G51-LN(1+Jumpoverwrite12*BG$2))/$G51,_xll.qlInterpolationInterpolate(,BE$3,$F51,TRUE))</f>
        <v>#VALUE!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IF(AND(NOT(ISBLANK(jumpoverwrite13)),AND(NOT(BI51),AND(BI$4:BI50))),($J51*$G51-LN(1+jumpoverwrite13*BK$2))/$G51,_xll.qlInterpolationInterpolate(,BI$3,$F51,TRUE))</f>
        <v>#VALUE!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>_xll.qlDayCounterYearFraction(Trigger,DayCounter,D51,D52)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IF(AND(NOT(ISBLANK(Jumpoverwrite1)),AND(NOT(M52),AND(M$4:M51))),($J52*$G52-LN(1+Jumpoverwrite1*O$2))/$G52,_xll.qlInterpolationInterpolate(,M$3,$F52,TRUE))</f>
        <v>#VALUE!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IF(AND(NOT(ISBLANK(Jumpoverwrite2)),AND(NOT(Q52),AND(Q$4:Q51))),($J52*$G52-LN(1+Jumpoverwrite2*S$2))/$G52,_xll.qlInterpolationInterpolate(,Q$3,$F52,TRUE))</f>
        <v>#VALUE!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>
        <v>0.05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IF(AND(NOT(ISBLANK(Jumpoverwrite4)),AND(NOT(Y52),AND(Y$4:Y51))),($J52*$G52-LN(1+Jumpoverwrite4*AA$2))/$G52,_xll.qlInterpolationInterpolate(,Y$3,$F52,TRUE))</f>
        <v>#VALUE!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IF(AND(NOT(ISBLANK(Jumpoverwrite5)),AND(NOT(AC52),AND(AC$4:AC51))),($J52*$G52-LN(1+Jumpoverwrite5*AE$2))/$G52,_xll.qlInterpolationInterpolate(,AC$3,$F52,TRUE))</f>
        <v>#VALUE!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IF(AND(NOT(ISBLANK(Jumpoverwrite6)),AND(NOT(AG52),AND(AG$4:AG51))),($J52*$G52-LN(1+Jumpoverwrite6*AI$2))/$G52,_xll.qlInterpolationInterpolate(,AG$3,$F52,TRUE))</f>
        <v>#VALUE!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IF(AND(NOT(ISBLANK(Jumpoverwrite7)),AND(NOT(AK52),AND(AK$4:AK51))),($J52*$G52-LN(1+Jumpoverwrite7*AM$2))/$G52,_xll.qlInterpolationInterpolate(,AK$3,$F52,TRUE))</f>
        <v>#VALUE!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IF(AND(NOT(ISBLANK(Jumpoverwrite8)),AND(NOT(AO52),AND(AO$4:AO51))),($J52*$G52-LN(1+Jumpoverwrite8*AQ$2))/$G52,_xll.qlInterpolationInterpolate(,AO$3,$F52,TRUE))</f>
        <v>#VALUE!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IF(AND(NOT(ISBLANK(Jumpoverwrite9)),AND(NOT(AS52),AND(AS$4:AS51))),($J52*$G52-LN(1+Jumpoverwrite9*AU$2))/$G52,_xll.qlInterpolationInterpolate(,AS$3,$F52,TRUE))</f>
        <v>#VALUE!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IF(AND(NOT(ISBLANK(Jumpoverwrite10)),AND(NOT(AW52),AND(AW$4:AW51))),($J52*$G52-LN(1+Jumpoverwrite10*AY$2))/$G52,_xll.qlInterpolationInterpolate(,AW$3,$F52,TRUE))</f>
        <v>#VALUE!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IF(AND(NOT(ISBLANK(Jumpoverwrite11)),AND(NOT(BA52),AND(BA$4:BA51))),($J52*$G52-LN(1+Jumpoverwrite11*BC$2))/$G52,_xll.qlInterpolationInterpolate(,BA$3,$F52,TRUE))</f>
        <v>#VALUE!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IF(AND(NOT(ISBLANK(Jumpoverwrite12)),AND(NOT(BE52),AND(BE$4:BE51))),($J52*$G52-LN(1+Jumpoverwrite12*BG$2))/$G52,_xll.qlInterpolationInterpolate(,BE$3,$F52,TRUE))</f>
        <v>#VALUE!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IF(AND(NOT(ISBLANK(jumpoverwrite13)),AND(NOT(BI52),AND(BI$4:BI51))),($J52*$G52-LN(1+jumpoverwrite13*BK$2))/$G52,_xll.qlInterpolationInterpolate(,BI$3,$F52,TRUE))</f>
        <v>#VALUE!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>_xll.qlDayCounterYearFraction(Trigger,DayCounter,D52,D53)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IF(AND(NOT(ISBLANK(Jumpoverwrite1)),AND(NOT(M53),AND(M$4:M52))),($J53*$G53-LN(1+Jumpoverwrite1*O$2))/$G53,_xll.qlInterpolationInterpolate(,M$3,$F53,TRUE))</f>
        <v>#VALUE!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IF(AND(NOT(ISBLANK(Jumpoverwrite2)),AND(NOT(Q53),AND(Q$4:Q52))),($J53*$G53-LN(1+Jumpoverwrite2*S$2))/$G53,_xll.qlInterpolationInterpolate(,Q$3,$F53,TRUE))</f>
        <v>#VALUE!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>
        <v>0.05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IF(AND(NOT(ISBLANK(Jumpoverwrite4)),AND(NOT(Y53),AND(Y$4:Y52))),($J53*$G53-LN(1+Jumpoverwrite4*AA$2))/$G53,_xll.qlInterpolationInterpolate(,Y$3,$F53,TRUE))</f>
        <v>#VALUE!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IF(AND(NOT(ISBLANK(Jumpoverwrite5)),AND(NOT(AC53),AND(AC$4:AC52))),($J53*$G53-LN(1+Jumpoverwrite5*AE$2))/$G53,_xll.qlInterpolationInterpolate(,AC$3,$F53,TRUE))</f>
        <v>#VALUE!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IF(AND(NOT(ISBLANK(Jumpoverwrite6)),AND(NOT(AG53),AND(AG$4:AG52))),($J53*$G53-LN(1+Jumpoverwrite6*AI$2))/$G53,_xll.qlInterpolationInterpolate(,AG$3,$F53,TRUE))</f>
        <v>#VALUE!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IF(AND(NOT(ISBLANK(Jumpoverwrite7)),AND(NOT(AK53),AND(AK$4:AK52))),($J53*$G53-LN(1+Jumpoverwrite7*AM$2))/$G53,_xll.qlInterpolationInterpolate(,AK$3,$F53,TRUE))</f>
        <v>#VALUE!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IF(AND(NOT(ISBLANK(Jumpoverwrite8)),AND(NOT(AO53),AND(AO$4:AO52))),($J53*$G53-LN(1+Jumpoverwrite8*AQ$2))/$G53,_xll.qlInterpolationInterpolate(,AO$3,$F53,TRUE))</f>
        <v>#VALUE!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IF(AND(NOT(ISBLANK(Jumpoverwrite9)),AND(NOT(AS53),AND(AS$4:AS52))),($J53*$G53-LN(1+Jumpoverwrite9*AU$2))/$G53,_xll.qlInterpolationInterpolate(,AS$3,$F53,TRUE))</f>
        <v>#VALUE!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IF(AND(NOT(ISBLANK(Jumpoverwrite10)),AND(NOT(AW53),AND(AW$4:AW52))),($J53*$G53-LN(1+Jumpoverwrite10*AY$2))/$G53,_xll.qlInterpolationInterpolate(,AW$3,$F53,TRUE))</f>
        <v>#VALUE!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IF(AND(NOT(ISBLANK(Jumpoverwrite11)),AND(NOT(BA53),AND(BA$4:BA52))),($J53*$G53-LN(1+Jumpoverwrite11*BC$2))/$G53,_xll.qlInterpolationInterpolate(,BA$3,$F53,TRUE))</f>
        <v>#VALUE!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IF(AND(NOT(ISBLANK(Jumpoverwrite12)),AND(NOT(BE53),AND(BE$4:BE52))),($J53*$G53-LN(1+Jumpoverwrite12*BG$2))/$G53,_xll.qlInterpolationInterpolate(,BE$3,$F53,TRUE))</f>
        <v>#VALUE!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IF(AND(NOT(ISBLANK(jumpoverwrite13)),AND(NOT(BI53),AND(BI$4:BI52))),($J53*$G53-LN(1+jumpoverwrite13*BK$2))/$G53,_xll.qlInterpolationInterpolate(,BI$3,$F53,TRUE))</f>
        <v>#VALUE!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>_xll.qlDayCounterYearFraction(Trigger,DayCounter,D53,D54)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IF(AND(NOT(ISBLANK(Jumpoverwrite1)),AND(NOT(M54),AND(M$4:M53))),($J54*$G54-LN(1+Jumpoverwrite1*O$2))/$G54,_xll.qlInterpolationInterpolate(,M$3,$F54,TRUE))</f>
        <v>#VALUE!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IF(AND(NOT(ISBLANK(Jumpoverwrite2)),AND(NOT(Q54),AND(Q$4:Q53))),($J54*$G54-LN(1+Jumpoverwrite2*S$2))/$G54,_xll.qlInterpolationInterpolate(,Q$3,$F54,TRUE))</f>
        <v>#VALUE!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>
        <v>0.05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IF(AND(NOT(ISBLANK(Jumpoverwrite4)),AND(NOT(Y54),AND(Y$4:Y53))),($J54*$G54-LN(1+Jumpoverwrite4*AA$2))/$G54,_xll.qlInterpolationInterpolate(,Y$3,$F54,TRUE))</f>
        <v>#VALUE!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IF(AND(NOT(ISBLANK(Jumpoverwrite5)),AND(NOT(AC54),AND(AC$4:AC53))),($J54*$G54-LN(1+Jumpoverwrite5*AE$2))/$G54,_xll.qlInterpolationInterpolate(,AC$3,$F54,TRUE))</f>
        <v>#VALUE!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IF(AND(NOT(ISBLANK(Jumpoverwrite6)),AND(NOT(AG54),AND(AG$4:AG53))),($J54*$G54-LN(1+Jumpoverwrite6*AI$2))/$G54,_xll.qlInterpolationInterpolate(,AG$3,$F54,TRUE))</f>
        <v>#VALUE!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IF(AND(NOT(ISBLANK(Jumpoverwrite7)),AND(NOT(AK54),AND(AK$4:AK53))),($J54*$G54-LN(1+Jumpoverwrite7*AM$2))/$G54,_xll.qlInterpolationInterpolate(,AK$3,$F54,TRUE))</f>
        <v>#VALUE!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IF(AND(NOT(ISBLANK(Jumpoverwrite8)),AND(NOT(AO54),AND(AO$4:AO53))),($J54*$G54-LN(1+Jumpoverwrite8*AQ$2))/$G54,_xll.qlInterpolationInterpolate(,AO$3,$F54,TRUE))</f>
        <v>#VALUE!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IF(AND(NOT(ISBLANK(Jumpoverwrite9)),AND(NOT(AS54),AND(AS$4:AS53))),($J54*$G54-LN(1+Jumpoverwrite9*AU$2))/$G54,_xll.qlInterpolationInterpolate(,AS$3,$F54,TRUE))</f>
        <v>#VALUE!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IF(AND(NOT(ISBLANK(Jumpoverwrite10)),AND(NOT(AW54),AND(AW$4:AW53))),($J54*$G54-LN(1+Jumpoverwrite10*AY$2))/$G54,_xll.qlInterpolationInterpolate(,AW$3,$F54,TRUE))</f>
        <v>#VALUE!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IF(AND(NOT(ISBLANK(Jumpoverwrite11)),AND(NOT(BA54),AND(BA$4:BA53))),($J54*$G54-LN(1+Jumpoverwrite11*BC$2))/$G54,_xll.qlInterpolationInterpolate(,BA$3,$F54,TRUE))</f>
        <v>#VALUE!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IF(AND(NOT(ISBLANK(Jumpoverwrite12)),AND(NOT(BE54),AND(BE$4:BE53))),($J54*$G54-LN(1+Jumpoverwrite12*BG$2))/$G54,_xll.qlInterpolationInterpolate(,BE$3,$F54,TRUE))</f>
        <v>#VALUE!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IF(AND(NOT(ISBLANK(jumpoverwrite13)),AND(NOT(BI54),AND(BI$4:BI53))),($J54*$G54-LN(1+jumpoverwrite13*BK$2))/$G54,_xll.qlInterpolationInterpolate(,BI$3,$F54,TRUE))</f>
        <v>#VALUE!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>_xll.qlDayCounterYearFraction(Trigger,DayCounter,D54,D55)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IF(AND(NOT(ISBLANK(Jumpoverwrite1)),AND(NOT(M55),AND(M$4:M54))),($J55*$G55-LN(1+Jumpoverwrite1*O$2))/$G55,_xll.qlInterpolationInterpolate(,M$3,$F55,TRUE))</f>
        <v>#VALUE!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IF(AND(NOT(ISBLANK(Jumpoverwrite2)),AND(NOT(Q55),AND(Q$4:Q54))),($J55*$G55-LN(1+Jumpoverwrite2*S$2))/$G55,_xll.qlInterpolationInterpolate(,Q$3,$F55,TRUE))</f>
        <v>#VALUE!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>
        <v>0.05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IF(AND(NOT(ISBLANK(Jumpoverwrite4)),AND(NOT(Y55),AND(Y$4:Y54))),($J55*$G55-LN(1+Jumpoverwrite4*AA$2))/$G55,_xll.qlInterpolationInterpolate(,Y$3,$F55,TRUE))</f>
        <v>#VALUE!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IF(AND(NOT(ISBLANK(Jumpoverwrite5)),AND(NOT(AC55),AND(AC$4:AC54))),($J55*$G55-LN(1+Jumpoverwrite5*AE$2))/$G55,_xll.qlInterpolationInterpolate(,AC$3,$F55,TRUE))</f>
        <v>#VALUE!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IF(AND(NOT(ISBLANK(Jumpoverwrite6)),AND(NOT(AG55),AND(AG$4:AG54))),($J55*$G55-LN(1+Jumpoverwrite6*AI$2))/$G55,_xll.qlInterpolationInterpolate(,AG$3,$F55,TRUE))</f>
        <v>#VALUE!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IF(AND(NOT(ISBLANK(Jumpoverwrite7)),AND(NOT(AK55),AND(AK$4:AK54))),($J55*$G55-LN(1+Jumpoverwrite7*AM$2))/$G55,_xll.qlInterpolationInterpolate(,AK$3,$F55,TRUE))</f>
        <v>#VALUE!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IF(AND(NOT(ISBLANK(Jumpoverwrite8)),AND(NOT(AO55),AND(AO$4:AO54))),($J55*$G55-LN(1+Jumpoverwrite8*AQ$2))/$G55,_xll.qlInterpolationInterpolate(,AO$3,$F55,TRUE))</f>
        <v>#VALUE!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IF(AND(NOT(ISBLANK(Jumpoverwrite9)),AND(NOT(AS55),AND(AS$4:AS54))),($J55*$G55-LN(1+Jumpoverwrite9*AU$2))/$G55,_xll.qlInterpolationInterpolate(,AS$3,$F55,TRUE))</f>
        <v>#VALUE!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IF(AND(NOT(ISBLANK(Jumpoverwrite10)),AND(NOT(AW55),AND(AW$4:AW54))),($J55*$G55-LN(1+Jumpoverwrite10*AY$2))/$G55,_xll.qlInterpolationInterpolate(,AW$3,$F55,TRUE))</f>
        <v>#VALUE!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IF(AND(NOT(ISBLANK(Jumpoverwrite11)),AND(NOT(BA55),AND(BA$4:BA54))),($J55*$G55-LN(1+Jumpoverwrite11*BC$2))/$G55,_xll.qlInterpolationInterpolate(,BA$3,$F55,TRUE))</f>
        <v>#VALUE!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IF(AND(NOT(ISBLANK(Jumpoverwrite12)),AND(NOT(BE55),AND(BE$4:BE54))),($J55*$G55-LN(1+Jumpoverwrite12*BG$2))/$G55,_xll.qlInterpolationInterpolate(,BE$3,$F55,TRUE))</f>
        <v>#VALUE!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IF(AND(NOT(ISBLANK(jumpoverwrite13)),AND(NOT(BI55),AND(BI$4:BI54))),($J55*$G55-LN(1+jumpoverwrite13*BK$2))/$G55,_xll.qlInterpolationInterpolate(,BI$3,$F55,TRUE))</f>
        <v>#VALUE!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>_xll.qlDayCounterYearFraction(Trigger,DayCounter,D55,D56)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IF(AND(NOT(ISBLANK(Jumpoverwrite1)),AND(NOT(M56),AND(M$4:M55))),($J56*$G56-LN(1+Jumpoverwrite1*O$2))/$G56,_xll.qlInterpolationInterpolate(,M$3,$F56,TRUE))</f>
        <v>#VALUE!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IF(AND(NOT(ISBLANK(Jumpoverwrite2)),AND(NOT(Q56),AND(Q$4:Q55))),($J56*$G56-LN(1+Jumpoverwrite2*S$2))/$G56,_xll.qlInterpolationInterpolate(,Q$3,$F56,TRUE))</f>
        <v>#VALUE!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>
        <v>0.05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IF(AND(NOT(ISBLANK(Jumpoverwrite4)),AND(NOT(Y56),AND(Y$4:Y55))),($J56*$G56-LN(1+Jumpoverwrite4*AA$2))/$G56,_xll.qlInterpolationInterpolate(,Y$3,$F56,TRUE))</f>
        <v>#VALUE!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IF(AND(NOT(ISBLANK(Jumpoverwrite5)),AND(NOT(AC56),AND(AC$4:AC55))),($J56*$G56-LN(1+Jumpoverwrite5*AE$2))/$G56,_xll.qlInterpolationInterpolate(,AC$3,$F56,TRUE))</f>
        <v>#VALUE!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IF(AND(NOT(ISBLANK(Jumpoverwrite6)),AND(NOT(AG56),AND(AG$4:AG55))),($J56*$G56-LN(1+Jumpoverwrite6*AI$2))/$G56,_xll.qlInterpolationInterpolate(,AG$3,$F56,TRUE))</f>
        <v>#VALUE!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IF(AND(NOT(ISBLANK(Jumpoverwrite7)),AND(NOT(AK56),AND(AK$4:AK55))),($J56*$G56-LN(1+Jumpoverwrite7*AM$2))/$G56,_xll.qlInterpolationInterpolate(,AK$3,$F56,TRUE))</f>
        <v>#VALUE!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IF(AND(NOT(ISBLANK(Jumpoverwrite8)),AND(NOT(AO56),AND(AO$4:AO55))),($J56*$G56-LN(1+Jumpoverwrite8*AQ$2))/$G56,_xll.qlInterpolationInterpolate(,AO$3,$F56,TRUE))</f>
        <v>#VALUE!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IF(AND(NOT(ISBLANK(Jumpoverwrite9)),AND(NOT(AS56),AND(AS$4:AS55))),($J56*$G56-LN(1+Jumpoverwrite9*AU$2))/$G56,_xll.qlInterpolationInterpolate(,AS$3,$F56,TRUE))</f>
        <v>#VALUE!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IF(AND(NOT(ISBLANK(Jumpoverwrite10)),AND(NOT(AW56),AND(AW$4:AW55))),($J56*$G56-LN(1+Jumpoverwrite10*AY$2))/$G56,_xll.qlInterpolationInterpolate(,AW$3,$F56,TRUE))</f>
        <v>#VALUE!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IF(AND(NOT(ISBLANK(Jumpoverwrite11)),AND(NOT(BA56),AND(BA$4:BA55))),($J56*$G56-LN(1+Jumpoverwrite11*BC$2))/$G56,_xll.qlInterpolationInterpolate(,BA$3,$F56,TRUE))</f>
        <v>#VALUE!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IF(AND(NOT(ISBLANK(Jumpoverwrite12)),AND(NOT(BE56),AND(BE$4:BE55))),($J56*$G56-LN(1+Jumpoverwrite12*BG$2))/$G56,_xll.qlInterpolationInterpolate(,BE$3,$F56,TRUE))</f>
        <v>#VALUE!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IF(AND(NOT(ISBLANK(jumpoverwrite13)),AND(NOT(BI56),AND(BI$4:BI55))),($J56*$G56-LN(1+jumpoverwrite13*BK$2))/$G56,_xll.qlInterpolationInterpolate(,BI$3,$F56,TRUE))</f>
        <v>#VALUE!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>_xll.qlDayCounterYearFraction(Trigger,DayCounter,D56,D57)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IF(AND(NOT(ISBLANK(Jumpoverwrite1)),AND(NOT(M57),AND(M$4:M56))),($J57*$G57-LN(1+Jumpoverwrite1*O$2))/$G57,_xll.qlInterpolationInterpolate(,M$3,$F57,TRUE))</f>
        <v>#VALUE!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IF(AND(NOT(ISBLANK(Jumpoverwrite2)),AND(NOT(Q57),AND(Q$4:Q56))),($J57*$G57-LN(1+Jumpoverwrite2*S$2))/$G57,_xll.qlInterpolationInterpolate(,Q$3,$F57,TRUE))</f>
        <v>#VALUE!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>
        <v>0.05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IF(AND(NOT(ISBLANK(Jumpoverwrite4)),AND(NOT(Y57),AND(Y$4:Y56))),($J57*$G57-LN(1+Jumpoverwrite4*AA$2))/$G57,_xll.qlInterpolationInterpolate(,Y$3,$F57,TRUE))</f>
        <v>#VALUE!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IF(AND(NOT(ISBLANK(Jumpoverwrite5)),AND(NOT(AC57),AND(AC$4:AC56))),($J57*$G57-LN(1+Jumpoverwrite5*AE$2))/$G57,_xll.qlInterpolationInterpolate(,AC$3,$F57,TRUE))</f>
        <v>#VALUE!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IF(AND(NOT(ISBLANK(Jumpoverwrite6)),AND(NOT(AG57),AND(AG$4:AG56))),($J57*$G57-LN(1+Jumpoverwrite6*AI$2))/$G57,_xll.qlInterpolationInterpolate(,AG$3,$F57,TRUE))</f>
        <v>#VALUE!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IF(AND(NOT(ISBLANK(Jumpoverwrite7)),AND(NOT(AK57),AND(AK$4:AK56))),($J57*$G57-LN(1+Jumpoverwrite7*AM$2))/$G57,_xll.qlInterpolationInterpolate(,AK$3,$F57,TRUE))</f>
        <v>#VALUE!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IF(AND(NOT(ISBLANK(Jumpoverwrite8)),AND(NOT(AO57),AND(AO$4:AO56))),($J57*$G57-LN(1+Jumpoverwrite8*AQ$2))/$G57,_xll.qlInterpolationInterpolate(,AO$3,$F57,TRUE))</f>
        <v>#VALUE!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IF(AND(NOT(ISBLANK(Jumpoverwrite9)),AND(NOT(AS57),AND(AS$4:AS56))),($J57*$G57-LN(1+Jumpoverwrite9*AU$2))/$G57,_xll.qlInterpolationInterpolate(,AS$3,$F57,TRUE))</f>
        <v>#VALUE!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IF(AND(NOT(ISBLANK(Jumpoverwrite10)),AND(NOT(AW57),AND(AW$4:AW56))),($J57*$G57-LN(1+Jumpoverwrite10*AY$2))/$G57,_xll.qlInterpolationInterpolate(,AW$3,$F57,TRUE))</f>
        <v>#VALUE!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IF(AND(NOT(ISBLANK(Jumpoverwrite11)),AND(NOT(BA57),AND(BA$4:BA56))),($J57*$G57-LN(1+Jumpoverwrite11*BC$2))/$G57,_xll.qlInterpolationInterpolate(,BA$3,$F57,TRUE))</f>
        <v>#VALUE!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IF(AND(NOT(ISBLANK(Jumpoverwrite12)),AND(NOT(BE57),AND(BE$4:BE56))),($J57*$G57-LN(1+Jumpoverwrite12*BG$2))/$G57,_xll.qlInterpolationInterpolate(,BE$3,$F57,TRUE))</f>
        <v>#VALUE!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IF(AND(NOT(ISBLANK(jumpoverwrite13)),AND(NOT(BI57),AND(BI$4:BI56))),($J57*$G57-LN(1+jumpoverwrite13*BK$2))/$G57,_xll.qlInterpolationInterpolate(,BI$3,$F57,TRUE))</f>
        <v>#VALUE!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>_xll.qlDayCounterYearFraction(Trigger,DayCounter,D57,D58)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IF(AND(NOT(ISBLANK(Jumpoverwrite1)),AND(NOT(M58),AND(M$4:M57))),($J58*$G58-LN(1+Jumpoverwrite1*O$2))/$G58,_xll.qlInterpolationInterpolate(,M$3,$F58,TRUE))</f>
        <v>#VALUE!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IF(AND(NOT(ISBLANK(Jumpoverwrite2)),AND(NOT(Q58),AND(Q$4:Q57))),($J58*$G58-LN(1+Jumpoverwrite2*S$2))/$G58,_xll.qlInterpolationInterpolate(,Q$3,$F58,TRUE))</f>
        <v>#VALUE!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>
        <v>0.05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IF(AND(NOT(ISBLANK(Jumpoverwrite4)),AND(NOT(Y58),AND(Y$4:Y57))),($J58*$G58-LN(1+Jumpoverwrite4*AA$2))/$G58,_xll.qlInterpolationInterpolate(,Y$3,$F58,TRUE))</f>
        <v>#VALUE!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IF(AND(NOT(ISBLANK(Jumpoverwrite5)),AND(NOT(AC58),AND(AC$4:AC57))),($J58*$G58-LN(1+Jumpoverwrite5*AE$2))/$G58,_xll.qlInterpolationInterpolate(,AC$3,$F58,TRUE))</f>
        <v>#VALUE!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IF(AND(NOT(ISBLANK(Jumpoverwrite6)),AND(NOT(AG58),AND(AG$4:AG57))),($J58*$G58-LN(1+Jumpoverwrite6*AI$2))/$G58,_xll.qlInterpolationInterpolate(,AG$3,$F58,TRUE))</f>
        <v>#VALUE!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IF(AND(NOT(ISBLANK(Jumpoverwrite7)),AND(NOT(AK58),AND(AK$4:AK57))),($J58*$G58-LN(1+Jumpoverwrite7*AM$2))/$G58,_xll.qlInterpolationInterpolate(,AK$3,$F58,TRUE))</f>
        <v>#VALUE!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IF(AND(NOT(ISBLANK(Jumpoverwrite8)),AND(NOT(AO58),AND(AO$4:AO57))),($J58*$G58-LN(1+Jumpoverwrite8*AQ$2))/$G58,_xll.qlInterpolationInterpolate(,AO$3,$F58,TRUE))</f>
        <v>#VALUE!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IF(AND(NOT(ISBLANK(Jumpoverwrite9)),AND(NOT(AS58),AND(AS$4:AS57))),($J58*$G58-LN(1+Jumpoverwrite9*AU$2))/$G58,_xll.qlInterpolationInterpolate(,AS$3,$F58,TRUE))</f>
        <v>#VALUE!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IF(AND(NOT(ISBLANK(Jumpoverwrite10)),AND(NOT(AW58),AND(AW$4:AW57))),($J58*$G58-LN(1+Jumpoverwrite10*AY$2))/$G58,_xll.qlInterpolationInterpolate(,AW$3,$F58,TRUE))</f>
        <v>#VALUE!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IF(AND(NOT(ISBLANK(Jumpoverwrite11)),AND(NOT(BA58),AND(BA$4:BA57))),($J58*$G58-LN(1+Jumpoverwrite11*BC$2))/$G58,_xll.qlInterpolationInterpolate(,BA$3,$F58,TRUE))</f>
        <v>#VALUE!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IF(AND(NOT(ISBLANK(Jumpoverwrite12)),AND(NOT(BE58),AND(BE$4:BE57))),($J58*$G58-LN(1+Jumpoverwrite12*BG$2))/$G58,_xll.qlInterpolationInterpolate(,BE$3,$F58,TRUE))</f>
        <v>#VALUE!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IF(AND(NOT(ISBLANK(jumpoverwrite13)),AND(NOT(BI58),AND(BI$4:BI57))),($J58*$G58-LN(1+jumpoverwrite13*BK$2))/$G58,_xll.qlInterpolationInterpolate(,BI$3,$F58,TRUE))</f>
        <v>#VALUE!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>_xll.qlDayCounterYearFraction(Trigger,DayCounter,D58,D59)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IF(AND(NOT(ISBLANK(Jumpoverwrite1)),AND(NOT(M59),AND(M$4:M58))),($J59*$G59-LN(1+Jumpoverwrite1*O$2))/$G59,_xll.qlInterpolationInterpolate(,M$3,$F59,TRUE))</f>
        <v>#VALUE!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IF(AND(NOT(ISBLANK(Jumpoverwrite2)),AND(NOT(Q59),AND(Q$4:Q58))),($J59*$G59-LN(1+Jumpoverwrite2*S$2))/$G59,_xll.qlInterpolationInterpolate(,Q$3,$F59,TRUE))</f>
        <v>#VALUE!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>
        <v>0.05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IF(AND(NOT(ISBLANK(Jumpoverwrite4)),AND(NOT(Y59),AND(Y$4:Y58))),($J59*$G59-LN(1+Jumpoverwrite4*AA$2))/$G59,_xll.qlInterpolationInterpolate(,Y$3,$F59,TRUE))</f>
        <v>#VALUE!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IF(AND(NOT(ISBLANK(Jumpoverwrite5)),AND(NOT(AC59),AND(AC$4:AC58))),($J59*$G59-LN(1+Jumpoverwrite5*AE$2))/$G59,_xll.qlInterpolationInterpolate(,AC$3,$F59,TRUE))</f>
        <v>#VALUE!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IF(AND(NOT(ISBLANK(Jumpoverwrite6)),AND(NOT(AG59),AND(AG$4:AG58))),($J59*$G59-LN(1+Jumpoverwrite6*AI$2))/$G59,_xll.qlInterpolationInterpolate(,AG$3,$F59,TRUE))</f>
        <v>#VALUE!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IF(AND(NOT(ISBLANK(Jumpoverwrite7)),AND(NOT(AK59),AND(AK$4:AK58))),($J59*$G59-LN(1+Jumpoverwrite7*AM$2))/$G59,_xll.qlInterpolationInterpolate(,AK$3,$F59,TRUE))</f>
        <v>#VALUE!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IF(AND(NOT(ISBLANK(Jumpoverwrite8)),AND(NOT(AO59),AND(AO$4:AO58))),($J59*$G59-LN(1+Jumpoverwrite8*AQ$2))/$G59,_xll.qlInterpolationInterpolate(,AO$3,$F59,TRUE))</f>
        <v>#VALUE!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IF(AND(NOT(ISBLANK(Jumpoverwrite9)),AND(NOT(AS59),AND(AS$4:AS58))),($J59*$G59-LN(1+Jumpoverwrite9*AU$2))/$G59,_xll.qlInterpolationInterpolate(,AS$3,$F59,TRUE))</f>
        <v>#VALUE!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IF(AND(NOT(ISBLANK(Jumpoverwrite10)),AND(NOT(AW59),AND(AW$4:AW58))),($J59*$G59-LN(1+Jumpoverwrite10*AY$2))/$G59,_xll.qlInterpolationInterpolate(,AW$3,$F59,TRUE))</f>
        <v>#VALUE!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IF(AND(NOT(ISBLANK(Jumpoverwrite11)),AND(NOT(BA59),AND(BA$4:BA58))),($J59*$G59-LN(1+Jumpoverwrite11*BC$2))/$G59,_xll.qlInterpolationInterpolate(,BA$3,$F59,TRUE))</f>
        <v>#VALUE!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IF(AND(NOT(ISBLANK(Jumpoverwrite12)),AND(NOT(BE59),AND(BE$4:BE58))),($J59*$G59-LN(1+Jumpoverwrite12*BG$2))/$G59,_xll.qlInterpolationInterpolate(,BE$3,$F59,TRUE))</f>
        <v>#VALUE!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IF(AND(NOT(ISBLANK(jumpoverwrite13)),AND(NOT(BI59),AND(BI$4:BI58))),($J59*$G59-LN(1+jumpoverwrite13*BK$2))/$G59,_xll.qlInterpolationInterpolate(,BI$3,$F59,TRUE))</f>
        <v>#VALUE!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>_xll.qlDayCounterYearFraction(Trigger,DayCounter,D59,D60)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IF(AND(NOT(ISBLANK(Jumpoverwrite1)),AND(NOT(M60),AND(M$4:M59))),($J60*$G60-LN(1+Jumpoverwrite1*O$2))/$G60,_xll.qlInterpolationInterpolate(,M$3,$F60,TRUE))</f>
        <v>#VALUE!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IF(AND(NOT(ISBLANK(Jumpoverwrite2)),AND(NOT(Q60),AND(Q$4:Q59))),($J60*$G60-LN(1+Jumpoverwrite2*S$2))/$G60,_xll.qlInterpolationInterpolate(,Q$3,$F60,TRUE))</f>
        <v>#VALUE!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>
        <v>0.05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IF(AND(NOT(ISBLANK(Jumpoverwrite4)),AND(NOT(Y60),AND(Y$4:Y59))),($J60*$G60-LN(1+Jumpoverwrite4*AA$2))/$G60,_xll.qlInterpolationInterpolate(,Y$3,$F60,TRUE))</f>
        <v>#VALUE!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IF(AND(NOT(ISBLANK(Jumpoverwrite5)),AND(NOT(AC60),AND(AC$4:AC59))),($J60*$G60-LN(1+Jumpoverwrite5*AE$2))/$G60,_xll.qlInterpolationInterpolate(,AC$3,$F60,TRUE))</f>
        <v>#VALUE!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IF(AND(NOT(ISBLANK(Jumpoverwrite6)),AND(NOT(AG60),AND(AG$4:AG59))),($J60*$G60-LN(1+Jumpoverwrite6*AI$2))/$G60,_xll.qlInterpolationInterpolate(,AG$3,$F60,TRUE))</f>
        <v>#VALUE!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IF(AND(NOT(ISBLANK(Jumpoverwrite7)),AND(NOT(AK60),AND(AK$4:AK59))),($J60*$G60-LN(1+Jumpoverwrite7*AM$2))/$G60,_xll.qlInterpolationInterpolate(,AK$3,$F60,TRUE))</f>
        <v>#VALUE!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IF(AND(NOT(ISBLANK(Jumpoverwrite8)),AND(NOT(AO60),AND(AO$4:AO59))),($J60*$G60-LN(1+Jumpoverwrite8*AQ$2))/$G60,_xll.qlInterpolationInterpolate(,AO$3,$F60,TRUE))</f>
        <v>#VALUE!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IF(AND(NOT(ISBLANK(Jumpoverwrite9)),AND(NOT(AS60),AND(AS$4:AS59))),($J60*$G60-LN(1+Jumpoverwrite9*AU$2))/$G60,_xll.qlInterpolationInterpolate(,AS$3,$F60,TRUE))</f>
        <v>#VALUE!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IF(AND(NOT(ISBLANK(Jumpoverwrite10)),AND(NOT(AW60),AND(AW$4:AW59))),($J60*$G60-LN(1+Jumpoverwrite10*AY$2))/$G60,_xll.qlInterpolationInterpolate(,AW$3,$F60,TRUE))</f>
        <v>#VALUE!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IF(AND(NOT(ISBLANK(Jumpoverwrite11)),AND(NOT(BA60),AND(BA$4:BA59))),($J60*$G60-LN(1+Jumpoverwrite11*BC$2))/$G60,_xll.qlInterpolationInterpolate(,BA$3,$F60,TRUE))</f>
        <v>#VALUE!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IF(AND(NOT(ISBLANK(Jumpoverwrite12)),AND(NOT(BE60),AND(BE$4:BE59))),($J60*$G60-LN(1+Jumpoverwrite12*BG$2))/$G60,_xll.qlInterpolationInterpolate(,BE$3,$F60,TRUE))</f>
        <v>#VALUE!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IF(AND(NOT(ISBLANK(jumpoverwrite13)),AND(NOT(BI60),AND(BI$4:BI59))),($J60*$G60-LN(1+jumpoverwrite13*BK$2))/$G60,_xll.qlInterpolationInterpolate(,BI$3,$F60,TRUE))</f>
        <v>#VALUE!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>_xll.qlDayCounterYearFraction(Trigger,DayCounter,D60,D61)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IF(AND(NOT(ISBLANK(Jumpoverwrite1)),AND(NOT(M61),AND(M$4:M60))),($J61*$G61-LN(1+Jumpoverwrite1*O$2))/$G61,_xll.qlInterpolationInterpolate(,M$3,$F61,TRUE))</f>
        <v>#VALUE!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IF(AND(NOT(ISBLANK(Jumpoverwrite2)),AND(NOT(Q61),AND(Q$4:Q60))),($J61*$G61-LN(1+Jumpoverwrite2*S$2))/$G61,_xll.qlInterpolationInterpolate(,Q$3,$F61,TRUE))</f>
        <v>#VALUE!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>
        <v>0.05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IF(AND(NOT(ISBLANK(Jumpoverwrite4)),AND(NOT(Y61),AND(Y$4:Y60))),($J61*$G61-LN(1+Jumpoverwrite4*AA$2))/$G61,_xll.qlInterpolationInterpolate(,Y$3,$F61,TRUE))</f>
        <v>#VALUE!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IF(AND(NOT(ISBLANK(Jumpoverwrite5)),AND(NOT(AC61),AND(AC$4:AC60))),($J61*$G61-LN(1+Jumpoverwrite5*AE$2))/$G61,_xll.qlInterpolationInterpolate(,AC$3,$F61,TRUE))</f>
        <v>#VALUE!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IF(AND(NOT(ISBLANK(Jumpoverwrite6)),AND(NOT(AG61),AND(AG$4:AG60))),($J61*$G61-LN(1+Jumpoverwrite6*AI$2))/$G61,_xll.qlInterpolationInterpolate(,AG$3,$F61,TRUE))</f>
        <v>#VALUE!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IF(AND(NOT(ISBLANK(Jumpoverwrite7)),AND(NOT(AK61),AND(AK$4:AK60))),($J61*$G61-LN(1+Jumpoverwrite7*AM$2))/$G61,_xll.qlInterpolationInterpolate(,AK$3,$F61,TRUE))</f>
        <v>#VALUE!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IF(AND(NOT(ISBLANK(Jumpoverwrite8)),AND(NOT(AO61),AND(AO$4:AO60))),($J61*$G61-LN(1+Jumpoverwrite8*AQ$2))/$G61,_xll.qlInterpolationInterpolate(,AO$3,$F61,TRUE))</f>
        <v>#VALUE!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IF(AND(NOT(ISBLANK(Jumpoverwrite9)),AND(NOT(AS61),AND(AS$4:AS60))),($J61*$G61-LN(1+Jumpoverwrite9*AU$2))/$G61,_xll.qlInterpolationInterpolate(,AS$3,$F61,TRUE))</f>
        <v>#VALUE!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IF(AND(NOT(ISBLANK(Jumpoverwrite10)),AND(NOT(AW61),AND(AW$4:AW60))),($J61*$G61-LN(1+Jumpoverwrite10*AY$2))/$G61,_xll.qlInterpolationInterpolate(,AW$3,$F61,TRUE))</f>
        <v>#VALUE!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IF(AND(NOT(ISBLANK(Jumpoverwrite11)),AND(NOT(BA61),AND(BA$4:BA60))),($J61*$G61-LN(1+Jumpoverwrite11*BC$2))/$G61,_xll.qlInterpolationInterpolate(,BA$3,$F61,TRUE))</f>
        <v>#VALUE!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IF(AND(NOT(ISBLANK(Jumpoverwrite12)),AND(NOT(BE61),AND(BE$4:BE60))),($J61*$G61-LN(1+Jumpoverwrite12*BG$2))/$G61,_xll.qlInterpolationInterpolate(,BE$3,$F61,TRUE))</f>
        <v>#VALUE!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IF(AND(NOT(ISBLANK(jumpoverwrite13)),AND(NOT(BI61),AND(BI$4:BI60))),($J61*$G61-LN(1+jumpoverwrite13*BK$2))/$G61,_xll.qlInterpolationInterpolate(,BI$3,$F61,TRUE))</f>
        <v>#VALUE!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>_xll.qlDayCounterYearFraction(Trigger,DayCounter,D61,D62)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IF(AND(NOT(ISBLANK(Jumpoverwrite1)),AND(NOT(M62),AND(M$4:M61))),($J62*$G62-LN(1+Jumpoverwrite1*O$2))/$G62,_xll.qlInterpolationInterpolate(,M$3,$F62,TRUE))</f>
        <v>#VALUE!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IF(AND(NOT(ISBLANK(Jumpoverwrite2)),AND(NOT(Q62),AND(Q$4:Q61))),($J62*$G62-LN(1+Jumpoverwrite2*S$2))/$G62,_xll.qlInterpolationInterpolate(,Q$3,$F62,TRUE))</f>
        <v>#VALUE!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>
        <v>0.05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IF(AND(NOT(ISBLANK(Jumpoverwrite4)),AND(NOT(Y62),AND(Y$4:Y61))),($J62*$G62-LN(1+Jumpoverwrite4*AA$2))/$G62,_xll.qlInterpolationInterpolate(,Y$3,$F62,TRUE))</f>
        <v>#VALUE!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IF(AND(NOT(ISBLANK(Jumpoverwrite5)),AND(NOT(AC62),AND(AC$4:AC61))),($J62*$G62-LN(1+Jumpoverwrite5*AE$2))/$G62,_xll.qlInterpolationInterpolate(,AC$3,$F62,TRUE))</f>
        <v>#VALUE!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IF(AND(NOT(ISBLANK(Jumpoverwrite6)),AND(NOT(AG62),AND(AG$4:AG61))),($J62*$G62-LN(1+Jumpoverwrite6*AI$2))/$G62,_xll.qlInterpolationInterpolate(,AG$3,$F62,TRUE))</f>
        <v>#VALUE!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IF(AND(NOT(ISBLANK(Jumpoverwrite7)),AND(NOT(AK62),AND(AK$4:AK61))),($J62*$G62-LN(1+Jumpoverwrite7*AM$2))/$G62,_xll.qlInterpolationInterpolate(,AK$3,$F62,TRUE))</f>
        <v>#VALUE!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IF(AND(NOT(ISBLANK(Jumpoverwrite8)),AND(NOT(AO62),AND(AO$4:AO61))),($J62*$G62-LN(1+Jumpoverwrite8*AQ$2))/$G62,_xll.qlInterpolationInterpolate(,AO$3,$F62,TRUE))</f>
        <v>#VALUE!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IF(AND(NOT(ISBLANK(Jumpoverwrite9)),AND(NOT(AS62),AND(AS$4:AS61))),($J62*$G62-LN(1+Jumpoverwrite9*AU$2))/$G62,_xll.qlInterpolationInterpolate(,AS$3,$F62,TRUE))</f>
        <v>#VALUE!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IF(AND(NOT(ISBLANK(Jumpoverwrite10)),AND(NOT(AW62),AND(AW$4:AW61))),($J62*$G62-LN(1+Jumpoverwrite10*AY$2))/$G62,_xll.qlInterpolationInterpolate(,AW$3,$F62,TRUE))</f>
        <v>#VALUE!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IF(AND(NOT(ISBLANK(Jumpoverwrite11)),AND(NOT(BA62),AND(BA$4:BA61))),($J62*$G62-LN(1+Jumpoverwrite11*BC$2))/$G62,_xll.qlInterpolationInterpolate(,BA$3,$F62,TRUE))</f>
        <v>#VALUE!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IF(AND(NOT(ISBLANK(Jumpoverwrite12)),AND(NOT(BE62),AND(BE$4:BE61))),($J62*$G62-LN(1+Jumpoverwrite12*BG$2))/$G62,_xll.qlInterpolationInterpolate(,BE$3,$F62,TRUE))</f>
        <v>#VALUE!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IF(AND(NOT(ISBLANK(jumpoverwrite13)),AND(NOT(BI62),AND(BI$4:BI61))),($J62*$G62-LN(1+jumpoverwrite13*BK$2))/$G62,_xll.qlInterpolationInterpolate(,BI$3,$F62,TRUE))</f>
        <v>#VALUE!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>_xll.qlDayCounterYearFraction(Trigger,DayCounter,D62,D63)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IF(AND(NOT(ISBLANK(Jumpoverwrite1)),AND(NOT(M63),AND(M$4:M62))),($J63*$G63-LN(1+Jumpoverwrite1*O$2))/$G63,_xll.qlInterpolationInterpolate(,M$3,$F63,TRUE))</f>
        <v>#VALUE!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IF(AND(NOT(ISBLANK(Jumpoverwrite2)),AND(NOT(Q63),AND(Q$4:Q62))),($J63*$G63-LN(1+Jumpoverwrite2*S$2))/$G63,_xll.qlInterpolationInterpolate(,Q$3,$F63,TRUE))</f>
        <v>#VALUE!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>
        <v>0.05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IF(AND(NOT(ISBLANK(Jumpoverwrite4)),AND(NOT(Y63),AND(Y$4:Y62))),($J63*$G63-LN(1+Jumpoverwrite4*AA$2))/$G63,_xll.qlInterpolationInterpolate(,Y$3,$F63,TRUE))</f>
        <v>#VALUE!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IF(AND(NOT(ISBLANK(Jumpoverwrite5)),AND(NOT(AC63),AND(AC$4:AC62))),($J63*$G63-LN(1+Jumpoverwrite5*AE$2))/$G63,_xll.qlInterpolationInterpolate(,AC$3,$F63,TRUE))</f>
        <v>#VALUE!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IF(AND(NOT(ISBLANK(Jumpoverwrite6)),AND(NOT(AG63),AND(AG$4:AG62))),($J63*$G63-LN(1+Jumpoverwrite6*AI$2))/$G63,_xll.qlInterpolationInterpolate(,AG$3,$F63,TRUE))</f>
        <v>#VALUE!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IF(AND(NOT(ISBLANK(Jumpoverwrite7)),AND(NOT(AK63),AND(AK$4:AK62))),($J63*$G63-LN(1+Jumpoverwrite7*AM$2))/$G63,_xll.qlInterpolationInterpolate(,AK$3,$F63,TRUE))</f>
        <v>#VALUE!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IF(AND(NOT(ISBLANK(Jumpoverwrite8)),AND(NOT(AO63),AND(AO$4:AO62))),($J63*$G63-LN(1+Jumpoverwrite8*AQ$2))/$G63,_xll.qlInterpolationInterpolate(,AO$3,$F63,TRUE))</f>
        <v>#VALUE!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IF(AND(NOT(ISBLANK(Jumpoverwrite9)),AND(NOT(AS63),AND(AS$4:AS62))),($J63*$G63-LN(1+Jumpoverwrite9*AU$2))/$G63,_xll.qlInterpolationInterpolate(,AS$3,$F63,TRUE))</f>
        <v>#VALUE!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IF(AND(NOT(ISBLANK(Jumpoverwrite10)),AND(NOT(AW63),AND(AW$4:AW62))),($J63*$G63-LN(1+Jumpoverwrite10*AY$2))/$G63,_xll.qlInterpolationInterpolate(,AW$3,$F63,TRUE))</f>
        <v>#VALUE!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IF(AND(NOT(ISBLANK(Jumpoverwrite11)),AND(NOT(BA63),AND(BA$4:BA62))),($J63*$G63-LN(1+Jumpoverwrite11*BC$2))/$G63,_xll.qlInterpolationInterpolate(,BA$3,$F63,TRUE))</f>
        <v>#VALUE!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IF(AND(NOT(ISBLANK(Jumpoverwrite12)),AND(NOT(BE63),AND(BE$4:BE62))),($J63*$G63-LN(1+Jumpoverwrite12*BG$2))/$G63,_xll.qlInterpolationInterpolate(,BE$3,$F63,TRUE))</f>
        <v>#VALUE!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IF(AND(NOT(ISBLANK(jumpoverwrite13)),AND(NOT(BI63),AND(BI$4:BI62))),($J63*$G63-LN(1+jumpoverwrite13*BK$2))/$G63,_xll.qlInterpolationInterpolate(,BI$3,$F63,TRUE))</f>
        <v>#VALUE!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>_xll.qlDayCounterYearFraction(Trigger,DayCounter,D63,D64)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IF(AND(NOT(ISBLANK(Jumpoverwrite1)),AND(NOT(M64),AND(M$4:M63))),($J64*$G64-LN(1+Jumpoverwrite1*O$2))/$G64,_xll.qlInterpolationInterpolate(,M$3,$F64,TRUE))</f>
        <v>#VALUE!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IF(AND(NOT(ISBLANK(Jumpoverwrite2)),AND(NOT(Q64),AND(Q$4:Q63))),($J64*$G64-LN(1+Jumpoverwrite2*S$2))/$G64,_xll.qlInterpolationInterpolate(,Q$3,$F64,TRUE))</f>
        <v>#VALUE!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>
        <v>0.05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IF(AND(NOT(ISBLANK(Jumpoverwrite4)),AND(NOT(Y64),AND(Y$4:Y63))),($J64*$G64-LN(1+Jumpoverwrite4*AA$2))/$G64,_xll.qlInterpolationInterpolate(,Y$3,$F64,TRUE))</f>
        <v>#VALUE!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IF(AND(NOT(ISBLANK(Jumpoverwrite5)),AND(NOT(AC64),AND(AC$4:AC63))),($J64*$G64-LN(1+Jumpoverwrite5*AE$2))/$G64,_xll.qlInterpolationInterpolate(,AC$3,$F64,TRUE))</f>
        <v>#VALUE!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IF(AND(NOT(ISBLANK(Jumpoverwrite6)),AND(NOT(AG64),AND(AG$4:AG63))),($J64*$G64-LN(1+Jumpoverwrite6*AI$2))/$G64,_xll.qlInterpolationInterpolate(,AG$3,$F64,TRUE))</f>
        <v>#VALUE!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IF(AND(NOT(ISBLANK(Jumpoverwrite7)),AND(NOT(AK64),AND(AK$4:AK63))),($J64*$G64-LN(1+Jumpoverwrite7*AM$2))/$G64,_xll.qlInterpolationInterpolate(,AK$3,$F64,TRUE))</f>
        <v>#VALUE!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IF(AND(NOT(ISBLANK(Jumpoverwrite8)),AND(NOT(AO64),AND(AO$4:AO63))),($J64*$G64-LN(1+Jumpoverwrite8*AQ$2))/$G64,_xll.qlInterpolationInterpolate(,AO$3,$F64,TRUE))</f>
        <v>#VALUE!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IF(AND(NOT(ISBLANK(Jumpoverwrite9)),AND(NOT(AS64),AND(AS$4:AS63))),($J64*$G64-LN(1+Jumpoverwrite9*AU$2))/$G64,_xll.qlInterpolationInterpolate(,AS$3,$F64,TRUE))</f>
        <v>#VALUE!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IF(AND(NOT(ISBLANK(Jumpoverwrite10)),AND(NOT(AW64),AND(AW$4:AW63))),($J64*$G64-LN(1+Jumpoverwrite10*AY$2))/$G64,_xll.qlInterpolationInterpolate(,AW$3,$F64,TRUE))</f>
        <v>#VALUE!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IF(AND(NOT(ISBLANK(Jumpoverwrite11)),AND(NOT(BA64),AND(BA$4:BA63))),($J64*$G64-LN(1+Jumpoverwrite11*BC$2))/$G64,_xll.qlInterpolationInterpolate(,BA$3,$F64,TRUE))</f>
        <v>#VALUE!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IF(AND(NOT(ISBLANK(Jumpoverwrite12)),AND(NOT(BE64),AND(BE$4:BE63))),($J64*$G64-LN(1+Jumpoverwrite12*BG$2))/$G64,_xll.qlInterpolationInterpolate(,BE$3,$F64,TRUE))</f>
        <v>#VALUE!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IF(AND(NOT(ISBLANK(jumpoverwrite13)),AND(NOT(BI64),AND(BI$4:BI63))),($J64*$G64-LN(1+jumpoverwrite13*BK$2))/$G64,_xll.qlInterpolationInterpolate(,BI$3,$F64,TRUE))</f>
        <v>#VALUE!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>_xll.qlDayCounterYearFraction(Trigger,DayCounter,D64,D65)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IF(AND(NOT(ISBLANK(Jumpoverwrite1)),AND(NOT(M65),AND(M$4:M64))),($J65*$G65-LN(1+Jumpoverwrite1*O$2))/$G65,_xll.qlInterpolationInterpolate(,M$3,$F65,TRUE))</f>
        <v>#VALUE!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IF(AND(NOT(ISBLANK(Jumpoverwrite2)),AND(NOT(Q65),AND(Q$4:Q64))),($J65*$G65-LN(1+Jumpoverwrite2*S$2))/$G65,_xll.qlInterpolationInterpolate(,Q$3,$F65,TRUE))</f>
        <v>#VALUE!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>
        <v>0.05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IF(AND(NOT(ISBLANK(Jumpoverwrite4)),AND(NOT(Y65),AND(Y$4:Y64))),($J65*$G65-LN(1+Jumpoverwrite4*AA$2))/$G65,_xll.qlInterpolationInterpolate(,Y$3,$F65,TRUE))</f>
        <v>#VALUE!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IF(AND(NOT(ISBLANK(Jumpoverwrite5)),AND(NOT(AC65),AND(AC$4:AC64))),($J65*$G65-LN(1+Jumpoverwrite5*AE$2))/$G65,_xll.qlInterpolationInterpolate(,AC$3,$F65,TRUE))</f>
        <v>#VALUE!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IF(AND(NOT(ISBLANK(Jumpoverwrite6)),AND(NOT(AG65),AND(AG$4:AG64))),($J65*$G65-LN(1+Jumpoverwrite6*AI$2))/$G65,_xll.qlInterpolationInterpolate(,AG$3,$F65,TRUE))</f>
        <v>#VALUE!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IF(AND(NOT(ISBLANK(Jumpoverwrite7)),AND(NOT(AK65),AND(AK$4:AK64))),($J65*$G65-LN(1+Jumpoverwrite7*AM$2))/$G65,_xll.qlInterpolationInterpolate(,AK$3,$F65,TRUE))</f>
        <v>#VALUE!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IF(AND(NOT(ISBLANK(Jumpoverwrite8)),AND(NOT(AO65),AND(AO$4:AO64))),($J65*$G65-LN(1+Jumpoverwrite8*AQ$2))/$G65,_xll.qlInterpolationInterpolate(,AO$3,$F65,TRUE))</f>
        <v>#VALUE!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IF(AND(NOT(ISBLANK(Jumpoverwrite9)),AND(NOT(AS65),AND(AS$4:AS64))),($J65*$G65-LN(1+Jumpoverwrite9*AU$2))/$G65,_xll.qlInterpolationInterpolate(,AS$3,$F65,TRUE))</f>
        <v>#VALUE!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IF(AND(NOT(ISBLANK(Jumpoverwrite10)),AND(NOT(AW65),AND(AW$4:AW64))),($J65*$G65-LN(1+Jumpoverwrite10*AY$2))/$G65,_xll.qlInterpolationInterpolate(,AW$3,$F65,TRUE))</f>
        <v>#VALUE!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IF(AND(NOT(ISBLANK(Jumpoverwrite11)),AND(NOT(BA65),AND(BA$4:BA64))),($J65*$G65-LN(1+Jumpoverwrite11*BC$2))/$G65,_xll.qlInterpolationInterpolate(,BA$3,$F65,TRUE))</f>
        <v>#VALUE!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IF(AND(NOT(ISBLANK(Jumpoverwrite12)),AND(NOT(BE65),AND(BE$4:BE64))),($J65*$G65-LN(1+Jumpoverwrite12*BG$2))/$G65,_xll.qlInterpolationInterpolate(,BE$3,$F65,TRUE))</f>
        <v>#VALUE!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IF(AND(NOT(ISBLANK(jumpoverwrite13)),AND(NOT(BI65),AND(BI$4:BI64))),($J65*$G65-LN(1+jumpoverwrite13*BK$2))/$G65,_xll.qlInterpolationInterpolate(,BI$3,$F65,TRUE))</f>
        <v>#VALUE!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>_xll.qlDayCounterYearFraction(Trigger,DayCounter,D65,D66)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IF(AND(NOT(ISBLANK(Jumpoverwrite1)),AND(NOT(M66),AND(M$4:M65))),($J66*$G66-LN(1+Jumpoverwrite1*O$2))/$G66,_xll.qlInterpolationInterpolate(,M$3,$F66,TRUE))</f>
        <v>#VALUE!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IF(AND(NOT(ISBLANK(Jumpoverwrite2)),AND(NOT(Q66),AND(Q$4:Q65))),($J66*$G66-LN(1+Jumpoverwrite2*S$2))/$G66,_xll.qlInterpolationInterpolate(,Q$3,$F66,TRUE))</f>
        <v>#VALUE!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>
        <v>0.05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IF(AND(NOT(ISBLANK(Jumpoverwrite4)),AND(NOT(Y66),AND(Y$4:Y65))),($J66*$G66-LN(1+Jumpoverwrite4*AA$2))/$G66,_xll.qlInterpolationInterpolate(,Y$3,$F66,TRUE))</f>
        <v>#VALUE!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IF(AND(NOT(ISBLANK(Jumpoverwrite5)),AND(NOT(AC66),AND(AC$4:AC65))),($J66*$G66-LN(1+Jumpoverwrite5*AE$2))/$G66,_xll.qlInterpolationInterpolate(,AC$3,$F66,TRUE))</f>
        <v>#VALUE!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IF(AND(NOT(ISBLANK(Jumpoverwrite6)),AND(NOT(AG66),AND(AG$4:AG65))),($J66*$G66-LN(1+Jumpoverwrite6*AI$2))/$G66,_xll.qlInterpolationInterpolate(,AG$3,$F66,TRUE))</f>
        <v>#VALUE!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IF(AND(NOT(ISBLANK(Jumpoverwrite7)),AND(NOT(AK66),AND(AK$4:AK65))),($J66*$G66-LN(1+Jumpoverwrite7*AM$2))/$G66,_xll.qlInterpolationInterpolate(,AK$3,$F66,TRUE))</f>
        <v>#VALUE!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IF(AND(NOT(ISBLANK(Jumpoverwrite8)),AND(NOT(AO66),AND(AO$4:AO65))),($J66*$G66-LN(1+Jumpoverwrite8*AQ$2))/$G66,_xll.qlInterpolationInterpolate(,AO$3,$F66,TRUE))</f>
        <v>#VALUE!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IF(AND(NOT(ISBLANK(Jumpoverwrite9)),AND(NOT(AS66),AND(AS$4:AS65))),($J66*$G66-LN(1+Jumpoverwrite9*AU$2))/$G66,_xll.qlInterpolationInterpolate(,AS$3,$F66,TRUE))</f>
        <v>#VALUE!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IF(AND(NOT(ISBLANK(Jumpoverwrite10)),AND(NOT(AW66),AND(AW$4:AW65))),($J66*$G66-LN(1+Jumpoverwrite10*AY$2))/$G66,_xll.qlInterpolationInterpolate(,AW$3,$F66,TRUE))</f>
        <v>#VALUE!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IF(AND(NOT(ISBLANK(Jumpoverwrite11)),AND(NOT(BA66),AND(BA$4:BA65))),($J66*$G66-LN(1+Jumpoverwrite11*BC$2))/$G66,_xll.qlInterpolationInterpolate(,BA$3,$F66,TRUE))</f>
        <v>#VALUE!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IF(AND(NOT(ISBLANK(Jumpoverwrite12)),AND(NOT(BE66),AND(BE$4:BE65))),($J66*$G66-LN(1+Jumpoverwrite12*BG$2))/$G66,_xll.qlInterpolationInterpolate(,BE$3,$F66,TRUE))</f>
        <v>#VALUE!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IF(AND(NOT(ISBLANK(jumpoverwrite13)),AND(NOT(BI66),AND(BI$4:BI65))),($J66*$G66-LN(1+jumpoverwrite13*BK$2))/$G66,_xll.qlInterpolationInterpolate(,BI$3,$F66,TRUE))</f>
        <v>#VALUE!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>_xll.qlDayCounterYearFraction(Trigger,DayCounter,D66,D67)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IF(AND(NOT(ISBLANK(Jumpoverwrite1)),AND(NOT(M67),AND(M$4:M66))),($J67*$G67-LN(1+Jumpoverwrite1*O$2))/$G67,_xll.qlInterpolationInterpolate(,M$3,$F67,TRUE))</f>
        <v>#VALUE!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IF(AND(NOT(ISBLANK(Jumpoverwrite2)),AND(NOT(Q67),AND(Q$4:Q66))),($J67*$G67-LN(1+Jumpoverwrite2*S$2))/$G67,_xll.qlInterpolationInterpolate(,Q$3,$F67,TRUE))</f>
        <v>#VALUE!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>
        <v>0.05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IF(AND(NOT(ISBLANK(Jumpoverwrite4)),AND(NOT(Y67),AND(Y$4:Y66))),($J67*$G67-LN(1+Jumpoverwrite4*AA$2))/$G67,_xll.qlInterpolationInterpolate(,Y$3,$F67,TRUE))</f>
        <v>#VALUE!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IF(AND(NOT(ISBLANK(Jumpoverwrite5)),AND(NOT(AC67),AND(AC$4:AC66))),($J67*$G67-LN(1+Jumpoverwrite5*AE$2))/$G67,_xll.qlInterpolationInterpolate(,AC$3,$F67,TRUE))</f>
        <v>#VALUE!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IF(AND(NOT(ISBLANK(Jumpoverwrite6)),AND(NOT(AG67),AND(AG$4:AG66))),($J67*$G67-LN(1+Jumpoverwrite6*AI$2))/$G67,_xll.qlInterpolationInterpolate(,AG$3,$F67,TRUE))</f>
        <v>#VALUE!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IF(AND(NOT(ISBLANK(Jumpoverwrite7)),AND(NOT(AK67),AND(AK$4:AK66))),($J67*$G67-LN(1+Jumpoverwrite7*AM$2))/$G67,_xll.qlInterpolationInterpolate(,AK$3,$F67,TRUE))</f>
        <v>#VALUE!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IF(AND(NOT(ISBLANK(Jumpoverwrite8)),AND(NOT(AO67),AND(AO$4:AO66))),($J67*$G67-LN(1+Jumpoverwrite8*AQ$2))/$G67,_xll.qlInterpolationInterpolate(,AO$3,$F67,TRUE))</f>
        <v>#VALUE!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IF(AND(NOT(ISBLANK(Jumpoverwrite9)),AND(NOT(AS67),AND(AS$4:AS66))),($J67*$G67-LN(1+Jumpoverwrite9*AU$2))/$G67,_xll.qlInterpolationInterpolate(,AS$3,$F67,TRUE))</f>
        <v>#VALUE!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IF(AND(NOT(ISBLANK(Jumpoverwrite10)),AND(NOT(AW67),AND(AW$4:AW66))),($J67*$G67-LN(1+Jumpoverwrite10*AY$2))/$G67,_xll.qlInterpolationInterpolate(,AW$3,$F67,TRUE))</f>
        <v>#VALUE!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IF(AND(NOT(ISBLANK(Jumpoverwrite11)),AND(NOT(BA67),AND(BA$4:BA66))),($J67*$G67-LN(1+Jumpoverwrite11*BC$2))/$G67,_xll.qlInterpolationInterpolate(,BA$3,$F67,TRUE))</f>
        <v>#VALUE!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IF(AND(NOT(ISBLANK(Jumpoverwrite12)),AND(NOT(BE67),AND(BE$4:BE66))),($J67*$G67-LN(1+Jumpoverwrite12*BG$2))/$G67,_xll.qlInterpolationInterpolate(,BE$3,$F67,TRUE))</f>
        <v>#VALUE!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IF(AND(NOT(ISBLANK(jumpoverwrite13)),AND(NOT(BI67),AND(BI$4:BI66))),($J67*$G67-LN(1+jumpoverwrite13*BK$2))/$G67,_xll.qlInterpolationInterpolate(,BI$3,$F67,TRUE))</f>
        <v>#VALUE!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>_xll.qlDayCounterYearFraction(Trigger,DayCounter,D67,D68)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IF(AND(NOT(ISBLANK(Jumpoverwrite1)),AND(NOT(M68),AND(M$4:M67))),($J68*$G68-LN(1+Jumpoverwrite1*O$2))/$G68,_xll.qlInterpolationInterpolate(,M$3,$F68,TRUE))</f>
        <v>#VALUE!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IF(AND(NOT(ISBLANK(Jumpoverwrite2)),AND(NOT(Q68),AND(Q$4:Q67))),($J68*$G68-LN(1+Jumpoverwrite2*S$2))/$G68,_xll.qlInterpolationInterpolate(,Q$3,$F68,TRUE))</f>
        <v>#VALUE!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>
        <v>0.05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IF(AND(NOT(ISBLANK(Jumpoverwrite4)),AND(NOT(Y68),AND(Y$4:Y67))),($J68*$G68-LN(1+Jumpoverwrite4*AA$2))/$G68,_xll.qlInterpolationInterpolate(,Y$3,$F68,TRUE))</f>
        <v>#VALUE!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IF(AND(NOT(ISBLANK(Jumpoverwrite5)),AND(NOT(AC68),AND(AC$4:AC67))),($J68*$G68-LN(1+Jumpoverwrite5*AE$2))/$G68,_xll.qlInterpolationInterpolate(,AC$3,$F68,TRUE))</f>
        <v>#VALUE!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IF(AND(NOT(ISBLANK(Jumpoverwrite6)),AND(NOT(AG68),AND(AG$4:AG67))),($J68*$G68-LN(1+Jumpoverwrite6*AI$2))/$G68,_xll.qlInterpolationInterpolate(,AG$3,$F68,TRUE))</f>
        <v>#VALUE!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IF(AND(NOT(ISBLANK(Jumpoverwrite7)),AND(NOT(AK68),AND(AK$4:AK67))),($J68*$G68-LN(1+Jumpoverwrite7*AM$2))/$G68,_xll.qlInterpolationInterpolate(,AK$3,$F68,TRUE))</f>
        <v>#VALUE!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IF(AND(NOT(ISBLANK(Jumpoverwrite8)),AND(NOT(AO68),AND(AO$4:AO67))),($J68*$G68-LN(1+Jumpoverwrite8*AQ$2))/$G68,_xll.qlInterpolationInterpolate(,AO$3,$F68,TRUE))</f>
        <v>#VALUE!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IF(AND(NOT(ISBLANK(Jumpoverwrite9)),AND(NOT(AS68),AND(AS$4:AS67))),($J68*$G68-LN(1+Jumpoverwrite9*AU$2))/$G68,_xll.qlInterpolationInterpolate(,AS$3,$F68,TRUE))</f>
        <v>#VALUE!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IF(AND(NOT(ISBLANK(Jumpoverwrite10)),AND(NOT(AW68),AND(AW$4:AW67))),($J68*$G68-LN(1+Jumpoverwrite10*AY$2))/$G68,_xll.qlInterpolationInterpolate(,AW$3,$F68,TRUE))</f>
        <v>#VALUE!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IF(AND(NOT(ISBLANK(Jumpoverwrite11)),AND(NOT(BA68),AND(BA$4:BA67))),($J68*$G68-LN(1+Jumpoverwrite11*BC$2))/$G68,_xll.qlInterpolationInterpolate(,BA$3,$F68,TRUE))</f>
        <v>#VALUE!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IF(AND(NOT(ISBLANK(Jumpoverwrite12)),AND(NOT(BE68),AND(BE$4:BE67))),($J68*$G68-LN(1+Jumpoverwrite12*BG$2))/$G68,_xll.qlInterpolationInterpolate(,BE$3,$F68,TRUE))</f>
        <v>#VALUE!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IF(AND(NOT(ISBLANK(jumpoverwrite13)),AND(NOT(BI68),AND(BI$4:BI67))),($J68*$G68-LN(1+jumpoverwrite13*BK$2))/$G68,_xll.qlInterpolationInterpolate(,BI$3,$F68,TRUE))</f>
        <v>#VALUE!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>_xll.qlDayCounterYearFraction(Trigger,DayCounter,D68,D69)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IF(AND(NOT(ISBLANK(Jumpoverwrite1)),AND(NOT(M69),AND(M$4:M68))),($J69*$G69-LN(1+Jumpoverwrite1*O$2))/$G69,_xll.qlInterpolationInterpolate(,M$3,$F69,TRUE))</f>
        <v>#VALUE!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IF(AND(NOT(ISBLANK(Jumpoverwrite2)),AND(NOT(Q69),AND(Q$4:Q68))),($J69*$G69-LN(1+Jumpoverwrite2*S$2))/$G69,_xll.qlInterpolationInterpolate(,Q$3,$F69,TRUE))</f>
        <v>#VALUE!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>
        <v>0.05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IF(AND(NOT(ISBLANK(Jumpoverwrite4)),AND(NOT(Y69),AND(Y$4:Y68))),($J69*$G69-LN(1+Jumpoverwrite4*AA$2))/$G69,_xll.qlInterpolationInterpolate(,Y$3,$F69,TRUE))</f>
        <v>#VALUE!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IF(AND(NOT(ISBLANK(Jumpoverwrite5)),AND(NOT(AC69),AND(AC$4:AC68))),($J69*$G69-LN(1+Jumpoverwrite5*AE$2))/$G69,_xll.qlInterpolationInterpolate(,AC$3,$F69,TRUE))</f>
        <v>#VALUE!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IF(AND(NOT(ISBLANK(Jumpoverwrite6)),AND(NOT(AG69),AND(AG$4:AG68))),($J69*$G69-LN(1+Jumpoverwrite6*AI$2))/$G69,_xll.qlInterpolationInterpolate(,AG$3,$F69,TRUE))</f>
        <v>#VALUE!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IF(AND(NOT(ISBLANK(Jumpoverwrite7)),AND(NOT(AK69),AND(AK$4:AK68))),($J69*$G69-LN(1+Jumpoverwrite7*AM$2))/$G69,_xll.qlInterpolationInterpolate(,AK$3,$F69,TRUE))</f>
        <v>#VALUE!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IF(AND(NOT(ISBLANK(Jumpoverwrite8)),AND(NOT(AO69),AND(AO$4:AO68))),($J69*$G69-LN(1+Jumpoverwrite8*AQ$2))/$G69,_xll.qlInterpolationInterpolate(,AO$3,$F69,TRUE))</f>
        <v>#VALUE!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IF(AND(NOT(ISBLANK(Jumpoverwrite9)),AND(NOT(AS69),AND(AS$4:AS68))),($J69*$G69-LN(1+Jumpoverwrite9*AU$2))/$G69,_xll.qlInterpolationInterpolate(,AS$3,$F69,TRUE))</f>
        <v>#VALUE!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IF(AND(NOT(ISBLANK(Jumpoverwrite10)),AND(NOT(AW69),AND(AW$4:AW68))),($J69*$G69-LN(1+Jumpoverwrite10*AY$2))/$G69,_xll.qlInterpolationInterpolate(,AW$3,$F69,TRUE))</f>
        <v>#VALUE!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IF(AND(NOT(ISBLANK(Jumpoverwrite11)),AND(NOT(BA69),AND(BA$4:BA68))),($J69*$G69-LN(1+Jumpoverwrite11*BC$2))/$G69,_xll.qlInterpolationInterpolate(,BA$3,$F69,TRUE))</f>
        <v>#VALUE!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IF(AND(NOT(ISBLANK(Jumpoverwrite12)),AND(NOT(BE69),AND(BE$4:BE68))),($J69*$G69-LN(1+Jumpoverwrite12*BG$2))/$G69,_xll.qlInterpolationInterpolate(,BE$3,$F69,TRUE))</f>
        <v>#VALUE!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IF(AND(NOT(ISBLANK(jumpoverwrite13)),AND(NOT(BI69),AND(BI$4:BI68))),($J69*$G69-LN(1+jumpoverwrite13*BK$2))/$G69,_xll.qlInterpolationInterpolate(,BI$3,$F69,TRUE))</f>
        <v>#VALUE!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>_xll.qlDayCounterYearFraction(Trigger,DayCounter,D69,D70)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IF(AND(NOT(ISBLANK(Jumpoverwrite1)),AND(NOT(M70),AND(M$4:M69))),($J70*$G70-LN(1+Jumpoverwrite1*O$2))/$G70,_xll.qlInterpolationInterpolate(,M$3,$F70,TRUE))</f>
        <v>#VALUE!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IF(AND(NOT(ISBLANK(Jumpoverwrite2)),AND(NOT(Q70),AND(Q$4:Q69))),($J70*$G70-LN(1+Jumpoverwrite2*S$2))/$G70,_xll.qlInterpolationInterpolate(,Q$3,$F70,TRUE))</f>
        <v>#VALUE!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>
        <v>0.05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IF(AND(NOT(ISBLANK(Jumpoverwrite4)),AND(NOT(Y70),AND(Y$4:Y69))),($J70*$G70-LN(1+Jumpoverwrite4*AA$2))/$G70,_xll.qlInterpolationInterpolate(,Y$3,$F70,TRUE))</f>
        <v>#VALUE!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IF(AND(NOT(ISBLANK(Jumpoverwrite5)),AND(NOT(AC70),AND(AC$4:AC69))),($J70*$G70-LN(1+Jumpoverwrite5*AE$2))/$G70,_xll.qlInterpolationInterpolate(,AC$3,$F70,TRUE))</f>
        <v>#VALUE!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IF(AND(NOT(ISBLANK(Jumpoverwrite6)),AND(NOT(AG70),AND(AG$4:AG69))),($J70*$G70-LN(1+Jumpoverwrite6*AI$2))/$G70,_xll.qlInterpolationInterpolate(,AG$3,$F70,TRUE))</f>
        <v>#VALUE!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IF(AND(NOT(ISBLANK(Jumpoverwrite7)),AND(NOT(AK70),AND(AK$4:AK69))),($J70*$G70-LN(1+Jumpoverwrite7*AM$2))/$G70,_xll.qlInterpolationInterpolate(,AK$3,$F70,TRUE))</f>
        <v>#VALUE!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IF(AND(NOT(ISBLANK(Jumpoverwrite8)),AND(NOT(AO70),AND(AO$4:AO69))),($J70*$G70-LN(1+Jumpoverwrite8*AQ$2))/$G70,_xll.qlInterpolationInterpolate(,AO$3,$F70,TRUE))</f>
        <v>#VALUE!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IF(AND(NOT(ISBLANK(Jumpoverwrite9)),AND(NOT(AS70),AND(AS$4:AS69))),($J70*$G70-LN(1+Jumpoverwrite9*AU$2))/$G70,_xll.qlInterpolationInterpolate(,AS$3,$F70,TRUE))</f>
        <v>#VALUE!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IF(AND(NOT(ISBLANK(Jumpoverwrite10)),AND(NOT(AW70),AND(AW$4:AW69))),($J70*$G70-LN(1+Jumpoverwrite10*AY$2))/$G70,_xll.qlInterpolationInterpolate(,AW$3,$F70,TRUE))</f>
        <v>#VALUE!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IF(AND(NOT(ISBLANK(Jumpoverwrite11)),AND(NOT(BA70),AND(BA$4:BA69))),($J70*$G70-LN(1+Jumpoverwrite11*BC$2))/$G70,_xll.qlInterpolationInterpolate(,BA$3,$F70,TRUE))</f>
        <v>#VALUE!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IF(AND(NOT(ISBLANK(Jumpoverwrite12)),AND(NOT(BE70),AND(BE$4:BE69))),($J70*$G70-LN(1+Jumpoverwrite12*BG$2))/$G70,_xll.qlInterpolationInterpolate(,BE$3,$F70,TRUE))</f>
        <v>#VALUE!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IF(AND(NOT(ISBLANK(jumpoverwrite13)),AND(NOT(BI70),AND(BI$4:BI69))),($J70*$G70-LN(1+jumpoverwrite13*BK$2))/$G70,_xll.qlInterpolationInterpolate(,BI$3,$F70,TRUE))</f>
        <v>#VALUE!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>_xll.qlDayCounterYearFraction(Trigger,DayCounter,D70,D71)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IF(AND(NOT(ISBLANK(Jumpoverwrite1)),AND(NOT(M71),AND(M$4:M70))),($J71*$G71-LN(1+Jumpoverwrite1*O$2))/$G71,_xll.qlInterpolationInterpolate(,M$3,$F71,TRUE))</f>
        <v>#VALUE!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IF(AND(NOT(ISBLANK(Jumpoverwrite2)),AND(NOT(Q71),AND(Q$4:Q70))),($J71*$G71-LN(1+Jumpoverwrite2*S$2))/$G71,_xll.qlInterpolationInterpolate(,Q$3,$F71,TRUE))</f>
        <v>#VALUE!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>
        <v>0.05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IF(AND(NOT(ISBLANK(Jumpoverwrite4)),AND(NOT(Y71),AND(Y$4:Y70))),($J71*$G71-LN(1+Jumpoverwrite4*AA$2))/$G71,_xll.qlInterpolationInterpolate(,Y$3,$F71,TRUE))</f>
        <v>#VALUE!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IF(AND(NOT(ISBLANK(Jumpoverwrite5)),AND(NOT(AC71),AND(AC$4:AC70))),($J71*$G71-LN(1+Jumpoverwrite5*AE$2))/$G71,_xll.qlInterpolationInterpolate(,AC$3,$F71,TRUE))</f>
        <v>#VALUE!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IF(AND(NOT(ISBLANK(Jumpoverwrite6)),AND(NOT(AG71),AND(AG$4:AG70))),($J71*$G71-LN(1+Jumpoverwrite6*AI$2))/$G71,_xll.qlInterpolationInterpolate(,AG$3,$F71,TRUE))</f>
        <v>#VALUE!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IF(AND(NOT(ISBLANK(Jumpoverwrite7)),AND(NOT(AK71),AND(AK$4:AK70))),($J71*$G71-LN(1+Jumpoverwrite7*AM$2))/$G71,_xll.qlInterpolationInterpolate(,AK$3,$F71,TRUE))</f>
        <v>#VALUE!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IF(AND(NOT(ISBLANK(Jumpoverwrite8)),AND(NOT(AO71),AND(AO$4:AO70))),($J71*$G71-LN(1+Jumpoverwrite8*AQ$2))/$G71,_xll.qlInterpolationInterpolate(,AO$3,$F71,TRUE))</f>
        <v>#VALUE!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IF(AND(NOT(ISBLANK(Jumpoverwrite9)),AND(NOT(AS71),AND(AS$4:AS70))),($J71*$G71-LN(1+Jumpoverwrite9*AU$2))/$G71,_xll.qlInterpolationInterpolate(,AS$3,$F71,TRUE))</f>
        <v>#VALUE!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IF(AND(NOT(ISBLANK(Jumpoverwrite10)),AND(NOT(AW71),AND(AW$4:AW70))),($J71*$G71-LN(1+Jumpoverwrite10*AY$2))/$G71,_xll.qlInterpolationInterpolate(,AW$3,$F71,TRUE))</f>
        <v>#VALUE!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IF(AND(NOT(ISBLANK(Jumpoverwrite11)),AND(NOT(BA71),AND(BA$4:BA70))),($J71*$G71-LN(1+Jumpoverwrite11*BC$2))/$G71,_xll.qlInterpolationInterpolate(,BA$3,$F71,TRUE))</f>
        <v>#VALUE!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IF(AND(NOT(ISBLANK(Jumpoverwrite12)),AND(NOT(BE71),AND(BE$4:BE70))),($J71*$G71-LN(1+Jumpoverwrite12*BG$2))/$G71,_xll.qlInterpolationInterpolate(,BE$3,$F71,TRUE))</f>
        <v>#VALUE!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IF(AND(NOT(ISBLANK(jumpoverwrite13)),AND(NOT(BI71),AND(BI$4:BI70))),($J71*$G71-LN(1+jumpoverwrite13*BK$2))/$G71,_xll.qlInterpolationInterpolate(,BI$3,$F71,TRUE))</f>
        <v>#VALUE!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>_xll.qlDayCounterYearFraction(Trigger,DayCounter,D71,D72)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IF(AND(NOT(ISBLANK(Jumpoverwrite1)),AND(NOT(M72),AND(M$4:M71))),($J72*$G72-LN(1+Jumpoverwrite1*O$2))/$G72,_xll.qlInterpolationInterpolate(,M$3,$F72,TRUE))</f>
        <v>#VALUE!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IF(AND(NOT(ISBLANK(Jumpoverwrite2)),AND(NOT(Q72),AND(Q$4:Q71))),($J72*$G72-LN(1+Jumpoverwrite2*S$2))/$G72,_xll.qlInterpolationInterpolate(,Q$3,$F72,TRUE))</f>
        <v>#VALUE!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>
        <v>0.05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IF(AND(NOT(ISBLANK(Jumpoverwrite4)),AND(NOT(Y72),AND(Y$4:Y71))),($J72*$G72-LN(1+Jumpoverwrite4*AA$2))/$G72,_xll.qlInterpolationInterpolate(,Y$3,$F72,TRUE))</f>
        <v>#VALUE!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IF(AND(NOT(ISBLANK(Jumpoverwrite5)),AND(NOT(AC72),AND(AC$4:AC71))),($J72*$G72-LN(1+Jumpoverwrite5*AE$2))/$G72,_xll.qlInterpolationInterpolate(,AC$3,$F72,TRUE))</f>
        <v>#VALUE!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IF(AND(NOT(ISBLANK(Jumpoverwrite6)),AND(NOT(AG72),AND(AG$4:AG71))),($J72*$G72-LN(1+Jumpoverwrite6*AI$2))/$G72,_xll.qlInterpolationInterpolate(,AG$3,$F72,TRUE))</f>
        <v>#VALUE!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IF(AND(NOT(ISBLANK(Jumpoverwrite7)),AND(NOT(AK72),AND(AK$4:AK71))),($J72*$G72-LN(1+Jumpoverwrite7*AM$2))/$G72,_xll.qlInterpolationInterpolate(,AK$3,$F72,TRUE))</f>
        <v>#VALUE!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IF(AND(NOT(ISBLANK(Jumpoverwrite8)),AND(NOT(AO72),AND(AO$4:AO71))),($J72*$G72-LN(1+Jumpoverwrite8*AQ$2))/$G72,_xll.qlInterpolationInterpolate(,AO$3,$F72,TRUE))</f>
        <v>#VALUE!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IF(AND(NOT(ISBLANK(Jumpoverwrite9)),AND(NOT(AS72),AND(AS$4:AS71))),($J72*$G72-LN(1+Jumpoverwrite9*AU$2))/$G72,_xll.qlInterpolationInterpolate(,AS$3,$F72,TRUE))</f>
        <v>#VALUE!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IF(AND(NOT(ISBLANK(Jumpoverwrite10)),AND(NOT(AW72),AND(AW$4:AW71))),($J72*$G72-LN(1+Jumpoverwrite10*AY$2))/$G72,_xll.qlInterpolationInterpolate(,AW$3,$F72,TRUE))</f>
        <v>#VALUE!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IF(AND(NOT(ISBLANK(Jumpoverwrite11)),AND(NOT(BA72),AND(BA$4:BA71))),($J72*$G72-LN(1+Jumpoverwrite11*BC$2))/$G72,_xll.qlInterpolationInterpolate(,BA$3,$F72,TRUE))</f>
        <v>#VALUE!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IF(AND(NOT(ISBLANK(Jumpoverwrite12)),AND(NOT(BE72),AND(BE$4:BE71))),($J72*$G72-LN(1+Jumpoverwrite12*BG$2))/$G72,_xll.qlInterpolationInterpolate(,BE$3,$F72,TRUE))</f>
        <v>#VALUE!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IF(AND(NOT(ISBLANK(jumpoverwrite13)),AND(NOT(BI72),AND(BI$4:BI71))),($J72*$G72-LN(1+jumpoverwrite13*BK$2))/$G72,_xll.qlInterpolationInterpolate(,BI$3,$F72,TRUE))</f>
        <v>#VALUE!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>_xll.qlDayCounterYearFraction(Trigger,DayCounter,D72,D73)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IF(AND(NOT(ISBLANK(Jumpoverwrite1)),AND(NOT(M73),AND(M$4:M72))),($J73*$G73-LN(1+Jumpoverwrite1*O$2))/$G73,_xll.qlInterpolationInterpolate(,M$3,$F73,TRUE))</f>
        <v>#VALUE!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IF(AND(NOT(ISBLANK(Jumpoverwrite2)),AND(NOT(Q73),AND(Q$4:Q72))),($J73*$G73-LN(1+Jumpoverwrite2*S$2))/$G73,_xll.qlInterpolationInterpolate(,Q$3,$F73,TRUE))</f>
        <v>#VALUE!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>
        <v>0.05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IF(AND(NOT(ISBLANK(Jumpoverwrite4)),AND(NOT(Y73),AND(Y$4:Y72))),($J73*$G73-LN(1+Jumpoverwrite4*AA$2))/$G73,_xll.qlInterpolationInterpolate(,Y$3,$F73,TRUE))</f>
        <v>#VALUE!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IF(AND(NOT(ISBLANK(Jumpoverwrite5)),AND(NOT(AC73),AND(AC$4:AC72))),($J73*$G73-LN(1+Jumpoverwrite5*AE$2))/$G73,_xll.qlInterpolationInterpolate(,AC$3,$F73,TRUE))</f>
        <v>#VALUE!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IF(AND(NOT(ISBLANK(Jumpoverwrite6)),AND(NOT(AG73),AND(AG$4:AG72))),($J73*$G73-LN(1+Jumpoverwrite6*AI$2))/$G73,_xll.qlInterpolationInterpolate(,AG$3,$F73,TRUE))</f>
        <v>#VALUE!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IF(AND(NOT(ISBLANK(Jumpoverwrite7)),AND(NOT(AK73),AND(AK$4:AK72))),($J73*$G73-LN(1+Jumpoverwrite7*AM$2))/$G73,_xll.qlInterpolationInterpolate(,AK$3,$F73,TRUE))</f>
        <v>#VALUE!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IF(AND(NOT(ISBLANK(Jumpoverwrite8)),AND(NOT(AO73),AND(AO$4:AO72))),($J73*$G73-LN(1+Jumpoverwrite8*AQ$2))/$G73,_xll.qlInterpolationInterpolate(,AO$3,$F73,TRUE))</f>
        <v>#VALUE!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IF(AND(NOT(ISBLANK(Jumpoverwrite9)),AND(NOT(AS73),AND(AS$4:AS72))),($J73*$G73-LN(1+Jumpoverwrite9*AU$2))/$G73,_xll.qlInterpolationInterpolate(,AS$3,$F73,TRUE))</f>
        <v>#VALUE!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IF(AND(NOT(ISBLANK(Jumpoverwrite10)),AND(NOT(AW73),AND(AW$4:AW72))),($J73*$G73-LN(1+Jumpoverwrite10*AY$2))/$G73,_xll.qlInterpolationInterpolate(,AW$3,$F73,TRUE))</f>
        <v>#VALUE!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IF(AND(NOT(ISBLANK(Jumpoverwrite11)),AND(NOT(BA73),AND(BA$4:BA72))),($J73*$G73-LN(1+Jumpoverwrite11*BC$2))/$G73,_xll.qlInterpolationInterpolate(,BA$3,$F73,TRUE))</f>
        <v>#VALUE!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IF(AND(NOT(ISBLANK(Jumpoverwrite12)),AND(NOT(BE73),AND(BE$4:BE72))),($J73*$G73-LN(1+Jumpoverwrite12*BG$2))/$G73,_xll.qlInterpolationInterpolate(,BE$3,$F73,TRUE))</f>
        <v>#VALUE!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IF(AND(NOT(ISBLANK(jumpoverwrite13)),AND(NOT(BI73),AND(BI$4:BI72))),($J73*$G73-LN(1+jumpoverwrite13*BK$2))/$G73,_xll.qlInterpolationInterpolate(,BI$3,$F73,TRUE))</f>
        <v>#VALUE!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>_xll.qlDayCounterYearFraction(Trigger,DayCounter,D73,D74)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IF(AND(NOT(ISBLANK(Jumpoverwrite1)),AND(NOT(M74),AND(M$4:M73))),($J74*$G74-LN(1+Jumpoverwrite1*O$2))/$G74,_xll.qlInterpolationInterpolate(,M$3,$F74,TRUE))</f>
        <v>#VALUE!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IF(AND(NOT(ISBLANK(Jumpoverwrite2)),AND(NOT(Q74),AND(Q$4:Q73))),($J74*$G74-LN(1+Jumpoverwrite2*S$2))/$G74,_xll.qlInterpolationInterpolate(,Q$3,$F74,TRUE))</f>
        <v>#VALUE!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>
        <v>0.05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IF(AND(NOT(ISBLANK(Jumpoverwrite4)),AND(NOT(Y74),AND(Y$4:Y73))),($J74*$G74-LN(1+Jumpoverwrite4*AA$2))/$G74,_xll.qlInterpolationInterpolate(,Y$3,$F74,TRUE))</f>
        <v>#VALUE!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IF(AND(NOT(ISBLANK(Jumpoverwrite5)),AND(NOT(AC74),AND(AC$4:AC73))),($J74*$G74-LN(1+Jumpoverwrite5*AE$2))/$G74,_xll.qlInterpolationInterpolate(,AC$3,$F74,TRUE))</f>
        <v>#VALUE!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IF(AND(NOT(ISBLANK(Jumpoverwrite6)),AND(NOT(AG74),AND(AG$4:AG73))),($J74*$G74-LN(1+Jumpoverwrite6*AI$2))/$G74,_xll.qlInterpolationInterpolate(,AG$3,$F74,TRUE))</f>
        <v>#VALUE!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IF(AND(NOT(ISBLANK(Jumpoverwrite7)),AND(NOT(AK74),AND(AK$4:AK73))),($J74*$G74-LN(1+Jumpoverwrite7*AM$2))/$G74,_xll.qlInterpolationInterpolate(,AK$3,$F74,TRUE))</f>
        <v>#VALUE!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IF(AND(NOT(ISBLANK(Jumpoverwrite8)),AND(NOT(AO74),AND(AO$4:AO73))),($J74*$G74-LN(1+Jumpoverwrite8*AQ$2))/$G74,_xll.qlInterpolationInterpolate(,AO$3,$F74,TRUE))</f>
        <v>#VALUE!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IF(AND(NOT(ISBLANK(Jumpoverwrite9)),AND(NOT(AS74),AND(AS$4:AS73))),($J74*$G74-LN(1+Jumpoverwrite9*AU$2))/$G74,_xll.qlInterpolationInterpolate(,AS$3,$F74,TRUE))</f>
        <v>#VALUE!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IF(AND(NOT(ISBLANK(Jumpoverwrite10)),AND(NOT(AW74),AND(AW$4:AW73))),($J74*$G74-LN(1+Jumpoverwrite10*AY$2))/$G74,_xll.qlInterpolationInterpolate(,AW$3,$F74,TRUE))</f>
        <v>#VALUE!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IF(AND(NOT(ISBLANK(Jumpoverwrite11)),AND(NOT(BA74),AND(BA$4:BA73))),($J74*$G74-LN(1+Jumpoverwrite11*BC$2))/$G74,_xll.qlInterpolationInterpolate(,BA$3,$F74,TRUE))</f>
        <v>#VALUE!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IF(AND(NOT(ISBLANK(Jumpoverwrite12)),AND(NOT(BE74),AND(BE$4:BE73))),($J74*$G74-LN(1+Jumpoverwrite12*BG$2))/$G74,_xll.qlInterpolationInterpolate(,BE$3,$F74,TRUE))</f>
        <v>#VALUE!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IF(AND(NOT(ISBLANK(jumpoverwrite13)),AND(NOT(BI74),AND(BI$4:BI73))),($J74*$G74-LN(1+jumpoverwrite13*BK$2))/$G74,_xll.qlInterpolationInterpolate(,BI$3,$F74,TRUE))</f>
        <v>#VALUE!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>_xll.qlDayCounterYearFraction(Trigger,DayCounter,D74,D75)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IF(AND(NOT(ISBLANK(Jumpoverwrite1)),AND(NOT(M75),AND(M$4:M74))),($J75*$G75-LN(1+Jumpoverwrite1*O$2))/$G75,_xll.qlInterpolationInterpolate(,M$3,$F75,TRUE))</f>
        <v>#VALUE!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IF(AND(NOT(ISBLANK(Jumpoverwrite2)),AND(NOT(Q75),AND(Q$4:Q74))),($J75*$G75-LN(1+Jumpoverwrite2*S$2))/$G75,_xll.qlInterpolationInterpolate(,Q$3,$F75,TRUE))</f>
        <v>#VALUE!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>
        <v>0.05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IF(AND(NOT(ISBLANK(Jumpoverwrite4)),AND(NOT(Y75),AND(Y$4:Y74))),($J75*$G75-LN(1+Jumpoverwrite4*AA$2))/$G75,_xll.qlInterpolationInterpolate(,Y$3,$F75,TRUE))</f>
        <v>#VALUE!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IF(AND(NOT(ISBLANK(Jumpoverwrite5)),AND(NOT(AC75),AND(AC$4:AC74))),($J75*$G75-LN(1+Jumpoverwrite5*AE$2))/$G75,_xll.qlInterpolationInterpolate(,AC$3,$F75,TRUE))</f>
        <v>#VALUE!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IF(AND(NOT(ISBLANK(Jumpoverwrite6)),AND(NOT(AG75),AND(AG$4:AG74))),($J75*$G75-LN(1+Jumpoverwrite6*AI$2))/$G75,_xll.qlInterpolationInterpolate(,AG$3,$F75,TRUE))</f>
        <v>#VALUE!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IF(AND(NOT(ISBLANK(Jumpoverwrite7)),AND(NOT(AK75),AND(AK$4:AK74))),($J75*$G75-LN(1+Jumpoverwrite7*AM$2))/$G75,_xll.qlInterpolationInterpolate(,AK$3,$F75,TRUE))</f>
        <v>#VALUE!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IF(AND(NOT(ISBLANK(Jumpoverwrite8)),AND(NOT(AO75),AND(AO$4:AO74))),($J75*$G75-LN(1+Jumpoverwrite8*AQ$2))/$G75,_xll.qlInterpolationInterpolate(,AO$3,$F75,TRUE))</f>
        <v>#VALUE!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IF(AND(NOT(ISBLANK(Jumpoverwrite9)),AND(NOT(AS75),AND(AS$4:AS74))),($J75*$G75-LN(1+Jumpoverwrite9*AU$2))/$G75,_xll.qlInterpolationInterpolate(,AS$3,$F75,TRUE))</f>
        <v>#VALUE!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IF(AND(NOT(ISBLANK(Jumpoverwrite10)),AND(NOT(AW75),AND(AW$4:AW74))),($J75*$G75-LN(1+Jumpoverwrite10*AY$2))/$G75,_xll.qlInterpolationInterpolate(,AW$3,$F75,TRUE))</f>
        <v>#VALUE!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IF(AND(NOT(ISBLANK(Jumpoverwrite11)),AND(NOT(BA75),AND(BA$4:BA74))),($J75*$G75-LN(1+Jumpoverwrite11*BC$2))/$G75,_xll.qlInterpolationInterpolate(,BA$3,$F75,TRUE))</f>
        <v>#VALUE!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IF(AND(NOT(ISBLANK(Jumpoverwrite12)),AND(NOT(BE75),AND(BE$4:BE74))),($J75*$G75-LN(1+Jumpoverwrite12*BG$2))/$G75,_xll.qlInterpolationInterpolate(,BE$3,$F75,TRUE))</f>
        <v>#VALUE!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IF(AND(NOT(ISBLANK(jumpoverwrite13)),AND(NOT(BI75),AND(BI$4:BI74))),($J75*$G75-LN(1+jumpoverwrite13*BK$2))/$G75,_xll.qlInterpolationInterpolate(,BI$3,$F75,TRUE))</f>
        <v>#VALUE!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>_xll.qlDayCounterYearFraction(Trigger,DayCounter,D75,D76)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IF(AND(NOT(ISBLANK(Jumpoverwrite1)),AND(NOT(M76),AND(M$4:M75))),($J76*$G76-LN(1+Jumpoverwrite1*O$2))/$G76,_xll.qlInterpolationInterpolate(,M$3,$F76,TRUE))</f>
        <v>#VALUE!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IF(AND(NOT(ISBLANK(Jumpoverwrite2)),AND(NOT(Q76),AND(Q$4:Q75))),($J76*$G76-LN(1+Jumpoverwrite2*S$2))/$G76,_xll.qlInterpolationInterpolate(,Q$3,$F76,TRUE))</f>
        <v>#VALUE!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>
        <v>0.05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IF(AND(NOT(ISBLANK(Jumpoverwrite4)),AND(NOT(Y76),AND(Y$4:Y75))),($J76*$G76-LN(1+Jumpoverwrite4*AA$2))/$G76,_xll.qlInterpolationInterpolate(,Y$3,$F76,TRUE))</f>
        <v>#VALUE!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IF(AND(NOT(ISBLANK(Jumpoverwrite5)),AND(NOT(AC76),AND(AC$4:AC75))),($J76*$G76-LN(1+Jumpoverwrite5*AE$2))/$G76,_xll.qlInterpolationInterpolate(,AC$3,$F76,TRUE))</f>
        <v>#VALUE!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IF(AND(NOT(ISBLANK(Jumpoverwrite6)),AND(NOT(AG76),AND(AG$4:AG75))),($J76*$G76-LN(1+Jumpoverwrite6*AI$2))/$G76,_xll.qlInterpolationInterpolate(,AG$3,$F76,TRUE))</f>
        <v>#VALUE!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IF(AND(NOT(ISBLANK(Jumpoverwrite7)),AND(NOT(AK76),AND(AK$4:AK75))),($J76*$G76-LN(1+Jumpoverwrite7*AM$2))/$G76,_xll.qlInterpolationInterpolate(,AK$3,$F76,TRUE))</f>
        <v>#VALUE!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IF(AND(NOT(ISBLANK(Jumpoverwrite8)),AND(NOT(AO76),AND(AO$4:AO75))),($J76*$G76-LN(1+Jumpoverwrite8*AQ$2))/$G76,_xll.qlInterpolationInterpolate(,AO$3,$F76,TRUE))</f>
        <v>#VALUE!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IF(AND(NOT(ISBLANK(Jumpoverwrite9)),AND(NOT(AS76),AND(AS$4:AS75))),($J76*$G76-LN(1+Jumpoverwrite9*AU$2))/$G76,_xll.qlInterpolationInterpolate(,AS$3,$F76,TRUE))</f>
        <v>#VALUE!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IF(AND(NOT(ISBLANK(Jumpoverwrite10)),AND(NOT(AW76),AND(AW$4:AW75))),($J76*$G76-LN(1+Jumpoverwrite10*AY$2))/$G76,_xll.qlInterpolationInterpolate(,AW$3,$F76,TRUE))</f>
        <v>#VALUE!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IF(AND(NOT(ISBLANK(Jumpoverwrite11)),AND(NOT(BA76),AND(BA$4:BA75))),($J76*$G76-LN(1+Jumpoverwrite11*BC$2))/$G76,_xll.qlInterpolationInterpolate(,BA$3,$F76,TRUE))</f>
        <v>#VALUE!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IF(AND(NOT(ISBLANK(Jumpoverwrite12)),AND(NOT(BE76),AND(BE$4:BE75))),($J76*$G76-LN(1+Jumpoverwrite12*BG$2))/$G76,_xll.qlInterpolationInterpolate(,BE$3,$F76,TRUE))</f>
        <v>#VALUE!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IF(AND(NOT(ISBLANK(jumpoverwrite13)),AND(NOT(BI76),AND(BI$4:BI75))),($J76*$G76-LN(1+jumpoverwrite13*BK$2))/$G76,_xll.qlInterpolationInterpolate(,BI$3,$F76,TRUE))</f>
        <v>#VALUE!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>_xll.qlDayCounterYearFraction(Trigger,DayCounter,D76,D77)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IF(AND(NOT(ISBLANK(Jumpoverwrite1)),AND(NOT(M77),AND(M$4:M76))),($J77*$G77-LN(1+Jumpoverwrite1*O$2))/$G77,_xll.qlInterpolationInterpolate(,M$3,$F77,TRUE))</f>
        <v>#VALUE!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IF(AND(NOT(ISBLANK(Jumpoverwrite2)),AND(NOT(Q77),AND(Q$4:Q76))),($J77*$G77-LN(1+Jumpoverwrite2*S$2))/$G77,_xll.qlInterpolationInterpolate(,Q$3,$F77,TRUE))</f>
        <v>#VALUE!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>
        <v>0.05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IF(AND(NOT(ISBLANK(Jumpoverwrite4)),AND(NOT(Y77),AND(Y$4:Y76))),($J77*$G77-LN(1+Jumpoverwrite4*AA$2))/$G77,_xll.qlInterpolationInterpolate(,Y$3,$F77,TRUE))</f>
        <v>#VALUE!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IF(AND(NOT(ISBLANK(Jumpoverwrite5)),AND(NOT(AC77),AND(AC$4:AC76))),($J77*$G77-LN(1+Jumpoverwrite5*AE$2))/$G77,_xll.qlInterpolationInterpolate(,AC$3,$F77,TRUE))</f>
        <v>#VALUE!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IF(AND(NOT(ISBLANK(Jumpoverwrite6)),AND(NOT(AG77),AND(AG$4:AG76))),($J77*$G77-LN(1+Jumpoverwrite6*AI$2))/$G77,_xll.qlInterpolationInterpolate(,AG$3,$F77,TRUE))</f>
        <v>#VALUE!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IF(AND(NOT(ISBLANK(Jumpoverwrite7)),AND(NOT(AK77),AND(AK$4:AK76))),($J77*$G77-LN(1+Jumpoverwrite7*AM$2))/$G77,_xll.qlInterpolationInterpolate(,AK$3,$F77,TRUE))</f>
        <v>#VALUE!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IF(AND(NOT(ISBLANK(Jumpoverwrite8)),AND(NOT(AO77),AND(AO$4:AO76))),($J77*$G77-LN(1+Jumpoverwrite8*AQ$2))/$G77,_xll.qlInterpolationInterpolate(,AO$3,$F77,TRUE))</f>
        <v>#VALUE!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IF(AND(NOT(ISBLANK(Jumpoverwrite9)),AND(NOT(AS77),AND(AS$4:AS76))),($J77*$G77-LN(1+Jumpoverwrite9*AU$2))/$G77,_xll.qlInterpolationInterpolate(,AS$3,$F77,TRUE))</f>
        <v>#VALUE!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IF(AND(NOT(ISBLANK(Jumpoverwrite10)),AND(NOT(AW77),AND(AW$4:AW76))),($J77*$G77-LN(1+Jumpoverwrite10*AY$2))/$G77,_xll.qlInterpolationInterpolate(,AW$3,$F77,TRUE))</f>
        <v>#VALUE!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IF(AND(NOT(ISBLANK(Jumpoverwrite11)),AND(NOT(BA77),AND(BA$4:BA76))),($J77*$G77-LN(1+Jumpoverwrite11*BC$2))/$G77,_xll.qlInterpolationInterpolate(,BA$3,$F77,TRUE))</f>
        <v>#VALUE!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IF(AND(NOT(ISBLANK(Jumpoverwrite12)),AND(NOT(BE77),AND(BE$4:BE76))),($J77*$G77-LN(1+Jumpoverwrite12*BG$2))/$G77,_xll.qlInterpolationInterpolate(,BE$3,$F77,TRUE))</f>
        <v>#VALUE!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IF(AND(NOT(ISBLANK(jumpoverwrite13)),AND(NOT(BI77),AND(BI$4:BI76))),($J77*$G77-LN(1+jumpoverwrite13*BK$2))/$G77,_xll.qlInterpolationInterpolate(,BI$3,$F77,TRUE))</f>
        <v>#VALUE!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>_xll.qlDayCounterYearFraction(Trigger,DayCounter,D77,D78)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IF(AND(NOT(ISBLANK(Jumpoverwrite1)),AND(NOT(M78),AND(M$4:M77))),($J78*$G78-LN(1+Jumpoverwrite1*O$2))/$G78,_xll.qlInterpolationInterpolate(,M$3,$F78,TRUE))</f>
        <v>#VALUE!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IF(AND(NOT(ISBLANK(Jumpoverwrite2)),AND(NOT(Q78),AND(Q$4:Q77))),($J78*$G78-LN(1+Jumpoverwrite2*S$2))/$G78,_xll.qlInterpolationInterpolate(,Q$3,$F78,TRUE))</f>
        <v>#VALUE!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>
        <v>0.05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IF(AND(NOT(ISBLANK(Jumpoverwrite4)),AND(NOT(Y78),AND(Y$4:Y77))),($J78*$G78-LN(1+Jumpoverwrite4*AA$2))/$G78,_xll.qlInterpolationInterpolate(,Y$3,$F78,TRUE))</f>
        <v>#VALUE!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IF(AND(NOT(ISBLANK(Jumpoverwrite5)),AND(NOT(AC78),AND(AC$4:AC77))),($J78*$G78-LN(1+Jumpoverwrite5*AE$2))/$G78,_xll.qlInterpolationInterpolate(,AC$3,$F78,TRUE))</f>
        <v>#VALUE!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IF(AND(NOT(ISBLANK(Jumpoverwrite6)),AND(NOT(AG78),AND(AG$4:AG77))),($J78*$G78-LN(1+Jumpoverwrite6*AI$2))/$G78,_xll.qlInterpolationInterpolate(,AG$3,$F78,TRUE))</f>
        <v>#VALUE!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IF(AND(NOT(ISBLANK(Jumpoverwrite7)),AND(NOT(AK78),AND(AK$4:AK77))),($J78*$G78-LN(1+Jumpoverwrite7*AM$2))/$G78,_xll.qlInterpolationInterpolate(,AK$3,$F78,TRUE))</f>
        <v>#VALUE!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IF(AND(NOT(ISBLANK(Jumpoverwrite8)),AND(NOT(AO78),AND(AO$4:AO77))),($J78*$G78-LN(1+Jumpoverwrite8*AQ$2))/$G78,_xll.qlInterpolationInterpolate(,AO$3,$F78,TRUE))</f>
        <v>#VALUE!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IF(AND(NOT(ISBLANK(Jumpoverwrite9)),AND(NOT(AS78),AND(AS$4:AS77))),($J78*$G78-LN(1+Jumpoverwrite9*AU$2))/$G78,_xll.qlInterpolationInterpolate(,AS$3,$F78,TRUE))</f>
        <v>#VALUE!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IF(AND(NOT(ISBLANK(Jumpoverwrite10)),AND(NOT(AW78),AND(AW$4:AW77))),($J78*$G78-LN(1+Jumpoverwrite10*AY$2))/$G78,_xll.qlInterpolationInterpolate(,AW$3,$F78,TRUE))</f>
        <v>#VALUE!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IF(AND(NOT(ISBLANK(Jumpoverwrite11)),AND(NOT(BA78),AND(BA$4:BA77))),($J78*$G78-LN(1+Jumpoverwrite11*BC$2))/$G78,_xll.qlInterpolationInterpolate(,BA$3,$F78,TRUE))</f>
        <v>#VALUE!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IF(AND(NOT(ISBLANK(Jumpoverwrite12)),AND(NOT(BE78),AND(BE$4:BE77))),($J78*$G78-LN(1+Jumpoverwrite12*BG$2))/$G78,_xll.qlInterpolationInterpolate(,BE$3,$F78,TRUE))</f>
        <v>#VALUE!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IF(AND(NOT(ISBLANK(jumpoverwrite13)),AND(NOT(BI78),AND(BI$4:BI77))),($J78*$G78-LN(1+jumpoverwrite13*BK$2))/$G78,_xll.qlInterpolationInterpolate(,BI$3,$F78,TRUE))</f>
        <v>#VALUE!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>_xll.qlDayCounterYearFraction(Trigger,DayCounter,D78,D79)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IF(AND(NOT(ISBLANK(Jumpoverwrite1)),AND(NOT(M79),AND(M$4:M78))),($J79*$G79-LN(1+Jumpoverwrite1*O$2))/$G79,_xll.qlInterpolationInterpolate(,M$3,$F79,TRUE))</f>
        <v>#VALUE!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IF(AND(NOT(ISBLANK(Jumpoverwrite2)),AND(NOT(Q79),AND(Q$4:Q78))),($J79*$G79-LN(1+Jumpoverwrite2*S$2))/$G79,_xll.qlInterpolationInterpolate(,Q$3,$F79,TRUE))</f>
        <v>#VALUE!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>
        <v>0.05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IF(AND(NOT(ISBLANK(Jumpoverwrite4)),AND(NOT(Y79),AND(Y$4:Y78))),($J79*$G79-LN(1+Jumpoverwrite4*AA$2))/$G79,_xll.qlInterpolationInterpolate(,Y$3,$F79,TRUE))</f>
        <v>#VALUE!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IF(AND(NOT(ISBLANK(Jumpoverwrite5)),AND(NOT(AC79),AND(AC$4:AC78))),($J79*$G79-LN(1+Jumpoverwrite5*AE$2))/$G79,_xll.qlInterpolationInterpolate(,AC$3,$F79,TRUE))</f>
        <v>#VALUE!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IF(AND(NOT(ISBLANK(Jumpoverwrite6)),AND(NOT(AG79),AND(AG$4:AG78))),($J79*$G79-LN(1+Jumpoverwrite6*AI$2))/$G79,_xll.qlInterpolationInterpolate(,AG$3,$F79,TRUE))</f>
        <v>#VALUE!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IF(AND(NOT(ISBLANK(Jumpoverwrite7)),AND(NOT(AK79),AND(AK$4:AK78))),($J79*$G79-LN(1+Jumpoverwrite7*AM$2))/$G79,_xll.qlInterpolationInterpolate(,AK$3,$F79,TRUE))</f>
        <v>#VALUE!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IF(AND(NOT(ISBLANK(Jumpoverwrite8)),AND(NOT(AO79),AND(AO$4:AO78))),($J79*$G79-LN(1+Jumpoverwrite8*AQ$2))/$G79,_xll.qlInterpolationInterpolate(,AO$3,$F79,TRUE))</f>
        <v>#VALUE!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IF(AND(NOT(ISBLANK(Jumpoverwrite9)),AND(NOT(AS79),AND(AS$4:AS78))),($J79*$G79-LN(1+Jumpoverwrite9*AU$2))/$G79,_xll.qlInterpolationInterpolate(,AS$3,$F79,TRUE))</f>
        <v>#VALUE!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IF(AND(NOT(ISBLANK(Jumpoverwrite10)),AND(NOT(AW79),AND(AW$4:AW78))),($J79*$G79-LN(1+Jumpoverwrite10*AY$2))/$G79,_xll.qlInterpolationInterpolate(,AW$3,$F79,TRUE))</f>
        <v>#VALUE!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IF(AND(NOT(ISBLANK(Jumpoverwrite11)),AND(NOT(BA79),AND(BA$4:BA78))),($J79*$G79-LN(1+Jumpoverwrite11*BC$2))/$G79,_xll.qlInterpolationInterpolate(,BA$3,$F79,TRUE))</f>
        <v>#VALUE!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IF(AND(NOT(ISBLANK(Jumpoverwrite12)),AND(NOT(BE79),AND(BE$4:BE78))),($J79*$G79-LN(1+Jumpoverwrite12*BG$2))/$G79,_xll.qlInterpolationInterpolate(,BE$3,$F79,TRUE))</f>
        <v>#VALUE!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IF(AND(NOT(ISBLANK(jumpoverwrite13)),AND(NOT(BI79),AND(BI$4:BI78))),($J79*$G79-LN(1+jumpoverwrite13*BK$2))/$G79,_xll.qlInterpolationInterpolate(,BI$3,$F79,TRUE))</f>
        <v>#VALUE!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>_xll.qlDayCounterYearFraction(Trigger,DayCounter,D79,D80)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IF(AND(NOT(ISBLANK(Jumpoverwrite1)),AND(NOT(M80),AND(M$4:M79))),($J80*$G80-LN(1+Jumpoverwrite1*O$2))/$G80,_xll.qlInterpolationInterpolate(,M$3,$F80,TRUE))</f>
        <v>#VALUE!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IF(AND(NOT(ISBLANK(Jumpoverwrite2)),AND(NOT(Q80),AND(Q$4:Q79))),($J80*$G80-LN(1+Jumpoverwrite2*S$2))/$G80,_xll.qlInterpolationInterpolate(,Q$3,$F80,TRUE))</f>
        <v>#VALUE!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>
        <v>0.05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IF(AND(NOT(ISBLANK(Jumpoverwrite4)),AND(NOT(Y80),AND(Y$4:Y79))),($J80*$G80-LN(1+Jumpoverwrite4*AA$2))/$G80,_xll.qlInterpolationInterpolate(,Y$3,$F80,TRUE))</f>
        <v>#VALUE!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IF(AND(NOT(ISBLANK(Jumpoverwrite5)),AND(NOT(AC80),AND(AC$4:AC79))),($J80*$G80-LN(1+Jumpoverwrite5*AE$2))/$G80,_xll.qlInterpolationInterpolate(,AC$3,$F80,TRUE))</f>
        <v>#VALUE!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IF(AND(NOT(ISBLANK(Jumpoverwrite6)),AND(NOT(AG80),AND(AG$4:AG79))),($J80*$G80-LN(1+Jumpoverwrite6*AI$2))/$G80,_xll.qlInterpolationInterpolate(,AG$3,$F80,TRUE))</f>
        <v>#VALUE!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IF(AND(NOT(ISBLANK(Jumpoverwrite7)),AND(NOT(AK80),AND(AK$4:AK79))),($J80*$G80-LN(1+Jumpoverwrite7*AM$2))/$G80,_xll.qlInterpolationInterpolate(,AK$3,$F80,TRUE))</f>
        <v>#VALUE!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IF(AND(NOT(ISBLANK(Jumpoverwrite8)),AND(NOT(AO80),AND(AO$4:AO79))),($J80*$G80-LN(1+Jumpoverwrite8*AQ$2))/$G80,_xll.qlInterpolationInterpolate(,AO$3,$F80,TRUE))</f>
        <v>#VALUE!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IF(AND(NOT(ISBLANK(Jumpoverwrite9)),AND(NOT(AS80),AND(AS$4:AS79))),($J80*$G80-LN(1+Jumpoverwrite9*AU$2))/$G80,_xll.qlInterpolationInterpolate(,AS$3,$F80,TRUE))</f>
        <v>#VALUE!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IF(AND(NOT(ISBLANK(Jumpoverwrite10)),AND(NOT(AW80),AND(AW$4:AW79))),($J80*$G80-LN(1+Jumpoverwrite10*AY$2))/$G80,_xll.qlInterpolationInterpolate(,AW$3,$F80,TRUE))</f>
        <v>#VALUE!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IF(AND(NOT(ISBLANK(Jumpoverwrite11)),AND(NOT(BA80),AND(BA$4:BA79))),($J80*$G80-LN(1+Jumpoverwrite11*BC$2))/$G80,_xll.qlInterpolationInterpolate(,BA$3,$F80,TRUE))</f>
        <v>#VALUE!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IF(AND(NOT(ISBLANK(Jumpoverwrite12)),AND(NOT(BE80),AND(BE$4:BE79))),($J80*$G80-LN(1+Jumpoverwrite12*BG$2))/$G80,_xll.qlInterpolationInterpolate(,BE$3,$F80,TRUE))</f>
        <v>#VALUE!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IF(AND(NOT(ISBLANK(jumpoverwrite13)),AND(NOT(BI80),AND(BI$4:BI79))),($J80*$G80-LN(1+jumpoverwrite13*BK$2))/$G80,_xll.qlInterpolationInterpolate(,BI$3,$F80,TRUE))</f>
        <v>#VALUE!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>_xll.qlDayCounterYearFraction(Trigger,DayCounter,D80,D81)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IF(AND(NOT(ISBLANK(Jumpoverwrite1)),AND(NOT(M81),AND(M$4:M80))),($J81*$G81-LN(1+Jumpoverwrite1*O$2))/$G81,_xll.qlInterpolationInterpolate(,M$3,$F81,TRUE))</f>
        <v>#VALUE!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IF(AND(NOT(ISBLANK(Jumpoverwrite2)),AND(NOT(Q81),AND(Q$4:Q80))),($J81*$G81-LN(1+Jumpoverwrite2*S$2))/$G81,_xll.qlInterpolationInterpolate(,Q$3,$F81,TRUE))</f>
        <v>#VALUE!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>
        <v>0.05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IF(AND(NOT(ISBLANK(Jumpoverwrite4)),AND(NOT(Y81),AND(Y$4:Y80))),($J81*$G81-LN(1+Jumpoverwrite4*AA$2))/$G81,_xll.qlInterpolationInterpolate(,Y$3,$F81,TRUE))</f>
        <v>#VALUE!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IF(AND(NOT(ISBLANK(Jumpoverwrite5)),AND(NOT(AC81),AND(AC$4:AC80))),($J81*$G81-LN(1+Jumpoverwrite5*AE$2))/$G81,_xll.qlInterpolationInterpolate(,AC$3,$F81,TRUE))</f>
        <v>#VALUE!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IF(AND(NOT(ISBLANK(Jumpoverwrite6)),AND(NOT(AG81),AND(AG$4:AG80))),($J81*$G81-LN(1+Jumpoverwrite6*AI$2))/$G81,_xll.qlInterpolationInterpolate(,AG$3,$F81,TRUE))</f>
        <v>#VALUE!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IF(AND(NOT(ISBLANK(Jumpoverwrite7)),AND(NOT(AK81),AND(AK$4:AK80))),($J81*$G81-LN(1+Jumpoverwrite7*AM$2))/$G81,_xll.qlInterpolationInterpolate(,AK$3,$F81,TRUE))</f>
        <v>#VALUE!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IF(AND(NOT(ISBLANK(Jumpoverwrite8)),AND(NOT(AO81),AND(AO$4:AO80))),($J81*$G81-LN(1+Jumpoverwrite8*AQ$2))/$G81,_xll.qlInterpolationInterpolate(,AO$3,$F81,TRUE))</f>
        <v>#VALUE!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IF(AND(NOT(ISBLANK(Jumpoverwrite9)),AND(NOT(AS81),AND(AS$4:AS80))),($J81*$G81-LN(1+Jumpoverwrite9*AU$2))/$G81,_xll.qlInterpolationInterpolate(,AS$3,$F81,TRUE))</f>
        <v>#VALUE!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IF(AND(NOT(ISBLANK(Jumpoverwrite10)),AND(NOT(AW81),AND(AW$4:AW80))),($J81*$G81-LN(1+Jumpoverwrite10*AY$2))/$G81,_xll.qlInterpolationInterpolate(,AW$3,$F81,TRUE))</f>
        <v>#VALUE!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IF(AND(NOT(ISBLANK(Jumpoverwrite11)),AND(NOT(BA81),AND(BA$4:BA80))),($J81*$G81-LN(1+Jumpoverwrite11*BC$2))/$G81,_xll.qlInterpolationInterpolate(,BA$3,$F81,TRUE))</f>
        <v>#VALUE!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IF(AND(NOT(ISBLANK(Jumpoverwrite12)),AND(NOT(BE81),AND(BE$4:BE80))),($J81*$G81-LN(1+Jumpoverwrite12*BG$2))/$G81,_xll.qlInterpolationInterpolate(,BE$3,$F81,TRUE))</f>
        <v>#VALUE!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IF(AND(NOT(ISBLANK(jumpoverwrite13)),AND(NOT(BI81),AND(BI$4:BI80))),($J81*$G81-LN(1+jumpoverwrite13*BK$2))/$G81,_xll.qlInterpolationInterpolate(,BI$3,$F81,TRUE))</f>
        <v>#VALUE!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>_xll.qlDayCounterYearFraction(Trigger,DayCounter,D81,D82)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IF(AND(NOT(ISBLANK(Jumpoverwrite1)),AND(NOT(M82),AND(M$4:M81))),($J82*$G82-LN(1+Jumpoverwrite1*O$2))/$G82,_xll.qlInterpolationInterpolate(,M$3,$F82,TRUE))</f>
        <v>#VALUE!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IF(AND(NOT(ISBLANK(Jumpoverwrite2)),AND(NOT(Q82),AND(Q$4:Q81))),($J82*$G82-LN(1+Jumpoverwrite2*S$2))/$G82,_xll.qlInterpolationInterpolate(,Q$3,$F82,TRUE))</f>
        <v>#VALUE!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>
        <v>0.05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IF(AND(NOT(ISBLANK(Jumpoverwrite4)),AND(NOT(Y82),AND(Y$4:Y81))),($J82*$G82-LN(1+Jumpoverwrite4*AA$2))/$G82,_xll.qlInterpolationInterpolate(,Y$3,$F82,TRUE))</f>
        <v>#VALUE!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IF(AND(NOT(ISBLANK(Jumpoverwrite5)),AND(NOT(AC82),AND(AC$4:AC81))),($J82*$G82-LN(1+Jumpoverwrite5*AE$2))/$G82,_xll.qlInterpolationInterpolate(,AC$3,$F82,TRUE))</f>
        <v>#VALUE!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IF(AND(NOT(ISBLANK(Jumpoverwrite6)),AND(NOT(AG82),AND(AG$4:AG81))),($J82*$G82-LN(1+Jumpoverwrite6*AI$2))/$G82,_xll.qlInterpolationInterpolate(,AG$3,$F82,TRUE))</f>
        <v>#VALUE!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IF(AND(NOT(ISBLANK(Jumpoverwrite7)),AND(NOT(AK82),AND(AK$4:AK81))),($J82*$G82-LN(1+Jumpoverwrite7*AM$2))/$G82,_xll.qlInterpolationInterpolate(,AK$3,$F82,TRUE))</f>
        <v>#VALUE!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IF(AND(NOT(ISBLANK(Jumpoverwrite8)),AND(NOT(AO82),AND(AO$4:AO81))),($J82*$G82-LN(1+Jumpoverwrite8*AQ$2))/$G82,_xll.qlInterpolationInterpolate(,AO$3,$F82,TRUE))</f>
        <v>#VALUE!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IF(AND(NOT(ISBLANK(Jumpoverwrite9)),AND(NOT(AS82),AND(AS$4:AS81))),($J82*$G82-LN(1+Jumpoverwrite9*AU$2))/$G82,_xll.qlInterpolationInterpolate(,AS$3,$F82,TRUE))</f>
        <v>#VALUE!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IF(AND(NOT(ISBLANK(Jumpoverwrite10)),AND(NOT(AW82),AND(AW$4:AW81))),($J82*$G82-LN(1+Jumpoverwrite10*AY$2))/$G82,_xll.qlInterpolationInterpolate(,AW$3,$F82,TRUE))</f>
        <v>#VALUE!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IF(AND(NOT(ISBLANK(Jumpoverwrite11)),AND(NOT(BA82),AND(BA$4:BA81))),($J82*$G82-LN(1+Jumpoverwrite11*BC$2))/$G82,_xll.qlInterpolationInterpolate(,BA$3,$F82,TRUE))</f>
        <v>#VALUE!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IF(AND(NOT(ISBLANK(Jumpoverwrite12)),AND(NOT(BE82),AND(BE$4:BE81))),($J82*$G82-LN(1+Jumpoverwrite12*BG$2))/$G82,_xll.qlInterpolationInterpolate(,BE$3,$F82,TRUE))</f>
        <v>#VALUE!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IF(AND(NOT(ISBLANK(jumpoverwrite13)),AND(NOT(BI82),AND(BI$4:BI81))),($J82*$G82-LN(1+jumpoverwrite13*BK$2))/$G82,_xll.qlInterpolationInterpolate(,BI$3,$F82,TRUE))</f>
        <v>#VALUE!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>_xll.qlDayCounterYearFraction(Trigger,DayCounter,D82,D83)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IF(AND(NOT(ISBLANK(Jumpoverwrite1)),AND(NOT(M83),AND(M$4:M82))),($J83*$G83-LN(1+Jumpoverwrite1*O$2))/$G83,_xll.qlInterpolationInterpolate(,M$3,$F83,TRUE))</f>
        <v>#VALUE!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IF(AND(NOT(ISBLANK(Jumpoverwrite2)),AND(NOT(Q83),AND(Q$4:Q82))),($J83*$G83-LN(1+Jumpoverwrite2*S$2))/$G83,_xll.qlInterpolationInterpolate(,Q$3,$F83,TRUE))</f>
        <v>#VALUE!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>
        <v>0.05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IF(AND(NOT(ISBLANK(Jumpoverwrite4)),AND(NOT(Y83),AND(Y$4:Y82))),($J83*$G83-LN(1+Jumpoverwrite4*AA$2))/$G83,_xll.qlInterpolationInterpolate(,Y$3,$F83,TRUE))</f>
        <v>#VALUE!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IF(AND(NOT(ISBLANK(Jumpoverwrite5)),AND(NOT(AC83),AND(AC$4:AC82))),($J83*$G83-LN(1+Jumpoverwrite5*AE$2))/$G83,_xll.qlInterpolationInterpolate(,AC$3,$F83,TRUE))</f>
        <v>#VALUE!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IF(AND(NOT(ISBLANK(Jumpoverwrite6)),AND(NOT(AG83),AND(AG$4:AG82))),($J83*$G83-LN(1+Jumpoverwrite6*AI$2))/$G83,_xll.qlInterpolationInterpolate(,AG$3,$F83,TRUE))</f>
        <v>#VALUE!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IF(AND(NOT(ISBLANK(Jumpoverwrite7)),AND(NOT(AK83),AND(AK$4:AK82))),($J83*$G83-LN(1+Jumpoverwrite7*AM$2))/$G83,_xll.qlInterpolationInterpolate(,AK$3,$F83,TRUE))</f>
        <v>#VALUE!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IF(AND(NOT(ISBLANK(Jumpoverwrite8)),AND(NOT(AO83),AND(AO$4:AO82))),($J83*$G83-LN(1+Jumpoverwrite8*AQ$2))/$G83,_xll.qlInterpolationInterpolate(,AO$3,$F83,TRUE))</f>
        <v>#VALUE!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IF(AND(NOT(ISBLANK(Jumpoverwrite9)),AND(NOT(AS83),AND(AS$4:AS82))),($J83*$G83-LN(1+Jumpoverwrite9*AU$2))/$G83,_xll.qlInterpolationInterpolate(,AS$3,$F83,TRUE))</f>
        <v>#VALUE!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IF(AND(NOT(ISBLANK(Jumpoverwrite10)),AND(NOT(AW83),AND(AW$4:AW82))),($J83*$G83-LN(1+Jumpoverwrite10*AY$2))/$G83,_xll.qlInterpolationInterpolate(,AW$3,$F83,TRUE))</f>
        <v>#VALUE!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IF(AND(NOT(ISBLANK(Jumpoverwrite11)),AND(NOT(BA83),AND(BA$4:BA82))),($J83*$G83-LN(1+Jumpoverwrite11*BC$2))/$G83,_xll.qlInterpolationInterpolate(,BA$3,$F83,TRUE))</f>
        <v>#VALUE!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IF(AND(NOT(ISBLANK(Jumpoverwrite12)),AND(NOT(BE83),AND(BE$4:BE82))),($J83*$G83-LN(1+Jumpoverwrite12*BG$2))/$G83,_xll.qlInterpolationInterpolate(,BE$3,$F83,TRUE))</f>
        <v>#VALUE!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IF(AND(NOT(ISBLANK(jumpoverwrite13)),AND(NOT(BI83),AND(BI$4:BI82))),($J83*$G83-LN(1+jumpoverwrite13*BK$2))/$G83,_xll.qlInterpolationInterpolate(,BI$3,$F83,TRUE))</f>
        <v>#VALUE!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>_xll.qlDayCounterYearFraction(Trigger,DayCounter,D83,D84)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IF(AND(NOT(ISBLANK(Jumpoverwrite1)),AND(NOT(M84),AND(M$4:M83))),($J84*$G84-LN(1+Jumpoverwrite1*O$2))/$G84,_xll.qlInterpolationInterpolate(,M$3,$F84,TRUE))</f>
        <v>#VALUE!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IF(AND(NOT(ISBLANK(Jumpoverwrite2)),AND(NOT(Q84),AND(Q$4:Q83))),($J84*$G84-LN(1+Jumpoverwrite2*S$2))/$G84,_xll.qlInterpolationInterpolate(,Q$3,$F84,TRUE))</f>
        <v>#VALUE!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>
        <v>0.05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IF(AND(NOT(ISBLANK(Jumpoverwrite4)),AND(NOT(Y84),AND(Y$4:Y83))),($J84*$G84-LN(1+Jumpoverwrite4*AA$2))/$G84,_xll.qlInterpolationInterpolate(,Y$3,$F84,TRUE))</f>
        <v>#VALUE!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IF(AND(NOT(ISBLANK(Jumpoverwrite5)),AND(NOT(AC84),AND(AC$4:AC83))),($J84*$G84-LN(1+Jumpoverwrite5*AE$2))/$G84,_xll.qlInterpolationInterpolate(,AC$3,$F84,TRUE))</f>
        <v>#VALUE!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IF(AND(NOT(ISBLANK(Jumpoverwrite6)),AND(NOT(AG84),AND(AG$4:AG83))),($J84*$G84-LN(1+Jumpoverwrite6*AI$2))/$G84,_xll.qlInterpolationInterpolate(,AG$3,$F84,TRUE))</f>
        <v>#VALUE!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IF(AND(NOT(ISBLANK(Jumpoverwrite7)),AND(NOT(AK84),AND(AK$4:AK83))),($J84*$G84-LN(1+Jumpoverwrite7*AM$2))/$G84,_xll.qlInterpolationInterpolate(,AK$3,$F84,TRUE))</f>
        <v>#VALUE!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IF(AND(NOT(ISBLANK(Jumpoverwrite8)),AND(NOT(AO84),AND(AO$4:AO83))),($J84*$G84-LN(1+Jumpoverwrite8*AQ$2))/$G84,_xll.qlInterpolationInterpolate(,AO$3,$F84,TRUE))</f>
        <v>#VALUE!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IF(AND(NOT(ISBLANK(Jumpoverwrite9)),AND(NOT(AS84),AND(AS$4:AS83))),($J84*$G84-LN(1+Jumpoverwrite9*AU$2))/$G84,_xll.qlInterpolationInterpolate(,AS$3,$F84,TRUE))</f>
        <v>#VALUE!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IF(AND(NOT(ISBLANK(Jumpoverwrite10)),AND(NOT(AW84),AND(AW$4:AW83))),($J84*$G84-LN(1+Jumpoverwrite10*AY$2))/$G84,_xll.qlInterpolationInterpolate(,AW$3,$F84,TRUE))</f>
        <v>#VALUE!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IF(AND(NOT(ISBLANK(Jumpoverwrite11)),AND(NOT(BA84),AND(BA$4:BA83))),($J84*$G84-LN(1+Jumpoverwrite11*BC$2))/$G84,_xll.qlInterpolationInterpolate(,BA$3,$F84,TRUE))</f>
        <v>#VALUE!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IF(AND(NOT(ISBLANK(Jumpoverwrite12)),AND(NOT(BE84),AND(BE$4:BE83))),($J84*$G84-LN(1+Jumpoverwrite12*BG$2))/$G84,_xll.qlInterpolationInterpolate(,BE$3,$F84,TRUE))</f>
        <v>#VALUE!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IF(AND(NOT(ISBLANK(jumpoverwrite13)),AND(NOT(BI84),AND(BI$4:BI83))),($J84*$G84-LN(1+jumpoverwrite13*BK$2))/$G84,_xll.qlInterpolationInterpolate(,BI$3,$F84,TRUE))</f>
        <v>#VALUE!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>_xll.qlDayCounterYearFraction(Trigger,DayCounter,D84,D85)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IF(AND(NOT(ISBLANK(Jumpoverwrite1)),AND(NOT(M85),AND(M$4:M84))),($J85*$G85-LN(1+Jumpoverwrite1*O$2))/$G85,_xll.qlInterpolationInterpolate(,M$3,$F85,TRUE))</f>
        <v>#VALUE!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IF(AND(NOT(ISBLANK(Jumpoverwrite2)),AND(NOT(Q85),AND(Q$4:Q84))),($J85*$G85-LN(1+Jumpoverwrite2*S$2))/$G85,_xll.qlInterpolationInterpolate(,Q$3,$F85,TRUE))</f>
        <v>#VALUE!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>
        <v>0.05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IF(AND(NOT(ISBLANK(Jumpoverwrite4)),AND(NOT(Y85),AND(Y$4:Y84))),($J85*$G85-LN(1+Jumpoverwrite4*AA$2))/$G85,_xll.qlInterpolationInterpolate(,Y$3,$F85,TRUE))</f>
        <v>#VALUE!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IF(AND(NOT(ISBLANK(Jumpoverwrite5)),AND(NOT(AC85),AND(AC$4:AC84))),($J85*$G85-LN(1+Jumpoverwrite5*AE$2))/$G85,_xll.qlInterpolationInterpolate(,AC$3,$F85,TRUE))</f>
        <v>#VALUE!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IF(AND(NOT(ISBLANK(Jumpoverwrite6)),AND(NOT(AG85),AND(AG$4:AG84))),($J85*$G85-LN(1+Jumpoverwrite6*AI$2))/$G85,_xll.qlInterpolationInterpolate(,AG$3,$F85,TRUE))</f>
        <v>#VALUE!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IF(AND(NOT(ISBLANK(Jumpoverwrite7)),AND(NOT(AK85),AND(AK$4:AK84))),($J85*$G85-LN(1+Jumpoverwrite7*AM$2))/$G85,_xll.qlInterpolationInterpolate(,AK$3,$F85,TRUE))</f>
        <v>#VALUE!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IF(AND(NOT(ISBLANK(Jumpoverwrite8)),AND(NOT(AO85),AND(AO$4:AO84))),($J85*$G85-LN(1+Jumpoverwrite8*AQ$2))/$G85,_xll.qlInterpolationInterpolate(,AO$3,$F85,TRUE))</f>
        <v>#VALUE!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IF(AND(NOT(ISBLANK(Jumpoverwrite9)),AND(NOT(AS85),AND(AS$4:AS84))),($J85*$G85-LN(1+Jumpoverwrite9*AU$2))/$G85,_xll.qlInterpolationInterpolate(,AS$3,$F85,TRUE))</f>
        <v>#VALUE!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IF(AND(NOT(ISBLANK(Jumpoverwrite10)),AND(NOT(AW85),AND(AW$4:AW84))),($J85*$G85-LN(1+Jumpoverwrite10*AY$2))/$G85,_xll.qlInterpolationInterpolate(,AW$3,$F85,TRUE))</f>
        <v>#VALUE!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IF(AND(NOT(ISBLANK(Jumpoverwrite11)),AND(NOT(BA85),AND(BA$4:BA84))),($J85*$G85-LN(1+Jumpoverwrite11*BC$2))/$G85,_xll.qlInterpolationInterpolate(,BA$3,$F85,TRUE))</f>
        <v>#VALUE!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IF(AND(NOT(ISBLANK(Jumpoverwrite12)),AND(NOT(BE85),AND(BE$4:BE84))),($J85*$G85-LN(1+Jumpoverwrite12*BG$2))/$G85,_xll.qlInterpolationInterpolate(,BE$3,$F85,TRUE))</f>
        <v>#VALUE!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IF(AND(NOT(ISBLANK(jumpoverwrite13)),AND(NOT(BI85),AND(BI$4:BI84))),($J85*$G85-LN(1+jumpoverwrite13*BK$2))/$G85,_xll.qlInterpolationInterpolate(,BI$3,$F85,TRUE))</f>
        <v>#VALUE!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>_xll.qlDayCounterYearFraction(Trigger,DayCounter,D85,D86)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IF(AND(NOT(ISBLANK(Jumpoverwrite1)),AND(NOT(M86),AND(M$4:M85))),($J86*$G86-LN(1+Jumpoverwrite1*O$2))/$G86,_xll.qlInterpolationInterpolate(,M$3,$F86,TRUE))</f>
        <v>#VALUE!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IF(AND(NOT(ISBLANK(Jumpoverwrite2)),AND(NOT(Q86),AND(Q$4:Q85))),($J86*$G86-LN(1+Jumpoverwrite2*S$2))/$G86,_xll.qlInterpolationInterpolate(,Q$3,$F86,TRUE))</f>
        <v>#VALUE!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>
        <v>0.05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IF(AND(NOT(ISBLANK(Jumpoverwrite4)),AND(NOT(Y86),AND(Y$4:Y85))),($J86*$G86-LN(1+Jumpoverwrite4*AA$2))/$G86,_xll.qlInterpolationInterpolate(,Y$3,$F86,TRUE))</f>
        <v>#VALUE!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IF(AND(NOT(ISBLANK(Jumpoverwrite5)),AND(NOT(AC86),AND(AC$4:AC85))),($J86*$G86-LN(1+Jumpoverwrite5*AE$2))/$G86,_xll.qlInterpolationInterpolate(,AC$3,$F86,TRUE))</f>
        <v>#VALUE!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IF(AND(NOT(ISBLANK(Jumpoverwrite6)),AND(NOT(AG86),AND(AG$4:AG85))),($J86*$G86-LN(1+Jumpoverwrite6*AI$2))/$G86,_xll.qlInterpolationInterpolate(,AG$3,$F86,TRUE))</f>
        <v>#VALUE!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IF(AND(NOT(ISBLANK(Jumpoverwrite7)),AND(NOT(AK86),AND(AK$4:AK85))),($J86*$G86-LN(1+Jumpoverwrite7*AM$2))/$G86,_xll.qlInterpolationInterpolate(,AK$3,$F86,TRUE))</f>
        <v>#VALUE!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IF(AND(NOT(ISBLANK(Jumpoverwrite8)),AND(NOT(AO86),AND(AO$4:AO85))),($J86*$G86-LN(1+Jumpoverwrite8*AQ$2))/$G86,_xll.qlInterpolationInterpolate(,AO$3,$F86,TRUE))</f>
        <v>#VALUE!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IF(AND(NOT(ISBLANK(Jumpoverwrite9)),AND(NOT(AS86),AND(AS$4:AS85))),($J86*$G86-LN(1+Jumpoverwrite9*AU$2))/$G86,_xll.qlInterpolationInterpolate(,AS$3,$F86,TRUE))</f>
        <v>#VALUE!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IF(AND(NOT(ISBLANK(Jumpoverwrite10)),AND(NOT(AW86),AND(AW$4:AW85))),($J86*$G86-LN(1+Jumpoverwrite10*AY$2))/$G86,_xll.qlInterpolationInterpolate(,AW$3,$F86,TRUE))</f>
        <v>#VALUE!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IF(AND(NOT(ISBLANK(Jumpoverwrite11)),AND(NOT(BA86),AND(BA$4:BA85))),($J86*$G86-LN(1+Jumpoverwrite11*BC$2))/$G86,_xll.qlInterpolationInterpolate(,BA$3,$F86,TRUE))</f>
        <v>#VALUE!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IF(AND(NOT(ISBLANK(Jumpoverwrite12)),AND(NOT(BE86),AND(BE$4:BE85))),($J86*$G86-LN(1+Jumpoverwrite12*BG$2))/$G86,_xll.qlInterpolationInterpolate(,BE$3,$F86,TRUE))</f>
        <v>#VALUE!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IF(AND(NOT(ISBLANK(jumpoverwrite13)),AND(NOT(BI86),AND(BI$4:BI85))),($J86*$G86-LN(1+jumpoverwrite13*BK$2))/$G86,_xll.qlInterpolationInterpolate(,BI$3,$F86,TRUE))</f>
        <v>#VALUE!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>_xll.qlDayCounterYearFraction(Trigger,DayCounter,D86,D87)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IF(AND(NOT(ISBLANK(Jumpoverwrite1)),AND(NOT(M87),AND(M$4:M86))),($J87*$G87-LN(1+Jumpoverwrite1*O$2))/$G87,_xll.qlInterpolationInterpolate(,M$3,$F87,TRUE))</f>
        <v>#VALUE!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IF(AND(NOT(ISBLANK(Jumpoverwrite2)),AND(NOT(Q87),AND(Q$4:Q86))),($J87*$G87-LN(1+Jumpoverwrite2*S$2))/$G87,_xll.qlInterpolationInterpolate(,Q$3,$F87,TRUE))</f>
        <v>#VALUE!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>
        <v>0.05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IF(AND(NOT(ISBLANK(Jumpoverwrite4)),AND(NOT(Y87),AND(Y$4:Y86))),($J87*$G87-LN(1+Jumpoverwrite4*AA$2))/$G87,_xll.qlInterpolationInterpolate(,Y$3,$F87,TRUE))</f>
        <v>#VALUE!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IF(AND(NOT(ISBLANK(Jumpoverwrite5)),AND(NOT(AC87),AND(AC$4:AC86))),($J87*$G87-LN(1+Jumpoverwrite5*AE$2))/$G87,_xll.qlInterpolationInterpolate(,AC$3,$F87,TRUE))</f>
        <v>#VALUE!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IF(AND(NOT(ISBLANK(Jumpoverwrite6)),AND(NOT(AG87),AND(AG$4:AG86))),($J87*$G87-LN(1+Jumpoverwrite6*AI$2))/$G87,_xll.qlInterpolationInterpolate(,AG$3,$F87,TRUE))</f>
        <v>#VALUE!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IF(AND(NOT(ISBLANK(Jumpoverwrite7)),AND(NOT(AK87),AND(AK$4:AK86))),($J87*$G87-LN(1+Jumpoverwrite7*AM$2))/$G87,_xll.qlInterpolationInterpolate(,AK$3,$F87,TRUE))</f>
        <v>#VALUE!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IF(AND(NOT(ISBLANK(Jumpoverwrite8)),AND(NOT(AO87),AND(AO$4:AO86))),($J87*$G87-LN(1+Jumpoverwrite8*AQ$2))/$G87,_xll.qlInterpolationInterpolate(,AO$3,$F87,TRUE))</f>
        <v>#VALUE!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IF(AND(NOT(ISBLANK(Jumpoverwrite9)),AND(NOT(AS87),AND(AS$4:AS86))),($J87*$G87-LN(1+Jumpoverwrite9*AU$2))/$G87,_xll.qlInterpolationInterpolate(,AS$3,$F87,TRUE))</f>
        <v>#VALUE!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IF(AND(NOT(ISBLANK(Jumpoverwrite10)),AND(NOT(AW87),AND(AW$4:AW86))),($J87*$G87-LN(1+Jumpoverwrite10*AY$2))/$G87,_xll.qlInterpolationInterpolate(,AW$3,$F87,TRUE))</f>
        <v>#VALUE!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IF(AND(NOT(ISBLANK(Jumpoverwrite11)),AND(NOT(BA87),AND(BA$4:BA86))),($J87*$G87-LN(1+Jumpoverwrite11*BC$2))/$G87,_xll.qlInterpolationInterpolate(,BA$3,$F87,TRUE))</f>
        <v>#VALUE!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IF(AND(NOT(ISBLANK(Jumpoverwrite12)),AND(NOT(BE87),AND(BE$4:BE86))),($J87*$G87-LN(1+Jumpoverwrite12*BG$2))/$G87,_xll.qlInterpolationInterpolate(,BE$3,$F87,TRUE))</f>
        <v>#VALUE!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IF(AND(NOT(ISBLANK(jumpoverwrite13)),AND(NOT(BI87),AND(BI$4:BI86))),($J87*$G87-LN(1+jumpoverwrite13*BK$2))/$G87,_xll.qlInterpolationInterpolate(,BI$3,$F87,TRUE))</f>
        <v>#VALUE!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>_xll.qlDayCounterYearFraction(Trigger,DayCounter,D87,D88)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IF(AND(NOT(ISBLANK(Jumpoverwrite1)),AND(NOT(M88),AND(M$4:M87))),($J88*$G88-LN(1+Jumpoverwrite1*O$2))/$G88,_xll.qlInterpolationInterpolate(,M$3,$F88,TRUE))</f>
        <v>#VALUE!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IF(AND(NOT(ISBLANK(Jumpoverwrite2)),AND(NOT(Q88),AND(Q$4:Q87))),($J88*$G88-LN(1+Jumpoverwrite2*S$2))/$G88,_xll.qlInterpolationInterpolate(,Q$3,$F88,TRUE))</f>
        <v>#VALUE!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>
        <v>0.05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IF(AND(NOT(ISBLANK(Jumpoverwrite4)),AND(NOT(Y88),AND(Y$4:Y87))),($J88*$G88-LN(1+Jumpoverwrite4*AA$2))/$G88,_xll.qlInterpolationInterpolate(,Y$3,$F88,TRUE))</f>
        <v>#VALUE!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IF(AND(NOT(ISBLANK(Jumpoverwrite5)),AND(NOT(AC88),AND(AC$4:AC87))),($J88*$G88-LN(1+Jumpoverwrite5*AE$2))/$G88,_xll.qlInterpolationInterpolate(,AC$3,$F88,TRUE))</f>
        <v>#VALUE!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IF(AND(NOT(ISBLANK(Jumpoverwrite6)),AND(NOT(AG88),AND(AG$4:AG87))),($J88*$G88-LN(1+Jumpoverwrite6*AI$2))/$G88,_xll.qlInterpolationInterpolate(,AG$3,$F88,TRUE))</f>
        <v>#VALUE!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IF(AND(NOT(ISBLANK(Jumpoverwrite7)),AND(NOT(AK88),AND(AK$4:AK87))),($J88*$G88-LN(1+Jumpoverwrite7*AM$2))/$G88,_xll.qlInterpolationInterpolate(,AK$3,$F88,TRUE))</f>
        <v>#VALUE!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IF(AND(NOT(ISBLANK(Jumpoverwrite8)),AND(NOT(AO88),AND(AO$4:AO87))),($J88*$G88-LN(1+Jumpoverwrite8*AQ$2))/$G88,_xll.qlInterpolationInterpolate(,AO$3,$F88,TRUE))</f>
        <v>#VALUE!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IF(AND(NOT(ISBLANK(Jumpoverwrite9)),AND(NOT(AS88),AND(AS$4:AS87))),($J88*$G88-LN(1+Jumpoverwrite9*AU$2))/$G88,_xll.qlInterpolationInterpolate(,AS$3,$F88,TRUE))</f>
        <v>#VALUE!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IF(AND(NOT(ISBLANK(Jumpoverwrite10)),AND(NOT(AW88),AND(AW$4:AW87))),($J88*$G88-LN(1+Jumpoverwrite10*AY$2))/$G88,_xll.qlInterpolationInterpolate(,AW$3,$F88,TRUE))</f>
        <v>#VALUE!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IF(AND(NOT(ISBLANK(Jumpoverwrite11)),AND(NOT(BA88),AND(BA$4:BA87))),($J88*$G88-LN(1+Jumpoverwrite11*BC$2))/$G88,_xll.qlInterpolationInterpolate(,BA$3,$F88,TRUE))</f>
        <v>#VALUE!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IF(AND(NOT(ISBLANK(Jumpoverwrite12)),AND(NOT(BE88),AND(BE$4:BE87))),($J88*$G88-LN(1+Jumpoverwrite12*BG$2))/$G88,_xll.qlInterpolationInterpolate(,BE$3,$F88,TRUE))</f>
        <v>#VALUE!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IF(AND(NOT(ISBLANK(jumpoverwrite13)),AND(NOT(BI88),AND(BI$4:BI87))),($J88*$G88-LN(1+jumpoverwrite13*BK$2))/$G88,_xll.qlInterpolationInterpolate(,BI$3,$F88,TRUE))</f>
        <v>#VALUE!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>_xll.qlDayCounterYearFraction(Trigger,DayCounter,D88,D89)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IF(AND(NOT(ISBLANK(Jumpoverwrite1)),AND(NOT(M89),AND(M$4:M88))),($J89*$G89-LN(1+Jumpoverwrite1*O$2))/$G89,_xll.qlInterpolationInterpolate(,M$3,$F89,TRUE))</f>
        <v>#VALUE!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IF(AND(NOT(ISBLANK(Jumpoverwrite2)),AND(NOT(Q89),AND(Q$4:Q88))),($J89*$G89-LN(1+Jumpoverwrite2*S$2))/$G89,_xll.qlInterpolationInterpolate(,Q$3,$F89,TRUE))</f>
        <v>#VALUE!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>
        <v>0.05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IF(AND(NOT(ISBLANK(Jumpoverwrite4)),AND(NOT(Y89),AND(Y$4:Y88))),($J89*$G89-LN(1+Jumpoverwrite4*AA$2))/$G89,_xll.qlInterpolationInterpolate(,Y$3,$F89,TRUE))</f>
        <v>#VALUE!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IF(AND(NOT(ISBLANK(Jumpoverwrite5)),AND(NOT(AC89),AND(AC$4:AC88))),($J89*$G89-LN(1+Jumpoverwrite5*AE$2))/$G89,_xll.qlInterpolationInterpolate(,AC$3,$F89,TRUE))</f>
        <v>#VALUE!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IF(AND(NOT(ISBLANK(Jumpoverwrite6)),AND(NOT(AG89),AND(AG$4:AG88))),($J89*$G89-LN(1+Jumpoverwrite6*AI$2))/$G89,_xll.qlInterpolationInterpolate(,AG$3,$F89,TRUE))</f>
        <v>#VALUE!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IF(AND(NOT(ISBLANK(Jumpoverwrite7)),AND(NOT(AK89),AND(AK$4:AK88))),($J89*$G89-LN(1+Jumpoverwrite7*AM$2))/$G89,_xll.qlInterpolationInterpolate(,AK$3,$F89,TRUE))</f>
        <v>#VALUE!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IF(AND(NOT(ISBLANK(Jumpoverwrite8)),AND(NOT(AO89),AND(AO$4:AO88))),($J89*$G89-LN(1+Jumpoverwrite8*AQ$2))/$G89,_xll.qlInterpolationInterpolate(,AO$3,$F89,TRUE))</f>
        <v>#VALUE!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IF(AND(NOT(ISBLANK(Jumpoverwrite9)),AND(NOT(AS89),AND(AS$4:AS88))),($J89*$G89-LN(1+Jumpoverwrite9*AU$2))/$G89,_xll.qlInterpolationInterpolate(,AS$3,$F89,TRUE))</f>
        <v>#VALUE!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IF(AND(NOT(ISBLANK(Jumpoverwrite10)),AND(NOT(AW89),AND(AW$4:AW88))),($J89*$G89-LN(1+Jumpoverwrite10*AY$2))/$G89,_xll.qlInterpolationInterpolate(,AW$3,$F89,TRUE))</f>
        <v>#VALUE!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IF(AND(NOT(ISBLANK(Jumpoverwrite11)),AND(NOT(BA89),AND(BA$4:BA88))),($J89*$G89-LN(1+Jumpoverwrite11*BC$2))/$G89,_xll.qlInterpolationInterpolate(,BA$3,$F89,TRUE))</f>
        <v>#VALUE!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IF(AND(NOT(ISBLANK(Jumpoverwrite12)),AND(NOT(BE89),AND(BE$4:BE88))),($J89*$G89-LN(1+Jumpoverwrite12*BG$2))/$G89,_xll.qlInterpolationInterpolate(,BE$3,$F89,TRUE))</f>
        <v>#VALUE!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IF(AND(NOT(ISBLANK(jumpoverwrite13)),AND(NOT(BI89),AND(BI$4:BI88))),($J89*$G89-LN(1+jumpoverwrite13*BK$2))/$G89,_xll.qlInterpolationInterpolate(,BI$3,$F89,TRUE))</f>
        <v>#VALUE!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>_xll.qlDayCounterYearFraction(Trigger,DayCounter,D89,D90)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IF(AND(NOT(ISBLANK(Jumpoverwrite1)),AND(NOT(M90),AND(M$4:M89))),($J90*$G90-LN(1+Jumpoverwrite1*O$2))/$G90,_xll.qlInterpolationInterpolate(,M$3,$F90,TRUE))</f>
        <v>#VALUE!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IF(AND(NOT(ISBLANK(Jumpoverwrite2)),AND(NOT(Q90),AND(Q$4:Q89))),($J90*$G90-LN(1+Jumpoverwrite2*S$2))/$G90,_xll.qlInterpolationInterpolate(,Q$3,$F90,TRUE))</f>
        <v>#VALUE!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>
        <v>0.05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IF(AND(NOT(ISBLANK(Jumpoverwrite4)),AND(NOT(Y90),AND(Y$4:Y89))),($J90*$G90-LN(1+Jumpoverwrite4*AA$2))/$G90,_xll.qlInterpolationInterpolate(,Y$3,$F90,TRUE))</f>
        <v>#VALUE!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IF(AND(NOT(ISBLANK(Jumpoverwrite5)),AND(NOT(AC90),AND(AC$4:AC89))),($J90*$G90-LN(1+Jumpoverwrite5*AE$2))/$G90,_xll.qlInterpolationInterpolate(,AC$3,$F90,TRUE))</f>
        <v>#VALUE!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IF(AND(NOT(ISBLANK(Jumpoverwrite6)),AND(NOT(AG90),AND(AG$4:AG89))),($J90*$G90-LN(1+Jumpoverwrite6*AI$2))/$G90,_xll.qlInterpolationInterpolate(,AG$3,$F90,TRUE))</f>
        <v>#VALUE!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IF(AND(NOT(ISBLANK(Jumpoverwrite7)),AND(NOT(AK90),AND(AK$4:AK89))),($J90*$G90-LN(1+Jumpoverwrite7*AM$2))/$G90,_xll.qlInterpolationInterpolate(,AK$3,$F90,TRUE))</f>
        <v>#VALUE!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IF(AND(NOT(ISBLANK(Jumpoverwrite8)),AND(NOT(AO90),AND(AO$4:AO89))),($J90*$G90-LN(1+Jumpoverwrite8*AQ$2))/$G90,_xll.qlInterpolationInterpolate(,AO$3,$F90,TRUE))</f>
        <v>#VALUE!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IF(AND(NOT(ISBLANK(Jumpoverwrite9)),AND(NOT(AS90),AND(AS$4:AS89))),($J90*$G90-LN(1+Jumpoverwrite9*AU$2))/$G90,_xll.qlInterpolationInterpolate(,AS$3,$F90,TRUE))</f>
        <v>#VALUE!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IF(AND(NOT(ISBLANK(Jumpoverwrite10)),AND(NOT(AW90),AND(AW$4:AW89))),($J90*$G90-LN(1+Jumpoverwrite10*AY$2))/$G90,_xll.qlInterpolationInterpolate(,AW$3,$F90,TRUE))</f>
        <v>#VALUE!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IF(AND(NOT(ISBLANK(Jumpoverwrite11)),AND(NOT(BA90),AND(BA$4:BA89))),($J90*$G90-LN(1+Jumpoverwrite11*BC$2))/$G90,_xll.qlInterpolationInterpolate(,BA$3,$F90,TRUE))</f>
        <v>#VALUE!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IF(AND(NOT(ISBLANK(Jumpoverwrite12)),AND(NOT(BE90),AND(BE$4:BE89))),($J90*$G90-LN(1+Jumpoverwrite12*BG$2))/$G90,_xll.qlInterpolationInterpolate(,BE$3,$F90,TRUE))</f>
        <v>#VALUE!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IF(AND(NOT(ISBLANK(jumpoverwrite13)),AND(NOT(BI90),AND(BI$4:BI89))),($J90*$G90-LN(1+jumpoverwrite13*BK$2))/$G90,_xll.qlInterpolationInterpolate(,BI$3,$F90,TRUE))</f>
        <v>#VALUE!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>_xll.qlDayCounterYearFraction(Trigger,DayCounter,D90,D91)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IF(AND(NOT(ISBLANK(Jumpoverwrite1)),AND(NOT(M91),AND(M$4:M90))),($J91*$G91-LN(1+Jumpoverwrite1*O$2))/$G91,_xll.qlInterpolationInterpolate(,M$3,$F91,TRUE))</f>
        <v>#VALUE!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IF(AND(NOT(ISBLANK(Jumpoverwrite2)),AND(NOT(Q91),AND(Q$4:Q90))),($J91*$G91-LN(1+Jumpoverwrite2*S$2))/$G91,_xll.qlInterpolationInterpolate(,Q$3,$F91,TRUE))</f>
        <v>#VALUE!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>
        <v>0.05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IF(AND(NOT(ISBLANK(Jumpoverwrite4)),AND(NOT(Y91),AND(Y$4:Y90))),($J91*$G91-LN(1+Jumpoverwrite4*AA$2))/$G91,_xll.qlInterpolationInterpolate(,Y$3,$F91,TRUE))</f>
        <v>#VALUE!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IF(AND(NOT(ISBLANK(Jumpoverwrite5)),AND(NOT(AC91),AND(AC$4:AC90))),($J91*$G91-LN(1+Jumpoverwrite5*AE$2))/$G91,_xll.qlInterpolationInterpolate(,AC$3,$F91,TRUE))</f>
        <v>#VALUE!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IF(AND(NOT(ISBLANK(Jumpoverwrite6)),AND(NOT(AG91),AND(AG$4:AG90))),($J91*$G91-LN(1+Jumpoverwrite6*AI$2))/$G91,_xll.qlInterpolationInterpolate(,AG$3,$F91,TRUE))</f>
        <v>#VALUE!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IF(AND(NOT(ISBLANK(Jumpoverwrite7)),AND(NOT(AK91),AND(AK$4:AK90))),($J91*$G91-LN(1+Jumpoverwrite7*AM$2))/$G91,_xll.qlInterpolationInterpolate(,AK$3,$F91,TRUE))</f>
        <v>#VALUE!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IF(AND(NOT(ISBLANK(Jumpoverwrite8)),AND(NOT(AO91),AND(AO$4:AO90))),($J91*$G91-LN(1+Jumpoverwrite8*AQ$2))/$G91,_xll.qlInterpolationInterpolate(,AO$3,$F91,TRUE))</f>
        <v>#VALUE!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IF(AND(NOT(ISBLANK(Jumpoverwrite9)),AND(NOT(AS91),AND(AS$4:AS90))),($J91*$G91-LN(1+Jumpoverwrite9*AU$2))/$G91,_xll.qlInterpolationInterpolate(,AS$3,$F91,TRUE))</f>
        <v>#VALUE!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IF(AND(NOT(ISBLANK(Jumpoverwrite10)),AND(NOT(AW91),AND(AW$4:AW90))),($J91*$G91-LN(1+Jumpoverwrite10*AY$2))/$G91,_xll.qlInterpolationInterpolate(,AW$3,$F91,TRUE))</f>
        <v>#VALUE!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IF(AND(NOT(ISBLANK(Jumpoverwrite11)),AND(NOT(BA91),AND(BA$4:BA90))),($J91*$G91-LN(1+Jumpoverwrite11*BC$2))/$G91,_xll.qlInterpolationInterpolate(,BA$3,$F91,TRUE))</f>
        <v>#VALUE!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IF(AND(NOT(ISBLANK(Jumpoverwrite12)),AND(NOT(BE91),AND(BE$4:BE90))),($J91*$G91-LN(1+Jumpoverwrite12*BG$2))/$G91,_xll.qlInterpolationInterpolate(,BE$3,$F91,TRUE))</f>
        <v>#VALUE!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IF(AND(NOT(ISBLANK(jumpoverwrite13)),AND(NOT(BI91),AND(BI$4:BI90))),($J91*$G91-LN(1+jumpoverwrite13*BK$2))/$G91,_xll.qlInterpolationInterpolate(,BI$3,$F91,TRUE))</f>
        <v>#VALUE!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>_xll.qlDayCounterYearFraction(Trigger,DayCounter,D91,D92)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IF(AND(NOT(ISBLANK(Jumpoverwrite1)),AND(NOT(M92),AND(M$4:M91))),($J92*$G92-LN(1+Jumpoverwrite1*O$2))/$G92,_xll.qlInterpolationInterpolate(,M$3,$F92,TRUE))</f>
        <v>#VALUE!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IF(AND(NOT(ISBLANK(Jumpoverwrite2)),AND(NOT(Q92),AND(Q$4:Q91))),($J92*$G92-LN(1+Jumpoverwrite2*S$2))/$G92,_xll.qlInterpolationInterpolate(,Q$3,$F92,TRUE))</f>
        <v>#VALUE!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>
        <v>0.05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IF(AND(NOT(ISBLANK(Jumpoverwrite4)),AND(NOT(Y92),AND(Y$4:Y91))),($J92*$G92-LN(1+Jumpoverwrite4*AA$2))/$G92,_xll.qlInterpolationInterpolate(,Y$3,$F92,TRUE))</f>
        <v>#VALUE!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IF(AND(NOT(ISBLANK(Jumpoverwrite5)),AND(NOT(AC92),AND(AC$4:AC91))),($J92*$G92-LN(1+Jumpoverwrite5*AE$2))/$G92,_xll.qlInterpolationInterpolate(,AC$3,$F92,TRUE))</f>
        <v>#VALUE!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IF(AND(NOT(ISBLANK(Jumpoverwrite6)),AND(NOT(AG92),AND(AG$4:AG91))),($J92*$G92-LN(1+Jumpoverwrite6*AI$2))/$G92,_xll.qlInterpolationInterpolate(,AG$3,$F92,TRUE))</f>
        <v>#VALUE!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IF(AND(NOT(ISBLANK(Jumpoverwrite7)),AND(NOT(AK92),AND(AK$4:AK91))),($J92*$G92-LN(1+Jumpoverwrite7*AM$2))/$G92,_xll.qlInterpolationInterpolate(,AK$3,$F92,TRUE))</f>
        <v>#VALUE!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IF(AND(NOT(ISBLANK(Jumpoverwrite8)),AND(NOT(AO92),AND(AO$4:AO91))),($J92*$G92-LN(1+Jumpoverwrite8*AQ$2))/$G92,_xll.qlInterpolationInterpolate(,AO$3,$F92,TRUE))</f>
        <v>#VALUE!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IF(AND(NOT(ISBLANK(Jumpoverwrite9)),AND(NOT(AS92),AND(AS$4:AS91))),($J92*$G92-LN(1+Jumpoverwrite9*AU$2))/$G92,_xll.qlInterpolationInterpolate(,AS$3,$F92,TRUE))</f>
        <v>#VALUE!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IF(AND(NOT(ISBLANK(Jumpoverwrite10)),AND(NOT(AW92),AND(AW$4:AW91))),($J92*$G92-LN(1+Jumpoverwrite10*AY$2))/$G92,_xll.qlInterpolationInterpolate(,AW$3,$F92,TRUE))</f>
        <v>#VALUE!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IF(AND(NOT(ISBLANK(Jumpoverwrite11)),AND(NOT(BA92),AND(BA$4:BA91))),($J92*$G92-LN(1+Jumpoverwrite11*BC$2))/$G92,_xll.qlInterpolationInterpolate(,BA$3,$F92,TRUE))</f>
        <v>#VALUE!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IF(AND(NOT(ISBLANK(Jumpoverwrite12)),AND(NOT(BE92),AND(BE$4:BE91))),($J92*$G92-LN(1+Jumpoverwrite12*BG$2))/$G92,_xll.qlInterpolationInterpolate(,BE$3,$F92,TRUE))</f>
        <v>#VALUE!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IF(AND(NOT(ISBLANK(jumpoverwrite13)),AND(NOT(BI92),AND(BI$4:BI91))),($J92*$G92-LN(1+jumpoverwrite13*BK$2))/$G92,_xll.qlInterpolationInterpolate(,BI$3,$F92,TRUE))</f>
        <v>#VALUE!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>_xll.qlDayCounterYearFraction(Trigger,DayCounter,D92,D93)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IF(AND(NOT(ISBLANK(Jumpoverwrite1)),AND(NOT(M93),AND(M$4:M92))),($J93*$G93-LN(1+Jumpoverwrite1*O$2))/$G93,_xll.qlInterpolationInterpolate(,M$3,$F93,TRUE))</f>
        <v>#VALUE!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IF(AND(NOT(ISBLANK(Jumpoverwrite2)),AND(NOT(Q93),AND(Q$4:Q92))),($J93*$G93-LN(1+Jumpoverwrite2*S$2))/$G93,_xll.qlInterpolationInterpolate(,Q$3,$F93,TRUE))</f>
        <v>#VALUE!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>
        <v>0.05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IF(AND(NOT(ISBLANK(Jumpoverwrite4)),AND(NOT(Y93),AND(Y$4:Y92))),($J93*$G93-LN(1+Jumpoverwrite4*AA$2))/$G93,_xll.qlInterpolationInterpolate(,Y$3,$F93,TRUE))</f>
        <v>#VALUE!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IF(AND(NOT(ISBLANK(Jumpoverwrite5)),AND(NOT(AC93),AND(AC$4:AC92))),($J93*$G93-LN(1+Jumpoverwrite5*AE$2))/$G93,_xll.qlInterpolationInterpolate(,AC$3,$F93,TRUE))</f>
        <v>#VALUE!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IF(AND(NOT(ISBLANK(Jumpoverwrite6)),AND(NOT(AG93),AND(AG$4:AG92))),($J93*$G93-LN(1+Jumpoverwrite6*AI$2))/$G93,_xll.qlInterpolationInterpolate(,AG$3,$F93,TRUE))</f>
        <v>#VALUE!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IF(AND(NOT(ISBLANK(Jumpoverwrite7)),AND(NOT(AK93),AND(AK$4:AK92))),($J93*$G93-LN(1+Jumpoverwrite7*AM$2))/$G93,_xll.qlInterpolationInterpolate(,AK$3,$F93,TRUE))</f>
        <v>#VALUE!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IF(AND(NOT(ISBLANK(Jumpoverwrite8)),AND(NOT(AO93),AND(AO$4:AO92))),($J93*$G93-LN(1+Jumpoverwrite8*AQ$2))/$G93,_xll.qlInterpolationInterpolate(,AO$3,$F93,TRUE))</f>
        <v>#VALUE!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IF(AND(NOT(ISBLANK(Jumpoverwrite9)),AND(NOT(AS93),AND(AS$4:AS92))),($J93*$G93-LN(1+Jumpoverwrite9*AU$2))/$G93,_xll.qlInterpolationInterpolate(,AS$3,$F93,TRUE))</f>
        <v>#VALUE!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IF(AND(NOT(ISBLANK(Jumpoverwrite10)),AND(NOT(AW93),AND(AW$4:AW92))),($J93*$G93-LN(1+Jumpoverwrite10*AY$2))/$G93,_xll.qlInterpolationInterpolate(,AW$3,$F93,TRUE))</f>
        <v>#VALUE!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IF(AND(NOT(ISBLANK(Jumpoverwrite11)),AND(NOT(BA93),AND(BA$4:BA92))),($J93*$G93-LN(1+Jumpoverwrite11*BC$2))/$G93,_xll.qlInterpolationInterpolate(,BA$3,$F93,TRUE))</f>
        <v>#VALUE!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IF(AND(NOT(ISBLANK(Jumpoverwrite12)),AND(NOT(BE93),AND(BE$4:BE92))),($J93*$G93-LN(1+Jumpoverwrite12*BG$2))/$G93,_xll.qlInterpolationInterpolate(,BE$3,$F93,TRUE))</f>
        <v>#VALUE!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IF(AND(NOT(ISBLANK(jumpoverwrite13)),AND(NOT(BI93),AND(BI$4:BI92))),($J93*$G93-LN(1+jumpoverwrite13*BK$2))/$G93,_xll.qlInterpolationInterpolate(,BI$3,$F93,TRUE))</f>
        <v>#VALUE!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>_xll.qlDayCounterYearFraction(Trigger,DayCounter,D93,D94)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IF(AND(NOT(ISBLANK(Jumpoverwrite1)),AND(NOT(M94),AND(M$4:M93))),($J94*$G94-LN(1+Jumpoverwrite1*O$2))/$G94,_xll.qlInterpolationInterpolate(,M$3,$F94,TRUE))</f>
        <v>#VALUE!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IF(AND(NOT(ISBLANK(Jumpoverwrite2)),AND(NOT(Q94),AND(Q$4:Q93))),($J94*$G94-LN(1+Jumpoverwrite2*S$2))/$G94,_xll.qlInterpolationInterpolate(,Q$3,$F94,TRUE))</f>
        <v>#VALUE!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>
        <v>0.05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IF(AND(NOT(ISBLANK(Jumpoverwrite4)),AND(NOT(Y94),AND(Y$4:Y93))),($J94*$G94-LN(1+Jumpoverwrite4*AA$2))/$G94,_xll.qlInterpolationInterpolate(,Y$3,$F94,TRUE))</f>
        <v>#VALUE!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IF(AND(NOT(ISBLANK(Jumpoverwrite5)),AND(NOT(AC94),AND(AC$4:AC93))),($J94*$G94-LN(1+Jumpoverwrite5*AE$2))/$G94,_xll.qlInterpolationInterpolate(,AC$3,$F94,TRUE))</f>
        <v>#VALUE!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IF(AND(NOT(ISBLANK(Jumpoverwrite6)),AND(NOT(AG94),AND(AG$4:AG93))),($J94*$G94-LN(1+Jumpoverwrite6*AI$2))/$G94,_xll.qlInterpolationInterpolate(,AG$3,$F94,TRUE))</f>
        <v>#VALUE!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IF(AND(NOT(ISBLANK(Jumpoverwrite7)),AND(NOT(AK94),AND(AK$4:AK93))),($J94*$G94-LN(1+Jumpoverwrite7*AM$2))/$G94,_xll.qlInterpolationInterpolate(,AK$3,$F94,TRUE))</f>
        <v>#VALUE!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IF(AND(NOT(ISBLANK(Jumpoverwrite8)),AND(NOT(AO94),AND(AO$4:AO93))),($J94*$G94-LN(1+Jumpoverwrite8*AQ$2))/$G94,_xll.qlInterpolationInterpolate(,AO$3,$F94,TRUE))</f>
        <v>#VALUE!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IF(AND(NOT(ISBLANK(Jumpoverwrite9)),AND(NOT(AS94),AND(AS$4:AS93))),($J94*$G94-LN(1+Jumpoverwrite9*AU$2))/$G94,_xll.qlInterpolationInterpolate(,AS$3,$F94,TRUE))</f>
        <v>#VALUE!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IF(AND(NOT(ISBLANK(Jumpoverwrite10)),AND(NOT(AW94),AND(AW$4:AW93))),($J94*$G94-LN(1+Jumpoverwrite10*AY$2))/$G94,_xll.qlInterpolationInterpolate(,AW$3,$F94,TRUE))</f>
        <v>#VALUE!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IF(AND(NOT(ISBLANK(Jumpoverwrite11)),AND(NOT(BA94),AND(BA$4:BA93))),($J94*$G94-LN(1+Jumpoverwrite11*BC$2))/$G94,_xll.qlInterpolationInterpolate(,BA$3,$F94,TRUE))</f>
        <v>#VALUE!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IF(AND(NOT(ISBLANK(Jumpoverwrite12)),AND(NOT(BE94),AND(BE$4:BE93))),($J94*$G94-LN(1+Jumpoverwrite12*BG$2))/$G94,_xll.qlInterpolationInterpolate(,BE$3,$F94,TRUE))</f>
        <v>#VALUE!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IF(AND(NOT(ISBLANK(jumpoverwrite13)),AND(NOT(BI94),AND(BI$4:BI93))),($J94*$G94-LN(1+jumpoverwrite13*BK$2))/$G94,_xll.qlInterpolationInterpolate(,BI$3,$F94,TRUE))</f>
        <v>#VALUE!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>_xll.qlDayCounterYearFraction(Trigger,DayCounter,D94,D95)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IF(AND(NOT(ISBLANK(Jumpoverwrite1)),AND(NOT(M95),AND(M$4:M94))),($J95*$G95-LN(1+Jumpoverwrite1*O$2))/$G95,_xll.qlInterpolationInterpolate(,M$3,$F95,TRUE))</f>
        <v>#VALUE!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IF(AND(NOT(ISBLANK(Jumpoverwrite2)),AND(NOT(Q95),AND(Q$4:Q94))),($J95*$G95-LN(1+Jumpoverwrite2*S$2))/$G95,_xll.qlInterpolationInterpolate(,Q$3,$F95,TRUE))</f>
        <v>#VALUE!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>
        <v>0.05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IF(AND(NOT(ISBLANK(Jumpoverwrite4)),AND(NOT(Y95),AND(Y$4:Y94))),($J95*$G95-LN(1+Jumpoverwrite4*AA$2))/$G95,_xll.qlInterpolationInterpolate(,Y$3,$F95,TRUE))</f>
        <v>#VALUE!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IF(AND(NOT(ISBLANK(Jumpoverwrite5)),AND(NOT(AC95),AND(AC$4:AC94))),($J95*$G95-LN(1+Jumpoverwrite5*AE$2))/$G95,_xll.qlInterpolationInterpolate(,AC$3,$F95,TRUE))</f>
        <v>#VALUE!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IF(AND(NOT(ISBLANK(Jumpoverwrite6)),AND(NOT(AG95),AND(AG$4:AG94))),($J95*$G95-LN(1+Jumpoverwrite6*AI$2))/$G95,_xll.qlInterpolationInterpolate(,AG$3,$F95,TRUE))</f>
        <v>#VALUE!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IF(AND(NOT(ISBLANK(Jumpoverwrite7)),AND(NOT(AK95),AND(AK$4:AK94))),($J95*$G95-LN(1+Jumpoverwrite7*AM$2))/$G95,_xll.qlInterpolationInterpolate(,AK$3,$F95,TRUE))</f>
        <v>#VALUE!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IF(AND(NOT(ISBLANK(Jumpoverwrite8)),AND(NOT(AO95),AND(AO$4:AO94))),($J95*$G95-LN(1+Jumpoverwrite8*AQ$2))/$G95,_xll.qlInterpolationInterpolate(,AO$3,$F95,TRUE))</f>
        <v>#VALUE!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IF(AND(NOT(ISBLANK(Jumpoverwrite9)),AND(NOT(AS95),AND(AS$4:AS94))),($J95*$G95-LN(1+Jumpoverwrite9*AU$2))/$G95,_xll.qlInterpolationInterpolate(,AS$3,$F95,TRUE))</f>
        <v>#VALUE!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IF(AND(NOT(ISBLANK(Jumpoverwrite10)),AND(NOT(AW95),AND(AW$4:AW94))),($J95*$G95-LN(1+Jumpoverwrite10*AY$2))/$G95,_xll.qlInterpolationInterpolate(,AW$3,$F95,TRUE))</f>
        <v>#VALUE!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IF(AND(NOT(ISBLANK(Jumpoverwrite11)),AND(NOT(BA95),AND(BA$4:BA94))),($J95*$G95-LN(1+Jumpoverwrite11*BC$2))/$G95,_xll.qlInterpolationInterpolate(,BA$3,$F95,TRUE))</f>
        <v>#VALUE!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IF(AND(NOT(ISBLANK(Jumpoverwrite12)),AND(NOT(BE95),AND(BE$4:BE94))),($J95*$G95-LN(1+Jumpoverwrite12*BG$2))/$G95,_xll.qlInterpolationInterpolate(,BE$3,$F95,TRUE))</f>
        <v>#VALUE!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IF(AND(NOT(ISBLANK(jumpoverwrite13)),AND(NOT(BI95),AND(BI$4:BI94))),($J95*$G95-LN(1+jumpoverwrite13*BK$2))/$G95,_xll.qlInterpolationInterpolate(,BI$3,$F95,TRUE))</f>
        <v>#VALUE!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>_xll.qlDayCounterYearFraction(Trigger,DayCounter,D95,D96)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IF(AND(NOT(ISBLANK(Jumpoverwrite1)),AND(NOT(M96),AND(M$4:M95))),($J96*$G96-LN(1+Jumpoverwrite1*O$2))/$G96,_xll.qlInterpolationInterpolate(,M$3,$F96,TRUE))</f>
        <v>#VALUE!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IF(AND(NOT(ISBLANK(Jumpoverwrite2)),AND(NOT(Q96),AND(Q$4:Q95))),($J96*$G96-LN(1+Jumpoverwrite2*S$2))/$G96,_xll.qlInterpolationInterpolate(,Q$3,$F96,TRUE))</f>
        <v>#VALUE!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>
        <v>0.05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IF(AND(NOT(ISBLANK(Jumpoverwrite4)),AND(NOT(Y96),AND(Y$4:Y95))),($J96*$G96-LN(1+Jumpoverwrite4*AA$2))/$G96,_xll.qlInterpolationInterpolate(,Y$3,$F96,TRUE))</f>
        <v>#VALUE!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IF(AND(NOT(ISBLANK(Jumpoverwrite5)),AND(NOT(AC96),AND(AC$4:AC95))),($J96*$G96-LN(1+Jumpoverwrite5*AE$2))/$G96,_xll.qlInterpolationInterpolate(,AC$3,$F96,TRUE))</f>
        <v>#VALUE!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IF(AND(NOT(ISBLANK(Jumpoverwrite6)),AND(NOT(AG96),AND(AG$4:AG95))),($J96*$G96-LN(1+Jumpoverwrite6*AI$2))/$G96,_xll.qlInterpolationInterpolate(,AG$3,$F96,TRUE))</f>
        <v>#VALUE!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IF(AND(NOT(ISBLANK(Jumpoverwrite7)),AND(NOT(AK96),AND(AK$4:AK95))),($J96*$G96-LN(1+Jumpoverwrite7*AM$2))/$G96,_xll.qlInterpolationInterpolate(,AK$3,$F96,TRUE))</f>
        <v>#VALUE!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IF(AND(NOT(ISBLANK(Jumpoverwrite8)),AND(NOT(AO96),AND(AO$4:AO95))),($J96*$G96-LN(1+Jumpoverwrite8*AQ$2))/$G96,_xll.qlInterpolationInterpolate(,AO$3,$F96,TRUE))</f>
        <v>#VALUE!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IF(AND(NOT(ISBLANK(Jumpoverwrite9)),AND(NOT(AS96),AND(AS$4:AS95))),($J96*$G96-LN(1+Jumpoverwrite9*AU$2))/$G96,_xll.qlInterpolationInterpolate(,AS$3,$F96,TRUE))</f>
        <v>#VALUE!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IF(AND(NOT(ISBLANK(Jumpoverwrite10)),AND(NOT(AW96),AND(AW$4:AW95))),($J96*$G96-LN(1+Jumpoverwrite10*AY$2))/$G96,_xll.qlInterpolationInterpolate(,AW$3,$F96,TRUE))</f>
        <v>#VALUE!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IF(AND(NOT(ISBLANK(Jumpoverwrite11)),AND(NOT(BA96),AND(BA$4:BA95))),($J96*$G96-LN(1+Jumpoverwrite11*BC$2))/$G96,_xll.qlInterpolationInterpolate(,BA$3,$F96,TRUE))</f>
        <v>#VALUE!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IF(AND(NOT(ISBLANK(Jumpoverwrite12)),AND(NOT(BE96),AND(BE$4:BE95))),($J96*$G96-LN(1+Jumpoverwrite12*BG$2))/$G96,_xll.qlInterpolationInterpolate(,BE$3,$F96,TRUE))</f>
        <v>#VALUE!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IF(AND(NOT(ISBLANK(jumpoverwrite13)),AND(NOT(BI96),AND(BI$4:BI95))),($J96*$G96-LN(1+jumpoverwrite13*BK$2))/$G96,_xll.qlInterpolationInterpolate(,BI$3,$F96,TRUE))</f>
        <v>#VALUE!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>_xll.qlDayCounterYearFraction(Trigger,DayCounter,D96,D97)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IF(AND(NOT(ISBLANK(Jumpoverwrite1)),AND(NOT(M97),AND(M$4:M96))),($J97*$G97-LN(1+Jumpoverwrite1*O$2))/$G97,_xll.qlInterpolationInterpolate(,M$3,$F97,TRUE))</f>
        <v>#VALUE!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IF(AND(NOT(ISBLANK(Jumpoverwrite2)),AND(NOT(Q97),AND(Q$4:Q96))),($J97*$G97-LN(1+Jumpoverwrite2*S$2))/$G97,_xll.qlInterpolationInterpolate(,Q$3,$F97,TRUE))</f>
        <v>#VALUE!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>
        <v>0.05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IF(AND(NOT(ISBLANK(Jumpoverwrite4)),AND(NOT(Y97),AND(Y$4:Y96))),($J97*$G97-LN(1+Jumpoverwrite4*AA$2))/$G97,_xll.qlInterpolationInterpolate(,Y$3,$F97,TRUE))</f>
        <v>#VALUE!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IF(AND(NOT(ISBLANK(Jumpoverwrite5)),AND(NOT(AC97),AND(AC$4:AC96))),($J97*$G97-LN(1+Jumpoverwrite5*AE$2))/$G97,_xll.qlInterpolationInterpolate(,AC$3,$F97,TRUE))</f>
        <v>#VALUE!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IF(AND(NOT(ISBLANK(Jumpoverwrite6)),AND(NOT(AG97),AND(AG$4:AG96))),($J97*$G97-LN(1+Jumpoverwrite6*AI$2))/$G97,_xll.qlInterpolationInterpolate(,AG$3,$F97,TRUE))</f>
        <v>#VALUE!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IF(AND(NOT(ISBLANK(Jumpoverwrite7)),AND(NOT(AK97),AND(AK$4:AK96))),($J97*$G97-LN(1+Jumpoverwrite7*AM$2))/$G97,_xll.qlInterpolationInterpolate(,AK$3,$F97,TRUE))</f>
        <v>#VALUE!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IF(AND(NOT(ISBLANK(Jumpoverwrite8)),AND(NOT(AO97),AND(AO$4:AO96))),($J97*$G97-LN(1+Jumpoverwrite8*AQ$2))/$G97,_xll.qlInterpolationInterpolate(,AO$3,$F97,TRUE))</f>
        <v>#VALUE!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IF(AND(NOT(ISBLANK(Jumpoverwrite9)),AND(NOT(AS97),AND(AS$4:AS96))),($J97*$G97-LN(1+Jumpoverwrite9*AU$2))/$G97,_xll.qlInterpolationInterpolate(,AS$3,$F97,TRUE))</f>
        <v>#VALUE!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IF(AND(NOT(ISBLANK(Jumpoverwrite10)),AND(NOT(AW97),AND(AW$4:AW96))),($J97*$G97-LN(1+Jumpoverwrite10*AY$2))/$G97,_xll.qlInterpolationInterpolate(,AW$3,$F97,TRUE))</f>
        <v>#VALUE!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IF(AND(NOT(ISBLANK(Jumpoverwrite11)),AND(NOT(BA97),AND(BA$4:BA96))),($J97*$G97-LN(1+Jumpoverwrite11*BC$2))/$G97,_xll.qlInterpolationInterpolate(,BA$3,$F97,TRUE))</f>
        <v>#VALUE!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IF(AND(NOT(ISBLANK(Jumpoverwrite12)),AND(NOT(BE97),AND(BE$4:BE96))),($J97*$G97-LN(1+Jumpoverwrite12*BG$2))/$G97,_xll.qlInterpolationInterpolate(,BE$3,$F97,TRUE))</f>
        <v>#VALUE!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IF(AND(NOT(ISBLANK(jumpoverwrite13)),AND(NOT(BI97),AND(BI$4:BI96))),($J97*$G97-LN(1+jumpoverwrite13*BK$2))/$G97,_xll.qlInterpolationInterpolate(,BI$3,$F97,TRUE))</f>
        <v>#VALUE!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>_xll.qlDayCounterYearFraction(Trigger,DayCounter,D97,D98)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IF(AND(NOT(ISBLANK(Jumpoverwrite1)),AND(NOT(M98),AND(M$4:M97))),($J98*$G98-LN(1+Jumpoverwrite1*O$2))/$G98,_xll.qlInterpolationInterpolate(,M$3,$F98,TRUE))</f>
        <v>#VALUE!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IF(AND(NOT(ISBLANK(Jumpoverwrite2)),AND(NOT(Q98),AND(Q$4:Q97))),($J98*$G98-LN(1+Jumpoverwrite2*S$2))/$G98,_xll.qlInterpolationInterpolate(,Q$3,$F98,TRUE))</f>
        <v>#VALUE!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>
        <v>0.05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IF(AND(NOT(ISBLANK(Jumpoverwrite4)),AND(NOT(Y98),AND(Y$4:Y97))),($J98*$G98-LN(1+Jumpoverwrite4*AA$2))/$G98,_xll.qlInterpolationInterpolate(,Y$3,$F98,TRUE))</f>
        <v>#VALUE!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IF(AND(NOT(ISBLANK(Jumpoverwrite5)),AND(NOT(AC98),AND(AC$4:AC97))),($J98*$G98-LN(1+Jumpoverwrite5*AE$2))/$G98,_xll.qlInterpolationInterpolate(,AC$3,$F98,TRUE))</f>
        <v>#VALUE!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IF(AND(NOT(ISBLANK(Jumpoverwrite6)),AND(NOT(AG98),AND(AG$4:AG97))),($J98*$G98-LN(1+Jumpoverwrite6*AI$2))/$G98,_xll.qlInterpolationInterpolate(,AG$3,$F98,TRUE))</f>
        <v>#VALUE!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IF(AND(NOT(ISBLANK(Jumpoverwrite7)),AND(NOT(AK98),AND(AK$4:AK97))),($J98*$G98-LN(1+Jumpoverwrite7*AM$2))/$G98,_xll.qlInterpolationInterpolate(,AK$3,$F98,TRUE))</f>
        <v>#VALUE!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IF(AND(NOT(ISBLANK(Jumpoverwrite8)),AND(NOT(AO98),AND(AO$4:AO97))),($J98*$G98-LN(1+Jumpoverwrite8*AQ$2))/$G98,_xll.qlInterpolationInterpolate(,AO$3,$F98,TRUE))</f>
        <v>#VALUE!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IF(AND(NOT(ISBLANK(Jumpoverwrite9)),AND(NOT(AS98),AND(AS$4:AS97))),($J98*$G98-LN(1+Jumpoverwrite9*AU$2))/$G98,_xll.qlInterpolationInterpolate(,AS$3,$F98,TRUE))</f>
        <v>#VALUE!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IF(AND(NOT(ISBLANK(Jumpoverwrite10)),AND(NOT(AW98),AND(AW$4:AW97))),($J98*$G98-LN(1+Jumpoverwrite10*AY$2))/$G98,_xll.qlInterpolationInterpolate(,AW$3,$F98,TRUE))</f>
        <v>#VALUE!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IF(AND(NOT(ISBLANK(Jumpoverwrite11)),AND(NOT(BA98),AND(BA$4:BA97))),($J98*$G98-LN(1+Jumpoverwrite11*BC$2))/$G98,_xll.qlInterpolationInterpolate(,BA$3,$F98,TRUE))</f>
        <v>#VALUE!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IF(AND(NOT(ISBLANK(Jumpoverwrite12)),AND(NOT(BE98),AND(BE$4:BE97))),($J98*$G98-LN(1+Jumpoverwrite12*BG$2))/$G98,_xll.qlInterpolationInterpolate(,BE$3,$F98,TRUE))</f>
        <v>#VALUE!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IF(AND(NOT(ISBLANK(jumpoverwrite13)),AND(NOT(BI98),AND(BI$4:BI97))),($J98*$G98-LN(1+jumpoverwrite13*BK$2))/$G98,_xll.qlInterpolationInterpolate(,BI$3,$F98,TRUE))</f>
        <v>#VALUE!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>_xll.qlDayCounterYearFraction(Trigger,DayCounter,D98,D99)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IF(AND(NOT(ISBLANK(Jumpoverwrite1)),AND(NOT(M99),AND(M$4:M98))),($J99*$G99-LN(1+Jumpoverwrite1*O$2))/$G99,_xll.qlInterpolationInterpolate(,M$3,$F99,TRUE))</f>
        <v>#VALUE!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IF(AND(NOT(ISBLANK(Jumpoverwrite2)),AND(NOT(Q99),AND(Q$4:Q98))),($J99*$G99-LN(1+Jumpoverwrite2*S$2))/$G99,_xll.qlInterpolationInterpolate(,Q$3,$F99,TRUE))</f>
        <v>#VALUE!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>
        <v>0.05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IF(AND(NOT(ISBLANK(Jumpoverwrite4)),AND(NOT(Y99),AND(Y$4:Y98))),($J99*$G99-LN(1+Jumpoverwrite4*AA$2))/$G99,_xll.qlInterpolationInterpolate(,Y$3,$F99,TRUE))</f>
        <v>#VALUE!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IF(AND(NOT(ISBLANK(Jumpoverwrite5)),AND(NOT(AC99),AND(AC$4:AC98))),($J99*$G99-LN(1+Jumpoverwrite5*AE$2))/$G99,_xll.qlInterpolationInterpolate(,AC$3,$F99,TRUE))</f>
        <v>#VALUE!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IF(AND(NOT(ISBLANK(Jumpoverwrite6)),AND(NOT(AG99),AND(AG$4:AG98))),($J99*$G99-LN(1+Jumpoverwrite6*AI$2))/$G99,_xll.qlInterpolationInterpolate(,AG$3,$F99,TRUE))</f>
        <v>#VALUE!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IF(AND(NOT(ISBLANK(Jumpoverwrite7)),AND(NOT(AK99),AND(AK$4:AK98))),($J99*$G99-LN(1+Jumpoverwrite7*AM$2))/$G99,_xll.qlInterpolationInterpolate(,AK$3,$F99,TRUE))</f>
        <v>#VALUE!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IF(AND(NOT(ISBLANK(Jumpoverwrite8)),AND(NOT(AO99),AND(AO$4:AO98))),($J99*$G99-LN(1+Jumpoverwrite8*AQ$2))/$G99,_xll.qlInterpolationInterpolate(,AO$3,$F99,TRUE))</f>
        <v>#VALUE!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IF(AND(NOT(ISBLANK(Jumpoverwrite9)),AND(NOT(AS99),AND(AS$4:AS98))),($J99*$G99-LN(1+Jumpoverwrite9*AU$2))/$G99,_xll.qlInterpolationInterpolate(,AS$3,$F99,TRUE))</f>
        <v>#VALUE!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IF(AND(NOT(ISBLANK(Jumpoverwrite10)),AND(NOT(AW99),AND(AW$4:AW98))),($J99*$G99-LN(1+Jumpoverwrite10*AY$2))/$G99,_xll.qlInterpolationInterpolate(,AW$3,$F99,TRUE))</f>
        <v>#VALUE!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IF(AND(NOT(ISBLANK(Jumpoverwrite11)),AND(NOT(BA99),AND(BA$4:BA98))),($J99*$G99-LN(1+Jumpoverwrite11*BC$2))/$G99,_xll.qlInterpolationInterpolate(,BA$3,$F99,TRUE))</f>
        <v>#VALUE!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IF(AND(NOT(ISBLANK(Jumpoverwrite12)),AND(NOT(BE99),AND(BE$4:BE98))),($J99*$G99-LN(1+Jumpoverwrite12*BG$2))/$G99,_xll.qlInterpolationInterpolate(,BE$3,$F99,TRUE))</f>
        <v>#VALUE!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IF(AND(NOT(ISBLANK(jumpoverwrite13)),AND(NOT(BI99),AND(BI$4:BI98))),($J99*$G99-LN(1+jumpoverwrite13*BK$2))/$G99,_xll.qlInterpolationInterpolate(,BI$3,$F99,TRUE))</f>
        <v>#VALUE!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>_xll.qlDayCounterYearFraction(Trigger,DayCounter,D99,D100)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IF(AND(NOT(ISBLANK(Jumpoverwrite1)),AND(NOT(M100),AND(M$4:M99))),($J100*$G100-LN(1+Jumpoverwrite1*O$2))/$G100,_xll.qlInterpolationInterpolate(,M$3,$F100,TRUE))</f>
        <v>#VALUE!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IF(AND(NOT(ISBLANK(Jumpoverwrite2)),AND(NOT(Q100),AND(Q$4:Q99))),($J100*$G100-LN(1+Jumpoverwrite2*S$2))/$G100,_xll.qlInterpolationInterpolate(,Q$3,$F100,TRUE))</f>
        <v>#VALUE!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>
        <v>0.05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IF(AND(NOT(ISBLANK(Jumpoverwrite4)),AND(NOT(Y100),AND(Y$4:Y99))),($J100*$G100-LN(1+Jumpoverwrite4*AA$2))/$G100,_xll.qlInterpolationInterpolate(,Y$3,$F100,TRUE))</f>
        <v>#VALUE!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IF(AND(NOT(ISBLANK(Jumpoverwrite5)),AND(NOT(AC100),AND(AC$4:AC99))),($J100*$G100-LN(1+Jumpoverwrite5*AE$2))/$G100,_xll.qlInterpolationInterpolate(,AC$3,$F100,TRUE))</f>
        <v>#VALUE!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IF(AND(NOT(ISBLANK(Jumpoverwrite6)),AND(NOT(AG100),AND(AG$4:AG99))),($J100*$G100-LN(1+Jumpoverwrite6*AI$2))/$G100,_xll.qlInterpolationInterpolate(,AG$3,$F100,TRUE))</f>
        <v>#VALUE!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IF(AND(NOT(ISBLANK(Jumpoverwrite7)),AND(NOT(AK100),AND(AK$4:AK99))),($J100*$G100-LN(1+Jumpoverwrite7*AM$2))/$G100,_xll.qlInterpolationInterpolate(,AK$3,$F100,TRUE))</f>
        <v>#VALUE!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IF(AND(NOT(ISBLANK(Jumpoverwrite8)),AND(NOT(AO100),AND(AO$4:AO99))),($J100*$G100-LN(1+Jumpoverwrite8*AQ$2))/$G100,_xll.qlInterpolationInterpolate(,AO$3,$F100,TRUE))</f>
        <v>#VALUE!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IF(AND(NOT(ISBLANK(Jumpoverwrite9)),AND(NOT(AS100),AND(AS$4:AS99))),($J100*$G100-LN(1+Jumpoverwrite9*AU$2))/$G100,_xll.qlInterpolationInterpolate(,AS$3,$F100,TRUE))</f>
        <v>#VALUE!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IF(AND(NOT(ISBLANK(Jumpoverwrite10)),AND(NOT(AW100),AND(AW$4:AW99))),($J100*$G100-LN(1+Jumpoverwrite10*AY$2))/$G100,_xll.qlInterpolationInterpolate(,AW$3,$F100,TRUE))</f>
        <v>#VALUE!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IF(AND(NOT(ISBLANK(Jumpoverwrite11)),AND(NOT(BA100),AND(BA$4:BA99))),($J100*$G100-LN(1+Jumpoverwrite11*BC$2))/$G100,_xll.qlInterpolationInterpolate(,BA$3,$F100,TRUE))</f>
        <v>#VALUE!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IF(AND(NOT(ISBLANK(Jumpoverwrite12)),AND(NOT(BE100),AND(BE$4:BE99))),($J100*$G100-LN(1+Jumpoverwrite12*BG$2))/$G100,_xll.qlInterpolationInterpolate(,BE$3,$F100,TRUE))</f>
        <v>#VALUE!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IF(AND(NOT(ISBLANK(jumpoverwrite13)),AND(NOT(BI100),AND(BI$4:BI99))),($J100*$G100-LN(1+jumpoverwrite13*BK$2))/$G100,_xll.qlInterpolationInterpolate(,BI$3,$F100,TRUE))</f>
        <v>#VALUE!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>_xll.qlDayCounterYearFraction(Trigger,DayCounter,D100,D101)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IF(AND(NOT(ISBLANK(Jumpoverwrite1)),AND(NOT(M101),AND(M$4:M100))),($J101*$G101-LN(1+Jumpoverwrite1*O$2))/$G101,_xll.qlInterpolationInterpolate(,M$3,$F101,TRUE))</f>
        <v>#VALUE!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IF(AND(NOT(ISBLANK(Jumpoverwrite2)),AND(NOT(Q101),AND(Q$4:Q100))),($J101*$G101-LN(1+Jumpoverwrite2*S$2))/$G101,_xll.qlInterpolationInterpolate(,Q$3,$F101,TRUE))</f>
        <v>#VALUE!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>
        <v>0.05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IF(AND(NOT(ISBLANK(Jumpoverwrite4)),AND(NOT(Y101),AND(Y$4:Y100))),($J101*$G101-LN(1+Jumpoverwrite4*AA$2))/$G101,_xll.qlInterpolationInterpolate(,Y$3,$F101,TRUE))</f>
        <v>#VALUE!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IF(AND(NOT(ISBLANK(Jumpoverwrite5)),AND(NOT(AC101),AND(AC$4:AC100))),($J101*$G101-LN(1+Jumpoverwrite5*AE$2))/$G101,_xll.qlInterpolationInterpolate(,AC$3,$F101,TRUE))</f>
        <v>#VALUE!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IF(AND(NOT(ISBLANK(Jumpoverwrite6)),AND(NOT(AG101),AND(AG$4:AG100))),($J101*$G101-LN(1+Jumpoverwrite6*AI$2))/$G101,_xll.qlInterpolationInterpolate(,AG$3,$F101,TRUE))</f>
        <v>#VALUE!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IF(AND(NOT(ISBLANK(Jumpoverwrite7)),AND(NOT(AK101),AND(AK$4:AK100))),($J101*$G101-LN(1+Jumpoverwrite7*AM$2))/$G101,_xll.qlInterpolationInterpolate(,AK$3,$F101,TRUE))</f>
        <v>#VALUE!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IF(AND(NOT(ISBLANK(Jumpoverwrite8)),AND(NOT(AO101),AND(AO$4:AO100))),($J101*$G101-LN(1+Jumpoverwrite8*AQ$2))/$G101,_xll.qlInterpolationInterpolate(,AO$3,$F101,TRUE))</f>
        <v>#VALUE!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IF(AND(NOT(ISBLANK(Jumpoverwrite9)),AND(NOT(AS101),AND(AS$4:AS100))),($J101*$G101-LN(1+Jumpoverwrite9*AU$2))/$G101,_xll.qlInterpolationInterpolate(,AS$3,$F101,TRUE))</f>
        <v>#VALUE!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IF(AND(NOT(ISBLANK(Jumpoverwrite10)),AND(NOT(AW101),AND(AW$4:AW100))),($J101*$G101-LN(1+Jumpoverwrite10*AY$2))/$G101,_xll.qlInterpolationInterpolate(,AW$3,$F101,TRUE))</f>
        <v>#VALUE!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IF(AND(NOT(ISBLANK(Jumpoverwrite11)),AND(NOT(BA101),AND(BA$4:BA100))),($J101*$G101-LN(1+Jumpoverwrite11*BC$2))/$G101,_xll.qlInterpolationInterpolate(,BA$3,$F101,TRUE))</f>
        <v>#VALUE!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IF(AND(NOT(ISBLANK(Jumpoverwrite12)),AND(NOT(BE101),AND(BE$4:BE100))),($J101*$G101-LN(1+Jumpoverwrite12*BG$2))/$G101,_xll.qlInterpolationInterpolate(,BE$3,$F101,TRUE))</f>
        <v>#VALUE!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IF(AND(NOT(ISBLANK(jumpoverwrite13)),AND(NOT(BI101),AND(BI$4:BI100))),($J101*$G101-LN(1+jumpoverwrite13*BK$2))/$G101,_xll.qlInterpolationInterpolate(,BI$3,$F101,TRUE))</f>
        <v>#VALUE!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>_xll.qlDayCounterYearFraction(Trigger,DayCounter,D101,D102)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IF(AND(NOT(ISBLANK(Jumpoverwrite1)),AND(NOT(M102),AND(M$4:M101))),($J102*$G102-LN(1+Jumpoverwrite1*O$2))/$G102,_xll.qlInterpolationInterpolate(,M$3,$F102,TRUE))</f>
        <v>#VALUE!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IF(AND(NOT(ISBLANK(Jumpoverwrite2)),AND(NOT(Q102),AND(Q$4:Q101))),($J102*$G102-LN(1+Jumpoverwrite2*S$2))/$G102,_xll.qlInterpolationInterpolate(,Q$3,$F102,TRUE))</f>
        <v>#VALUE!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>
        <v>0.05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IF(AND(NOT(ISBLANK(Jumpoverwrite4)),AND(NOT(Y102),AND(Y$4:Y101))),($J102*$G102-LN(1+Jumpoverwrite4*AA$2))/$G102,_xll.qlInterpolationInterpolate(,Y$3,$F102,TRUE))</f>
        <v>#VALUE!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IF(AND(NOT(ISBLANK(Jumpoverwrite5)),AND(NOT(AC102),AND(AC$4:AC101))),($J102*$G102-LN(1+Jumpoverwrite5*AE$2))/$G102,_xll.qlInterpolationInterpolate(,AC$3,$F102,TRUE))</f>
        <v>#VALUE!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IF(AND(NOT(ISBLANK(Jumpoverwrite6)),AND(NOT(AG102),AND(AG$4:AG101))),($J102*$G102-LN(1+Jumpoverwrite6*AI$2))/$G102,_xll.qlInterpolationInterpolate(,AG$3,$F102,TRUE))</f>
        <v>#VALUE!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IF(AND(NOT(ISBLANK(Jumpoverwrite7)),AND(NOT(AK102),AND(AK$4:AK101))),($J102*$G102-LN(1+Jumpoverwrite7*AM$2))/$G102,_xll.qlInterpolationInterpolate(,AK$3,$F102,TRUE))</f>
        <v>#VALUE!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IF(AND(NOT(ISBLANK(Jumpoverwrite8)),AND(NOT(AO102),AND(AO$4:AO101))),($J102*$G102-LN(1+Jumpoverwrite8*AQ$2))/$G102,_xll.qlInterpolationInterpolate(,AO$3,$F102,TRUE))</f>
        <v>#VALUE!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IF(AND(NOT(ISBLANK(Jumpoverwrite9)),AND(NOT(AS102),AND(AS$4:AS101))),($J102*$G102-LN(1+Jumpoverwrite9*AU$2))/$G102,_xll.qlInterpolationInterpolate(,AS$3,$F102,TRUE))</f>
        <v>#VALUE!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IF(AND(NOT(ISBLANK(Jumpoverwrite10)),AND(NOT(AW102),AND(AW$4:AW101))),($J102*$G102-LN(1+Jumpoverwrite10*AY$2))/$G102,_xll.qlInterpolationInterpolate(,AW$3,$F102,TRUE))</f>
        <v>#VALUE!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IF(AND(NOT(ISBLANK(Jumpoverwrite11)),AND(NOT(BA102),AND(BA$4:BA101))),($J102*$G102-LN(1+Jumpoverwrite11*BC$2))/$G102,_xll.qlInterpolationInterpolate(,BA$3,$F102,TRUE))</f>
        <v>#VALUE!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IF(AND(NOT(ISBLANK(Jumpoverwrite12)),AND(NOT(BE102),AND(BE$4:BE101))),($J102*$G102-LN(1+Jumpoverwrite12*BG$2))/$G102,_xll.qlInterpolationInterpolate(,BE$3,$F102,TRUE))</f>
        <v>#VALUE!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IF(AND(NOT(ISBLANK(jumpoverwrite13)),AND(NOT(BI102),AND(BI$4:BI101))),($J102*$G102-LN(1+jumpoverwrite13*BK$2))/$G102,_xll.qlInterpolationInterpolate(,BI$3,$F102,TRUE))</f>
        <v>#VALUE!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>_xll.qlDayCounterYearFraction(Trigger,DayCounter,D102,D103)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IF(AND(NOT(ISBLANK(Jumpoverwrite1)),AND(NOT(M103),AND(M$4:M102))),($J103*$G103-LN(1+Jumpoverwrite1*O$2))/$G103,_xll.qlInterpolationInterpolate(,M$3,$F103,TRUE))</f>
        <v>#VALUE!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IF(AND(NOT(ISBLANK(Jumpoverwrite2)),AND(NOT(Q103),AND(Q$4:Q102))),($J103*$G103-LN(1+Jumpoverwrite2*S$2))/$G103,_xll.qlInterpolationInterpolate(,Q$3,$F103,TRUE))</f>
        <v>#VALUE!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>
        <v>0.05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IF(AND(NOT(ISBLANK(Jumpoverwrite4)),AND(NOT(Y103),AND(Y$4:Y102))),($J103*$G103-LN(1+Jumpoverwrite4*AA$2))/$G103,_xll.qlInterpolationInterpolate(,Y$3,$F103,TRUE))</f>
        <v>#VALUE!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IF(AND(NOT(ISBLANK(Jumpoverwrite5)),AND(NOT(AC103),AND(AC$4:AC102))),($J103*$G103-LN(1+Jumpoverwrite5*AE$2))/$G103,_xll.qlInterpolationInterpolate(,AC$3,$F103,TRUE))</f>
        <v>#VALUE!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IF(AND(NOT(ISBLANK(Jumpoverwrite6)),AND(NOT(AG103),AND(AG$4:AG102))),($J103*$G103-LN(1+Jumpoverwrite6*AI$2))/$G103,_xll.qlInterpolationInterpolate(,AG$3,$F103,TRUE))</f>
        <v>#VALUE!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IF(AND(NOT(ISBLANK(Jumpoverwrite7)),AND(NOT(AK103),AND(AK$4:AK102))),($J103*$G103-LN(1+Jumpoverwrite7*AM$2))/$G103,_xll.qlInterpolationInterpolate(,AK$3,$F103,TRUE))</f>
        <v>#VALUE!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IF(AND(NOT(ISBLANK(Jumpoverwrite8)),AND(NOT(AO103),AND(AO$4:AO102))),($J103*$G103-LN(1+Jumpoverwrite8*AQ$2))/$G103,_xll.qlInterpolationInterpolate(,AO$3,$F103,TRUE))</f>
        <v>#VALUE!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IF(AND(NOT(ISBLANK(Jumpoverwrite9)),AND(NOT(AS103),AND(AS$4:AS102))),($J103*$G103-LN(1+Jumpoverwrite9*AU$2))/$G103,_xll.qlInterpolationInterpolate(,AS$3,$F103,TRUE))</f>
        <v>#VALUE!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IF(AND(NOT(ISBLANK(Jumpoverwrite10)),AND(NOT(AW103),AND(AW$4:AW102))),($J103*$G103-LN(1+Jumpoverwrite10*AY$2))/$G103,_xll.qlInterpolationInterpolate(,AW$3,$F103,TRUE))</f>
        <v>#VALUE!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IF(AND(NOT(ISBLANK(Jumpoverwrite11)),AND(NOT(BA103),AND(BA$4:BA102))),($J103*$G103-LN(1+Jumpoverwrite11*BC$2))/$G103,_xll.qlInterpolationInterpolate(,BA$3,$F103,TRUE))</f>
        <v>#VALUE!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IF(AND(NOT(ISBLANK(Jumpoverwrite12)),AND(NOT(BE103),AND(BE$4:BE102))),($J103*$G103-LN(1+Jumpoverwrite12*BG$2))/$G103,_xll.qlInterpolationInterpolate(,BE$3,$F103,TRUE))</f>
        <v>#VALUE!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IF(AND(NOT(ISBLANK(jumpoverwrite13)),AND(NOT(BI103),AND(BI$4:BI102))),($J103*$G103-LN(1+jumpoverwrite13*BK$2))/$G103,_xll.qlInterpolationInterpolate(,BI$3,$F103,TRUE))</f>
        <v>#VALUE!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>_xll.qlDayCounterYearFraction(Trigger,DayCounter,D103,D104)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IF(AND(NOT(ISBLANK(Jumpoverwrite1)),AND(NOT(M104),AND(M$4:M103))),($J104*$G104-LN(1+Jumpoverwrite1*O$2))/$G104,_xll.qlInterpolationInterpolate(,M$3,$F104,TRUE))</f>
        <v>#VALUE!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IF(AND(NOT(ISBLANK(Jumpoverwrite2)),AND(NOT(Q104),AND(Q$4:Q103))),($J104*$G104-LN(1+Jumpoverwrite2*S$2))/$G104,_xll.qlInterpolationInterpolate(,Q$3,$F104,TRUE))</f>
        <v>#VALUE!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>
        <v>0.05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IF(AND(NOT(ISBLANK(Jumpoverwrite4)),AND(NOT(Y104),AND(Y$4:Y103))),($J104*$G104-LN(1+Jumpoverwrite4*AA$2))/$G104,_xll.qlInterpolationInterpolate(,Y$3,$F104,TRUE))</f>
        <v>#VALUE!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IF(AND(NOT(ISBLANK(Jumpoverwrite5)),AND(NOT(AC104),AND(AC$4:AC103))),($J104*$G104-LN(1+Jumpoverwrite5*AE$2))/$G104,_xll.qlInterpolationInterpolate(,AC$3,$F104,TRUE))</f>
        <v>#VALUE!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IF(AND(NOT(ISBLANK(Jumpoverwrite6)),AND(NOT(AG104),AND(AG$4:AG103))),($J104*$G104-LN(1+Jumpoverwrite6*AI$2))/$G104,_xll.qlInterpolationInterpolate(,AG$3,$F104,TRUE))</f>
        <v>#VALUE!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IF(AND(NOT(ISBLANK(Jumpoverwrite7)),AND(NOT(AK104),AND(AK$4:AK103))),($J104*$G104-LN(1+Jumpoverwrite7*AM$2))/$G104,_xll.qlInterpolationInterpolate(,AK$3,$F104,TRUE))</f>
        <v>#VALUE!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IF(AND(NOT(ISBLANK(Jumpoverwrite8)),AND(NOT(AO104),AND(AO$4:AO103))),($J104*$G104-LN(1+Jumpoverwrite8*AQ$2))/$G104,_xll.qlInterpolationInterpolate(,AO$3,$F104,TRUE))</f>
        <v>#VALUE!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IF(AND(NOT(ISBLANK(Jumpoverwrite9)),AND(NOT(AS104),AND(AS$4:AS103))),($J104*$G104-LN(1+Jumpoverwrite9*AU$2))/$G104,_xll.qlInterpolationInterpolate(,AS$3,$F104,TRUE))</f>
        <v>#VALUE!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IF(AND(NOT(ISBLANK(Jumpoverwrite10)),AND(NOT(AW104),AND(AW$4:AW103))),($J104*$G104-LN(1+Jumpoverwrite10*AY$2))/$G104,_xll.qlInterpolationInterpolate(,AW$3,$F104,TRUE))</f>
        <v>#VALUE!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IF(AND(NOT(ISBLANK(Jumpoverwrite11)),AND(NOT(BA104),AND(BA$4:BA103))),($J104*$G104-LN(1+Jumpoverwrite11*BC$2))/$G104,_xll.qlInterpolationInterpolate(,BA$3,$F104,TRUE))</f>
        <v>#VALUE!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IF(AND(NOT(ISBLANK(Jumpoverwrite12)),AND(NOT(BE104),AND(BE$4:BE103))),($J104*$G104-LN(1+Jumpoverwrite12*BG$2))/$G104,_xll.qlInterpolationInterpolate(,BE$3,$F104,TRUE))</f>
        <v>#VALUE!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IF(AND(NOT(ISBLANK(jumpoverwrite13)),AND(NOT(BI104),AND(BI$4:BI103))),($J104*$G104-LN(1+jumpoverwrite13*BK$2))/$G104,_xll.qlInterpolationInterpolate(,BI$3,$F104,TRUE))</f>
        <v>#VALUE!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>_xll.qlDayCounterYearFraction(Trigger,DayCounter,D104,D105)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IF(AND(NOT(ISBLANK(Jumpoverwrite1)),AND(NOT(M105),AND(M$4:M104))),($J105*$G105-LN(1+Jumpoverwrite1*O$2))/$G105,_xll.qlInterpolationInterpolate(,M$3,$F105,TRUE))</f>
        <v>#VALUE!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IF(AND(NOT(ISBLANK(Jumpoverwrite2)),AND(NOT(Q105),AND(Q$4:Q104))),($J105*$G105-LN(1+Jumpoverwrite2*S$2))/$G105,_xll.qlInterpolationInterpolate(,Q$3,$F105,TRUE))</f>
        <v>#VALUE!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>
        <v>0.05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IF(AND(NOT(ISBLANK(Jumpoverwrite4)),AND(NOT(Y105),AND(Y$4:Y104))),($J105*$G105-LN(1+Jumpoverwrite4*AA$2))/$G105,_xll.qlInterpolationInterpolate(,Y$3,$F105,TRUE))</f>
        <v>#VALUE!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IF(AND(NOT(ISBLANK(Jumpoverwrite5)),AND(NOT(AC105),AND(AC$4:AC104))),($J105*$G105-LN(1+Jumpoverwrite5*AE$2))/$G105,_xll.qlInterpolationInterpolate(,AC$3,$F105,TRUE))</f>
        <v>#VALUE!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IF(AND(NOT(ISBLANK(Jumpoverwrite6)),AND(NOT(AG105),AND(AG$4:AG104))),($J105*$G105-LN(1+Jumpoverwrite6*AI$2))/$G105,_xll.qlInterpolationInterpolate(,AG$3,$F105,TRUE))</f>
        <v>#VALUE!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IF(AND(NOT(ISBLANK(Jumpoverwrite7)),AND(NOT(AK105),AND(AK$4:AK104))),($J105*$G105-LN(1+Jumpoverwrite7*AM$2))/$G105,_xll.qlInterpolationInterpolate(,AK$3,$F105,TRUE))</f>
        <v>#VALUE!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IF(AND(NOT(ISBLANK(Jumpoverwrite8)),AND(NOT(AO105),AND(AO$4:AO104))),($J105*$G105-LN(1+Jumpoverwrite8*AQ$2))/$G105,_xll.qlInterpolationInterpolate(,AO$3,$F105,TRUE))</f>
        <v>#VALUE!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IF(AND(NOT(ISBLANK(Jumpoverwrite9)),AND(NOT(AS105),AND(AS$4:AS104))),($J105*$G105-LN(1+Jumpoverwrite9*AU$2))/$G105,_xll.qlInterpolationInterpolate(,AS$3,$F105,TRUE))</f>
        <v>#VALUE!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IF(AND(NOT(ISBLANK(Jumpoverwrite10)),AND(NOT(AW105),AND(AW$4:AW104))),($J105*$G105-LN(1+Jumpoverwrite10*AY$2))/$G105,_xll.qlInterpolationInterpolate(,AW$3,$F105,TRUE))</f>
        <v>#VALUE!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IF(AND(NOT(ISBLANK(Jumpoverwrite11)),AND(NOT(BA105),AND(BA$4:BA104))),($J105*$G105-LN(1+Jumpoverwrite11*BC$2))/$G105,_xll.qlInterpolationInterpolate(,BA$3,$F105,TRUE))</f>
        <v>#VALUE!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IF(AND(NOT(ISBLANK(Jumpoverwrite12)),AND(NOT(BE105),AND(BE$4:BE104))),($J105*$G105-LN(1+Jumpoverwrite12*BG$2))/$G105,_xll.qlInterpolationInterpolate(,BE$3,$F105,TRUE))</f>
        <v>#VALUE!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IF(AND(NOT(ISBLANK(jumpoverwrite13)),AND(NOT(BI105),AND(BI$4:BI104))),($J105*$G105-LN(1+jumpoverwrite13*BK$2))/$G105,_xll.qlInterpolationInterpolate(,BI$3,$F105,TRUE))</f>
        <v>#VALUE!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>_xll.qlDayCounterYearFraction(Trigger,DayCounter,D105,D106)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IF(AND(NOT(ISBLANK(Jumpoverwrite1)),AND(NOT(M106),AND(M$4:M105))),($J106*$G106-LN(1+Jumpoverwrite1*O$2))/$G106,_xll.qlInterpolationInterpolate(,M$3,$F106,TRUE))</f>
        <v>#VALUE!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IF(AND(NOT(ISBLANK(Jumpoverwrite2)),AND(NOT(Q106),AND(Q$4:Q105))),($J106*$G106-LN(1+Jumpoverwrite2*S$2))/$G106,_xll.qlInterpolationInterpolate(,Q$3,$F106,TRUE))</f>
        <v>#VALUE!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>
        <v>0.05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IF(AND(NOT(ISBLANK(Jumpoverwrite4)),AND(NOT(Y106),AND(Y$4:Y105))),($J106*$G106-LN(1+Jumpoverwrite4*AA$2))/$G106,_xll.qlInterpolationInterpolate(,Y$3,$F106,TRUE))</f>
        <v>#VALUE!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IF(AND(NOT(ISBLANK(Jumpoverwrite5)),AND(NOT(AC106),AND(AC$4:AC105))),($J106*$G106-LN(1+Jumpoverwrite5*AE$2))/$G106,_xll.qlInterpolationInterpolate(,AC$3,$F106,TRUE))</f>
        <v>#VALUE!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IF(AND(NOT(ISBLANK(Jumpoverwrite6)),AND(NOT(AG106),AND(AG$4:AG105))),($J106*$G106-LN(1+Jumpoverwrite6*AI$2))/$G106,_xll.qlInterpolationInterpolate(,AG$3,$F106,TRUE))</f>
        <v>#VALUE!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IF(AND(NOT(ISBLANK(Jumpoverwrite7)),AND(NOT(AK106),AND(AK$4:AK105))),($J106*$G106-LN(1+Jumpoverwrite7*AM$2))/$G106,_xll.qlInterpolationInterpolate(,AK$3,$F106,TRUE))</f>
        <v>#VALUE!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IF(AND(NOT(ISBLANK(Jumpoverwrite8)),AND(NOT(AO106),AND(AO$4:AO105))),($J106*$G106-LN(1+Jumpoverwrite8*AQ$2))/$G106,_xll.qlInterpolationInterpolate(,AO$3,$F106,TRUE))</f>
        <v>#VALUE!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IF(AND(NOT(ISBLANK(Jumpoverwrite9)),AND(NOT(AS106),AND(AS$4:AS105))),($J106*$G106-LN(1+Jumpoverwrite9*AU$2))/$G106,_xll.qlInterpolationInterpolate(,AS$3,$F106,TRUE))</f>
        <v>#VALUE!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IF(AND(NOT(ISBLANK(Jumpoverwrite10)),AND(NOT(AW106),AND(AW$4:AW105))),($J106*$G106-LN(1+Jumpoverwrite10*AY$2))/$G106,_xll.qlInterpolationInterpolate(,AW$3,$F106,TRUE))</f>
        <v>#VALUE!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IF(AND(NOT(ISBLANK(Jumpoverwrite11)),AND(NOT(BA106),AND(BA$4:BA105))),($J106*$G106-LN(1+Jumpoverwrite11*BC$2))/$G106,_xll.qlInterpolationInterpolate(,BA$3,$F106,TRUE))</f>
        <v>#VALUE!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IF(AND(NOT(ISBLANK(Jumpoverwrite12)),AND(NOT(BE106),AND(BE$4:BE105))),($J106*$G106-LN(1+Jumpoverwrite12*BG$2))/$G106,_xll.qlInterpolationInterpolate(,BE$3,$F106,TRUE))</f>
        <v>#VALUE!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IF(AND(NOT(ISBLANK(jumpoverwrite13)),AND(NOT(BI106),AND(BI$4:BI105))),($J106*$G106-LN(1+jumpoverwrite13*BK$2))/$G106,_xll.qlInterpolationInterpolate(,BI$3,$F106,TRUE))</f>
        <v>#VALUE!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>_xll.qlDayCounterYearFraction(Trigger,DayCounter,D106,D107)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IF(AND(NOT(ISBLANK(Jumpoverwrite1)),AND(NOT(M107),AND(M$4:M106))),($J107*$G107-LN(1+Jumpoverwrite1*O$2))/$G107,_xll.qlInterpolationInterpolate(,M$3,$F107,TRUE))</f>
        <v>#VALUE!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IF(AND(NOT(ISBLANK(Jumpoverwrite2)),AND(NOT(Q107),AND(Q$4:Q106))),($J107*$G107-LN(1+Jumpoverwrite2*S$2))/$G107,_xll.qlInterpolationInterpolate(,Q$3,$F107,TRUE))</f>
        <v>#VALUE!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>
        <v>0.05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IF(AND(NOT(ISBLANK(Jumpoverwrite4)),AND(NOT(Y107),AND(Y$4:Y106))),($J107*$G107-LN(1+Jumpoverwrite4*AA$2))/$G107,_xll.qlInterpolationInterpolate(,Y$3,$F107,TRUE))</f>
        <v>#VALUE!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IF(AND(NOT(ISBLANK(Jumpoverwrite5)),AND(NOT(AC107),AND(AC$4:AC106))),($J107*$G107-LN(1+Jumpoverwrite5*AE$2))/$G107,_xll.qlInterpolationInterpolate(,AC$3,$F107,TRUE))</f>
        <v>#VALUE!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IF(AND(NOT(ISBLANK(Jumpoverwrite6)),AND(NOT(AG107),AND(AG$4:AG106))),($J107*$G107-LN(1+Jumpoverwrite6*AI$2))/$G107,_xll.qlInterpolationInterpolate(,AG$3,$F107,TRUE))</f>
        <v>#VALUE!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IF(AND(NOT(ISBLANK(Jumpoverwrite7)),AND(NOT(AK107),AND(AK$4:AK106))),($J107*$G107-LN(1+Jumpoverwrite7*AM$2))/$G107,_xll.qlInterpolationInterpolate(,AK$3,$F107,TRUE))</f>
        <v>#VALUE!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IF(AND(NOT(ISBLANK(Jumpoverwrite8)),AND(NOT(AO107),AND(AO$4:AO106))),($J107*$G107-LN(1+Jumpoverwrite8*AQ$2))/$G107,_xll.qlInterpolationInterpolate(,AO$3,$F107,TRUE))</f>
        <v>#VALUE!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IF(AND(NOT(ISBLANK(Jumpoverwrite9)),AND(NOT(AS107),AND(AS$4:AS106))),($J107*$G107-LN(1+Jumpoverwrite9*AU$2))/$G107,_xll.qlInterpolationInterpolate(,AS$3,$F107,TRUE))</f>
        <v>#VALUE!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IF(AND(NOT(ISBLANK(Jumpoverwrite10)),AND(NOT(AW107),AND(AW$4:AW106))),($J107*$G107-LN(1+Jumpoverwrite10*AY$2))/$G107,_xll.qlInterpolationInterpolate(,AW$3,$F107,TRUE))</f>
        <v>#VALUE!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IF(AND(NOT(ISBLANK(Jumpoverwrite11)),AND(NOT(BA107),AND(BA$4:BA106))),($J107*$G107-LN(1+Jumpoverwrite11*BC$2))/$G107,_xll.qlInterpolationInterpolate(,BA$3,$F107,TRUE))</f>
        <v>#VALUE!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IF(AND(NOT(ISBLANK(Jumpoverwrite12)),AND(NOT(BE107),AND(BE$4:BE106))),($J107*$G107-LN(1+Jumpoverwrite12*BG$2))/$G107,_xll.qlInterpolationInterpolate(,BE$3,$F107,TRUE))</f>
        <v>#VALUE!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IF(AND(NOT(ISBLANK(jumpoverwrite13)),AND(NOT(BI107),AND(BI$4:BI106))),($J107*$G107-LN(1+jumpoverwrite13*BK$2))/$G107,_xll.qlInterpolationInterpolate(,BI$3,$F107,TRUE))</f>
        <v>#VALUE!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>_xll.qlDayCounterYearFraction(Trigger,DayCounter,D107,D108)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IF(AND(NOT(ISBLANK(Jumpoverwrite1)),AND(NOT(M108),AND(M$4:M107))),($J108*$G108-LN(1+Jumpoverwrite1*O$2))/$G108,_xll.qlInterpolationInterpolate(,M$3,$F108,TRUE))</f>
        <v>#VALUE!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IF(AND(NOT(ISBLANK(Jumpoverwrite2)),AND(NOT(Q108),AND(Q$4:Q107))),($J108*$G108-LN(1+Jumpoverwrite2*S$2))/$G108,_xll.qlInterpolationInterpolate(,Q$3,$F108,TRUE))</f>
        <v>#VALUE!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>
        <v>0.05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IF(AND(NOT(ISBLANK(Jumpoverwrite4)),AND(NOT(Y108),AND(Y$4:Y107))),($J108*$G108-LN(1+Jumpoverwrite4*AA$2))/$G108,_xll.qlInterpolationInterpolate(,Y$3,$F108,TRUE))</f>
        <v>#VALUE!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IF(AND(NOT(ISBLANK(Jumpoverwrite5)),AND(NOT(AC108),AND(AC$4:AC107))),($J108*$G108-LN(1+Jumpoverwrite5*AE$2))/$G108,_xll.qlInterpolationInterpolate(,AC$3,$F108,TRUE))</f>
        <v>#VALUE!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IF(AND(NOT(ISBLANK(Jumpoverwrite6)),AND(NOT(AG108),AND(AG$4:AG107))),($J108*$G108-LN(1+Jumpoverwrite6*AI$2))/$G108,_xll.qlInterpolationInterpolate(,AG$3,$F108,TRUE))</f>
        <v>#VALUE!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IF(AND(NOT(ISBLANK(Jumpoverwrite7)),AND(NOT(AK108),AND(AK$4:AK107))),($J108*$G108-LN(1+Jumpoverwrite7*AM$2))/$G108,_xll.qlInterpolationInterpolate(,AK$3,$F108,TRUE))</f>
        <v>#VALUE!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IF(AND(NOT(ISBLANK(Jumpoverwrite8)),AND(NOT(AO108),AND(AO$4:AO107))),($J108*$G108-LN(1+Jumpoverwrite8*AQ$2))/$G108,_xll.qlInterpolationInterpolate(,AO$3,$F108,TRUE))</f>
        <v>#VALUE!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IF(AND(NOT(ISBLANK(Jumpoverwrite9)),AND(NOT(AS108),AND(AS$4:AS107))),($J108*$G108-LN(1+Jumpoverwrite9*AU$2))/$G108,_xll.qlInterpolationInterpolate(,AS$3,$F108,TRUE))</f>
        <v>#VALUE!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IF(AND(NOT(ISBLANK(Jumpoverwrite10)),AND(NOT(AW108),AND(AW$4:AW107))),($J108*$G108-LN(1+Jumpoverwrite10*AY$2))/$G108,_xll.qlInterpolationInterpolate(,AW$3,$F108,TRUE))</f>
        <v>#VALUE!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IF(AND(NOT(ISBLANK(Jumpoverwrite11)),AND(NOT(BA108),AND(BA$4:BA107))),($J108*$G108-LN(1+Jumpoverwrite11*BC$2))/$G108,_xll.qlInterpolationInterpolate(,BA$3,$F108,TRUE))</f>
        <v>#VALUE!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IF(AND(NOT(ISBLANK(Jumpoverwrite12)),AND(NOT(BE108),AND(BE$4:BE107))),($J108*$G108-LN(1+Jumpoverwrite12*BG$2))/$G108,_xll.qlInterpolationInterpolate(,BE$3,$F108,TRUE))</f>
        <v>#VALUE!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IF(AND(NOT(ISBLANK(jumpoverwrite13)),AND(NOT(BI108),AND(BI$4:BI107))),($J108*$G108-LN(1+jumpoverwrite13*BK$2))/$G108,_xll.qlInterpolationInterpolate(,BI$3,$F108,TRUE))</f>
        <v>#VALUE!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>_xll.qlDayCounterYearFraction(Trigger,DayCounter,D108,D109)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IF(AND(NOT(ISBLANK(Jumpoverwrite1)),AND(NOT(M109),AND(M$4:M108))),($J109*$G109-LN(1+Jumpoverwrite1*O$2))/$G109,_xll.qlInterpolationInterpolate(,M$3,$F109,TRUE))</f>
        <v>#VALUE!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IF(AND(NOT(ISBLANK(Jumpoverwrite2)),AND(NOT(Q109),AND(Q$4:Q108))),($J109*$G109-LN(1+Jumpoverwrite2*S$2))/$G109,_xll.qlInterpolationInterpolate(,Q$3,$F109,TRUE))</f>
        <v>#VALUE!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>
        <v>0.05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IF(AND(NOT(ISBLANK(Jumpoverwrite4)),AND(NOT(Y109),AND(Y$4:Y108))),($J109*$G109-LN(1+Jumpoverwrite4*AA$2))/$G109,_xll.qlInterpolationInterpolate(,Y$3,$F109,TRUE))</f>
        <v>#VALUE!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IF(AND(NOT(ISBLANK(Jumpoverwrite5)),AND(NOT(AC109),AND(AC$4:AC108))),($J109*$G109-LN(1+Jumpoverwrite5*AE$2))/$G109,_xll.qlInterpolationInterpolate(,AC$3,$F109,TRUE))</f>
        <v>#VALUE!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IF(AND(NOT(ISBLANK(Jumpoverwrite6)),AND(NOT(AG109),AND(AG$4:AG108))),($J109*$G109-LN(1+Jumpoverwrite6*AI$2))/$G109,_xll.qlInterpolationInterpolate(,AG$3,$F109,TRUE))</f>
        <v>#VALUE!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IF(AND(NOT(ISBLANK(Jumpoverwrite7)),AND(NOT(AK109),AND(AK$4:AK108))),($J109*$G109-LN(1+Jumpoverwrite7*AM$2))/$G109,_xll.qlInterpolationInterpolate(,AK$3,$F109,TRUE))</f>
        <v>#VALUE!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IF(AND(NOT(ISBLANK(Jumpoverwrite8)),AND(NOT(AO109),AND(AO$4:AO108))),($J109*$G109-LN(1+Jumpoverwrite8*AQ$2))/$G109,_xll.qlInterpolationInterpolate(,AO$3,$F109,TRUE))</f>
        <v>#VALUE!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IF(AND(NOT(ISBLANK(Jumpoverwrite9)),AND(NOT(AS109),AND(AS$4:AS108))),($J109*$G109-LN(1+Jumpoverwrite9*AU$2))/$G109,_xll.qlInterpolationInterpolate(,AS$3,$F109,TRUE))</f>
        <v>#VALUE!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IF(AND(NOT(ISBLANK(Jumpoverwrite10)),AND(NOT(AW109),AND(AW$4:AW108))),($J109*$G109-LN(1+Jumpoverwrite10*AY$2))/$G109,_xll.qlInterpolationInterpolate(,AW$3,$F109,TRUE))</f>
        <v>#VALUE!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IF(AND(NOT(ISBLANK(Jumpoverwrite11)),AND(NOT(BA109),AND(BA$4:BA108))),($J109*$G109-LN(1+Jumpoverwrite11*BC$2))/$G109,_xll.qlInterpolationInterpolate(,BA$3,$F109,TRUE))</f>
        <v>#VALUE!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IF(AND(NOT(ISBLANK(Jumpoverwrite12)),AND(NOT(BE109),AND(BE$4:BE108))),($J109*$G109-LN(1+Jumpoverwrite12*BG$2))/$G109,_xll.qlInterpolationInterpolate(,BE$3,$F109,TRUE))</f>
        <v>#VALUE!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IF(AND(NOT(ISBLANK(jumpoverwrite13)),AND(NOT(BI109),AND(BI$4:BI108))),($J109*$G109-LN(1+jumpoverwrite13*BK$2))/$G109,_xll.qlInterpolationInterpolate(,BI$3,$F109,TRUE))</f>
        <v>#VALUE!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>_xll.qlDayCounterYearFraction(Trigger,DayCounter,D109,D110)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IF(AND(NOT(ISBLANK(Jumpoverwrite1)),AND(NOT(M110),AND(M$4:M109))),($J110*$G110-LN(1+Jumpoverwrite1*O$2))/$G110,_xll.qlInterpolationInterpolate(,M$3,$F110,TRUE))</f>
        <v>#VALUE!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IF(AND(NOT(ISBLANK(Jumpoverwrite2)),AND(NOT(Q110),AND(Q$4:Q109))),($J110*$G110-LN(1+Jumpoverwrite2*S$2))/$G110,_xll.qlInterpolationInterpolate(,Q$3,$F110,TRUE))</f>
        <v>#VALUE!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>
        <v>0.05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IF(AND(NOT(ISBLANK(Jumpoverwrite4)),AND(NOT(Y110),AND(Y$4:Y109))),($J110*$G110-LN(1+Jumpoverwrite4*AA$2))/$G110,_xll.qlInterpolationInterpolate(,Y$3,$F110,TRUE))</f>
        <v>#VALUE!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IF(AND(NOT(ISBLANK(Jumpoverwrite5)),AND(NOT(AC110),AND(AC$4:AC109))),($J110*$G110-LN(1+Jumpoverwrite5*AE$2))/$G110,_xll.qlInterpolationInterpolate(,AC$3,$F110,TRUE))</f>
        <v>#VALUE!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IF(AND(NOT(ISBLANK(Jumpoverwrite6)),AND(NOT(AG110),AND(AG$4:AG109))),($J110*$G110-LN(1+Jumpoverwrite6*AI$2))/$G110,_xll.qlInterpolationInterpolate(,AG$3,$F110,TRUE))</f>
        <v>#VALUE!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IF(AND(NOT(ISBLANK(Jumpoverwrite7)),AND(NOT(AK110),AND(AK$4:AK109))),($J110*$G110-LN(1+Jumpoverwrite7*AM$2))/$G110,_xll.qlInterpolationInterpolate(,AK$3,$F110,TRUE))</f>
        <v>#VALUE!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IF(AND(NOT(ISBLANK(Jumpoverwrite8)),AND(NOT(AO110),AND(AO$4:AO109))),($J110*$G110-LN(1+Jumpoverwrite8*AQ$2))/$G110,_xll.qlInterpolationInterpolate(,AO$3,$F110,TRUE))</f>
        <v>#VALUE!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IF(AND(NOT(ISBLANK(Jumpoverwrite9)),AND(NOT(AS110),AND(AS$4:AS109))),($J110*$G110-LN(1+Jumpoverwrite9*AU$2))/$G110,_xll.qlInterpolationInterpolate(,AS$3,$F110,TRUE))</f>
        <v>#VALUE!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IF(AND(NOT(ISBLANK(Jumpoverwrite10)),AND(NOT(AW110),AND(AW$4:AW109))),($J110*$G110-LN(1+Jumpoverwrite10*AY$2))/$G110,_xll.qlInterpolationInterpolate(,AW$3,$F110,TRUE))</f>
        <v>#VALUE!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IF(AND(NOT(ISBLANK(Jumpoverwrite11)),AND(NOT(BA110),AND(BA$4:BA109))),($J110*$G110-LN(1+Jumpoverwrite11*BC$2))/$G110,_xll.qlInterpolationInterpolate(,BA$3,$F110,TRUE))</f>
        <v>#VALUE!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IF(AND(NOT(ISBLANK(Jumpoverwrite12)),AND(NOT(BE110),AND(BE$4:BE109))),($J110*$G110-LN(1+Jumpoverwrite12*BG$2))/$G110,_xll.qlInterpolationInterpolate(,BE$3,$F110,TRUE))</f>
        <v>#VALUE!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IF(AND(NOT(ISBLANK(jumpoverwrite13)),AND(NOT(BI110),AND(BI$4:BI109))),($J110*$G110-LN(1+jumpoverwrite13*BK$2))/$G110,_xll.qlInterpolationInterpolate(,BI$3,$F110,TRUE))</f>
        <v>#VALUE!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>_xll.qlDayCounterYearFraction(Trigger,DayCounter,D110,D111)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IF(AND(NOT(ISBLANK(Jumpoverwrite1)),AND(NOT(M111),AND(M$4:M110))),($J111*$G111-LN(1+Jumpoverwrite1*O$2))/$G111,_xll.qlInterpolationInterpolate(,M$3,$F111,TRUE))</f>
        <v>#VALUE!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IF(AND(NOT(ISBLANK(Jumpoverwrite2)),AND(NOT(Q111),AND(Q$4:Q110))),($J111*$G111-LN(1+Jumpoverwrite2*S$2))/$G111,_xll.qlInterpolationInterpolate(,Q$3,$F111,TRUE))</f>
        <v>#VALUE!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>
        <v>0.05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IF(AND(NOT(ISBLANK(Jumpoverwrite4)),AND(NOT(Y111),AND(Y$4:Y110))),($J111*$G111-LN(1+Jumpoverwrite4*AA$2))/$G111,_xll.qlInterpolationInterpolate(,Y$3,$F111,TRUE))</f>
        <v>#VALUE!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IF(AND(NOT(ISBLANK(Jumpoverwrite5)),AND(NOT(AC111),AND(AC$4:AC110))),($J111*$G111-LN(1+Jumpoverwrite5*AE$2))/$G111,_xll.qlInterpolationInterpolate(,AC$3,$F111,TRUE))</f>
        <v>#VALUE!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IF(AND(NOT(ISBLANK(Jumpoverwrite6)),AND(NOT(AG111),AND(AG$4:AG110))),($J111*$G111-LN(1+Jumpoverwrite6*AI$2))/$G111,_xll.qlInterpolationInterpolate(,AG$3,$F111,TRUE))</f>
        <v>#VALUE!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IF(AND(NOT(ISBLANK(Jumpoverwrite7)),AND(NOT(AK111),AND(AK$4:AK110))),($J111*$G111-LN(1+Jumpoverwrite7*AM$2))/$G111,_xll.qlInterpolationInterpolate(,AK$3,$F111,TRUE))</f>
        <v>#VALUE!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IF(AND(NOT(ISBLANK(Jumpoverwrite8)),AND(NOT(AO111),AND(AO$4:AO110))),($J111*$G111-LN(1+Jumpoverwrite8*AQ$2))/$G111,_xll.qlInterpolationInterpolate(,AO$3,$F111,TRUE))</f>
        <v>#VALUE!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IF(AND(NOT(ISBLANK(Jumpoverwrite9)),AND(NOT(AS111),AND(AS$4:AS110))),($J111*$G111-LN(1+Jumpoverwrite9*AU$2))/$G111,_xll.qlInterpolationInterpolate(,AS$3,$F111,TRUE))</f>
        <v>#VALUE!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IF(AND(NOT(ISBLANK(Jumpoverwrite10)),AND(NOT(AW111),AND(AW$4:AW110))),($J111*$G111-LN(1+Jumpoverwrite10*AY$2))/$G111,_xll.qlInterpolationInterpolate(,AW$3,$F111,TRUE))</f>
        <v>#VALUE!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IF(AND(NOT(ISBLANK(Jumpoverwrite11)),AND(NOT(BA111),AND(BA$4:BA110))),($J111*$G111-LN(1+Jumpoverwrite11*BC$2))/$G111,_xll.qlInterpolationInterpolate(,BA$3,$F111,TRUE))</f>
        <v>#VALUE!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IF(AND(NOT(ISBLANK(Jumpoverwrite12)),AND(NOT(BE111),AND(BE$4:BE110))),($J111*$G111-LN(1+Jumpoverwrite12*BG$2))/$G111,_xll.qlInterpolationInterpolate(,BE$3,$F111,TRUE))</f>
        <v>#VALUE!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IF(AND(NOT(ISBLANK(jumpoverwrite13)),AND(NOT(BI111),AND(BI$4:BI110))),($J111*$G111-LN(1+jumpoverwrite13*BK$2))/$G111,_xll.qlInterpolationInterpolate(,BI$3,$F111,TRUE))</f>
        <v>#VALUE!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>_xll.qlDayCounterYearFraction(Trigger,DayCounter,D111,D112)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IF(AND(NOT(ISBLANK(Jumpoverwrite1)),AND(NOT(M112),AND(M$4:M111))),($J112*$G112-LN(1+Jumpoverwrite1*O$2))/$G112,_xll.qlInterpolationInterpolate(,M$3,$F112,TRUE))</f>
        <v>#VALUE!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IF(AND(NOT(ISBLANK(Jumpoverwrite2)),AND(NOT(Q112),AND(Q$4:Q111))),($J112*$G112-LN(1+Jumpoverwrite2*S$2))/$G112,_xll.qlInterpolationInterpolate(,Q$3,$F112,TRUE))</f>
        <v>#VALUE!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>
        <v>0.05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IF(AND(NOT(ISBLANK(Jumpoverwrite4)),AND(NOT(Y112),AND(Y$4:Y111))),($J112*$G112-LN(1+Jumpoverwrite4*AA$2))/$G112,_xll.qlInterpolationInterpolate(,Y$3,$F112,TRUE))</f>
        <v>#VALUE!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IF(AND(NOT(ISBLANK(Jumpoverwrite5)),AND(NOT(AC112),AND(AC$4:AC111))),($J112*$G112-LN(1+Jumpoverwrite5*AE$2))/$G112,_xll.qlInterpolationInterpolate(,AC$3,$F112,TRUE))</f>
        <v>#VALUE!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IF(AND(NOT(ISBLANK(Jumpoverwrite6)),AND(NOT(AG112),AND(AG$4:AG111))),($J112*$G112-LN(1+Jumpoverwrite6*AI$2))/$G112,_xll.qlInterpolationInterpolate(,AG$3,$F112,TRUE))</f>
        <v>#VALUE!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IF(AND(NOT(ISBLANK(Jumpoverwrite7)),AND(NOT(AK112),AND(AK$4:AK111))),($J112*$G112-LN(1+Jumpoverwrite7*AM$2))/$G112,_xll.qlInterpolationInterpolate(,AK$3,$F112,TRUE))</f>
        <v>#VALUE!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IF(AND(NOT(ISBLANK(Jumpoverwrite8)),AND(NOT(AO112),AND(AO$4:AO111))),($J112*$G112-LN(1+Jumpoverwrite8*AQ$2))/$G112,_xll.qlInterpolationInterpolate(,AO$3,$F112,TRUE))</f>
        <v>#VALUE!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IF(AND(NOT(ISBLANK(Jumpoverwrite9)),AND(NOT(AS112),AND(AS$4:AS111))),($J112*$G112-LN(1+Jumpoverwrite9*AU$2))/$G112,_xll.qlInterpolationInterpolate(,AS$3,$F112,TRUE))</f>
        <v>#VALUE!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IF(AND(NOT(ISBLANK(Jumpoverwrite10)),AND(NOT(AW112),AND(AW$4:AW111))),($J112*$G112-LN(1+Jumpoverwrite10*AY$2))/$G112,_xll.qlInterpolationInterpolate(,AW$3,$F112,TRUE))</f>
        <v>#VALUE!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IF(AND(NOT(ISBLANK(Jumpoverwrite11)),AND(NOT(BA112),AND(BA$4:BA111))),($J112*$G112-LN(1+Jumpoverwrite11*BC$2))/$G112,_xll.qlInterpolationInterpolate(,BA$3,$F112,TRUE))</f>
        <v>#VALUE!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IF(AND(NOT(ISBLANK(Jumpoverwrite12)),AND(NOT(BE112),AND(BE$4:BE111))),($J112*$G112-LN(1+Jumpoverwrite12*BG$2))/$G112,_xll.qlInterpolationInterpolate(,BE$3,$F112,TRUE))</f>
        <v>#VALUE!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IF(AND(NOT(ISBLANK(jumpoverwrite13)),AND(NOT(BI112),AND(BI$4:BI111))),($J112*$G112-LN(1+jumpoverwrite13*BK$2))/$G112,_xll.qlInterpolationInterpolate(,BI$3,$F112,TRUE))</f>
        <v>#VALUE!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>_xll.qlDayCounterYearFraction(Trigger,DayCounter,D112,D113)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IF(AND(NOT(ISBLANK(Jumpoverwrite1)),AND(NOT(M113),AND(M$4:M112))),($J113*$G113-LN(1+Jumpoverwrite1*O$2))/$G113,_xll.qlInterpolationInterpolate(,M$3,$F113,TRUE))</f>
        <v>#VALUE!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IF(AND(NOT(ISBLANK(Jumpoverwrite2)),AND(NOT(Q113),AND(Q$4:Q112))),($J113*$G113-LN(1+Jumpoverwrite2*S$2))/$G113,_xll.qlInterpolationInterpolate(,Q$3,$F113,TRUE))</f>
        <v>#VALUE!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>
        <v>0.05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IF(AND(NOT(ISBLANK(Jumpoverwrite4)),AND(NOT(Y113),AND(Y$4:Y112))),($J113*$G113-LN(1+Jumpoverwrite4*AA$2))/$G113,_xll.qlInterpolationInterpolate(,Y$3,$F113,TRUE))</f>
        <v>#VALUE!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IF(AND(NOT(ISBLANK(Jumpoverwrite5)),AND(NOT(AC113),AND(AC$4:AC112))),($J113*$G113-LN(1+Jumpoverwrite5*AE$2))/$G113,_xll.qlInterpolationInterpolate(,AC$3,$F113,TRUE))</f>
        <v>#VALUE!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IF(AND(NOT(ISBLANK(Jumpoverwrite6)),AND(NOT(AG113),AND(AG$4:AG112))),($J113*$G113-LN(1+Jumpoverwrite6*AI$2))/$G113,_xll.qlInterpolationInterpolate(,AG$3,$F113,TRUE))</f>
        <v>#VALUE!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IF(AND(NOT(ISBLANK(Jumpoverwrite7)),AND(NOT(AK113),AND(AK$4:AK112))),($J113*$G113-LN(1+Jumpoverwrite7*AM$2))/$G113,_xll.qlInterpolationInterpolate(,AK$3,$F113,TRUE))</f>
        <v>#VALUE!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IF(AND(NOT(ISBLANK(Jumpoverwrite8)),AND(NOT(AO113),AND(AO$4:AO112))),($J113*$G113-LN(1+Jumpoverwrite8*AQ$2))/$G113,_xll.qlInterpolationInterpolate(,AO$3,$F113,TRUE))</f>
        <v>#VALUE!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IF(AND(NOT(ISBLANK(Jumpoverwrite9)),AND(NOT(AS113),AND(AS$4:AS112))),($J113*$G113-LN(1+Jumpoverwrite9*AU$2))/$G113,_xll.qlInterpolationInterpolate(,AS$3,$F113,TRUE))</f>
        <v>#VALUE!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IF(AND(NOT(ISBLANK(Jumpoverwrite10)),AND(NOT(AW113),AND(AW$4:AW112))),($J113*$G113-LN(1+Jumpoverwrite10*AY$2))/$G113,_xll.qlInterpolationInterpolate(,AW$3,$F113,TRUE))</f>
        <v>#VALUE!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IF(AND(NOT(ISBLANK(Jumpoverwrite11)),AND(NOT(BA113),AND(BA$4:BA112))),($J113*$G113-LN(1+Jumpoverwrite11*BC$2))/$G113,_xll.qlInterpolationInterpolate(,BA$3,$F113,TRUE))</f>
        <v>#VALUE!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IF(AND(NOT(ISBLANK(Jumpoverwrite12)),AND(NOT(BE113),AND(BE$4:BE112))),($J113*$G113-LN(1+Jumpoverwrite12*BG$2))/$G113,_xll.qlInterpolationInterpolate(,BE$3,$F113,TRUE))</f>
        <v>#VALUE!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IF(AND(NOT(ISBLANK(jumpoverwrite13)),AND(NOT(BI113),AND(BI$4:BI112))),($J113*$G113-LN(1+jumpoverwrite13*BK$2))/$G113,_xll.qlInterpolationInterpolate(,BI$3,$F113,TRUE))</f>
        <v>#VALUE!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>_xll.qlDayCounterYearFraction(Trigger,DayCounter,D113,D114)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IF(AND(NOT(ISBLANK(Jumpoverwrite1)),AND(NOT(M114),AND(M$4:M113))),($J114*$G114-LN(1+Jumpoverwrite1*O$2))/$G114,_xll.qlInterpolationInterpolate(,M$3,$F114,TRUE))</f>
        <v>#VALUE!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IF(AND(NOT(ISBLANK(Jumpoverwrite2)),AND(NOT(Q114),AND(Q$4:Q113))),($J114*$G114-LN(1+Jumpoverwrite2*S$2))/$G114,_xll.qlInterpolationInterpolate(,Q$3,$F114,TRUE))</f>
        <v>#VALUE!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>
        <v>0.05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IF(AND(NOT(ISBLANK(Jumpoverwrite4)),AND(NOT(Y114),AND(Y$4:Y113))),($J114*$G114-LN(1+Jumpoverwrite4*AA$2))/$G114,_xll.qlInterpolationInterpolate(,Y$3,$F114,TRUE))</f>
        <v>#VALUE!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IF(AND(NOT(ISBLANK(Jumpoverwrite5)),AND(NOT(AC114),AND(AC$4:AC113))),($J114*$G114-LN(1+Jumpoverwrite5*AE$2))/$G114,_xll.qlInterpolationInterpolate(,AC$3,$F114,TRUE))</f>
        <v>#VALUE!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IF(AND(NOT(ISBLANK(Jumpoverwrite6)),AND(NOT(AG114),AND(AG$4:AG113))),($J114*$G114-LN(1+Jumpoverwrite6*AI$2))/$G114,_xll.qlInterpolationInterpolate(,AG$3,$F114,TRUE))</f>
        <v>#VALUE!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IF(AND(NOT(ISBLANK(Jumpoverwrite7)),AND(NOT(AK114),AND(AK$4:AK113))),($J114*$G114-LN(1+Jumpoverwrite7*AM$2))/$G114,_xll.qlInterpolationInterpolate(,AK$3,$F114,TRUE))</f>
        <v>#VALUE!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IF(AND(NOT(ISBLANK(Jumpoverwrite8)),AND(NOT(AO114),AND(AO$4:AO113))),($J114*$G114-LN(1+Jumpoverwrite8*AQ$2))/$G114,_xll.qlInterpolationInterpolate(,AO$3,$F114,TRUE))</f>
        <v>#VALUE!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IF(AND(NOT(ISBLANK(Jumpoverwrite9)),AND(NOT(AS114),AND(AS$4:AS113))),($J114*$G114-LN(1+Jumpoverwrite9*AU$2))/$G114,_xll.qlInterpolationInterpolate(,AS$3,$F114,TRUE))</f>
        <v>#VALUE!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IF(AND(NOT(ISBLANK(Jumpoverwrite10)),AND(NOT(AW114),AND(AW$4:AW113))),($J114*$G114-LN(1+Jumpoverwrite10*AY$2))/$G114,_xll.qlInterpolationInterpolate(,AW$3,$F114,TRUE))</f>
        <v>#VALUE!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IF(AND(NOT(ISBLANK(Jumpoverwrite11)),AND(NOT(BA114),AND(BA$4:BA113))),($J114*$G114-LN(1+Jumpoverwrite11*BC$2))/$G114,_xll.qlInterpolationInterpolate(,BA$3,$F114,TRUE))</f>
        <v>#VALUE!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IF(AND(NOT(ISBLANK(Jumpoverwrite12)),AND(NOT(BE114),AND(BE$4:BE113))),($J114*$G114-LN(1+Jumpoverwrite12*BG$2))/$G114,_xll.qlInterpolationInterpolate(,BE$3,$F114,TRUE))</f>
        <v>#VALUE!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IF(AND(NOT(ISBLANK(jumpoverwrite13)),AND(NOT(BI114),AND(BI$4:BI113))),($J114*$G114-LN(1+jumpoverwrite13*BK$2))/$G114,_xll.qlInterpolationInterpolate(,BI$3,$F114,TRUE))</f>
        <v>#VALUE!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>_xll.qlDayCounterYearFraction(Trigger,DayCounter,D114,D115)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IF(AND(NOT(ISBLANK(Jumpoverwrite1)),AND(NOT(M115),AND(M$4:M114))),($J115*$G115-LN(1+Jumpoverwrite1*O$2))/$G115,_xll.qlInterpolationInterpolate(,M$3,$F115,TRUE))</f>
        <v>#VALUE!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IF(AND(NOT(ISBLANK(Jumpoverwrite2)),AND(NOT(Q115),AND(Q$4:Q114))),($J115*$G115-LN(1+Jumpoverwrite2*S$2))/$G115,_xll.qlInterpolationInterpolate(,Q$3,$F115,TRUE))</f>
        <v>#VALUE!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>
        <v>0.05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IF(AND(NOT(ISBLANK(Jumpoverwrite4)),AND(NOT(Y115),AND(Y$4:Y114))),($J115*$G115-LN(1+Jumpoverwrite4*AA$2))/$G115,_xll.qlInterpolationInterpolate(,Y$3,$F115,TRUE))</f>
        <v>#VALUE!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IF(AND(NOT(ISBLANK(Jumpoverwrite5)),AND(NOT(AC115),AND(AC$4:AC114))),($J115*$G115-LN(1+Jumpoverwrite5*AE$2))/$G115,_xll.qlInterpolationInterpolate(,AC$3,$F115,TRUE))</f>
        <v>#VALUE!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IF(AND(NOT(ISBLANK(Jumpoverwrite6)),AND(NOT(AG115),AND(AG$4:AG114))),($J115*$G115-LN(1+Jumpoverwrite6*AI$2))/$G115,_xll.qlInterpolationInterpolate(,AG$3,$F115,TRUE))</f>
        <v>#VALUE!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IF(AND(NOT(ISBLANK(Jumpoverwrite7)),AND(NOT(AK115),AND(AK$4:AK114))),($J115*$G115-LN(1+Jumpoverwrite7*AM$2))/$G115,_xll.qlInterpolationInterpolate(,AK$3,$F115,TRUE))</f>
        <v>#VALUE!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IF(AND(NOT(ISBLANK(Jumpoverwrite8)),AND(NOT(AO115),AND(AO$4:AO114))),($J115*$G115-LN(1+Jumpoverwrite8*AQ$2))/$G115,_xll.qlInterpolationInterpolate(,AO$3,$F115,TRUE))</f>
        <v>#VALUE!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IF(AND(NOT(ISBLANK(Jumpoverwrite9)),AND(NOT(AS115),AND(AS$4:AS114))),($J115*$G115-LN(1+Jumpoverwrite9*AU$2))/$G115,_xll.qlInterpolationInterpolate(,AS$3,$F115,TRUE))</f>
        <v>#VALUE!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IF(AND(NOT(ISBLANK(Jumpoverwrite10)),AND(NOT(AW115),AND(AW$4:AW114))),($J115*$G115-LN(1+Jumpoverwrite10*AY$2))/$G115,_xll.qlInterpolationInterpolate(,AW$3,$F115,TRUE))</f>
        <v>#VALUE!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IF(AND(NOT(ISBLANK(Jumpoverwrite11)),AND(NOT(BA115),AND(BA$4:BA114))),($J115*$G115-LN(1+Jumpoverwrite11*BC$2))/$G115,_xll.qlInterpolationInterpolate(,BA$3,$F115,TRUE))</f>
        <v>#VALUE!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IF(AND(NOT(ISBLANK(Jumpoverwrite12)),AND(NOT(BE115),AND(BE$4:BE114))),($J115*$G115-LN(1+Jumpoverwrite12*BG$2))/$G115,_xll.qlInterpolationInterpolate(,BE$3,$F115,TRUE))</f>
        <v>#VALUE!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IF(AND(NOT(ISBLANK(jumpoverwrite13)),AND(NOT(BI115),AND(BI$4:BI114))),($J115*$G115-LN(1+jumpoverwrite13*BK$2))/$G115,_xll.qlInterpolationInterpolate(,BI$3,$F115,TRUE))</f>
        <v>#VALUE!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>_xll.qlDayCounterYearFraction(Trigger,DayCounter,D115,D116)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IF(AND(NOT(ISBLANK(Jumpoverwrite1)),AND(NOT(M116),AND(M$4:M115))),($J116*$G116-LN(1+Jumpoverwrite1*O$2))/$G116,_xll.qlInterpolationInterpolate(,M$3,$F116,TRUE))</f>
        <v>#VALUE!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IF(AND(NOT(ISBLANK(Jumpoverwrite2)),AND(NOT(Q116),AND(Q$4:Q115))),($J116*$G116-LN(1+Jumpoverwrite2*S$2))/$G116,_xll.qlInterpolationInterpolate(,Q$3,$F116,TRUE))</f>
        <v>#VALUE!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>
        <v>0.05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IF(AND(NOT(ISBLANK(Jumpoverwrite4)),AND(NOT(Y116),AND(Y$4:Y115))),($J116*$G116-LN(1+Jumpoverwrite4*AA$2))/$G116,_xll.qlInterpolationInterpolate(,Y$3,$F116,TRUE))</f>
        <v>#VALUE!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IF(AND(NOT(ISBLANK(Jumpoverwrite5)),AND(NOT(AC116),AND(AC$4:AC115))),($J116*$G116-LN(1+Jumpoverwrite5*AE$2))/$G116,_xll.qlInterpolationInterpolate(,AC$3,$F116,TRUE))</f>
        <v>#VALUE!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IF(AND(NOT(ISBLANK(Jumpoverwrite6)),AND(NOT(AG116),AND(AG$4:AG115))),($J116*$G116-LN(1+Jumpoverwrite6*AI$2))/$G116,_xll.qlInterpolationInterpolate(,AG$3,$F116,TRUE))</f>
        <v>#VALUE!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IF(AND(NOT(ISBLANK(Jumpoverwrite7)),AND(NOT(AK116),AND(AK$4:AK115))),($J116*$G116-LN(1+Jumpoverwrite7*AM$2))/$G116,_xll.qlInterpolationInterpolate(,AK$3,$F116,TRUE))</f>
        <v>#VALUE!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IF(AND(NOT(ISBLANK(Jumpoverwrite8)),AND(NOT(AO116),AND(AO$4:AO115))),($J116*$G116-LN(1+Jumpoverwrite8*AQ$2))/$G116,_xll.qlInterpolationInterpolate(,AO$3,$F116,TRUE))</f>
        <v>#VALUE!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IF(AND(NOT(ISBLANK(Jumpoverwrite9)),AND(NOT(AS116),AND(AS$4:AS115))),($J116*$G116-LN(1+Jumpoverwrite9*AU$2))/$G116,_xll.qlInterpolationInterpolate(,AS$3,$F116,TRUE))</f>
        <v>#VALUE!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IF(AND(NOT(ISBLANK(Jumpoverwrite10)),AND(NOT(AW116),AND(AW$4:AW115))),($J116*$G116-LN(1+Jumpoverwrite10*AY$2))/$G116,_xll.qlInterpolationInterpolate(,AW$3,$F116,TRUE))</f>
        <v>#VALUE!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IF(AND(NOT(ISBLANK(Jumpoverwrite11)),AND(NOT(BA116),AND(BA$4:BA115))),($J116*$G116-LN(1+Jumpoverwrite11*BC$2))/$G116,_xll.qlInterpolationInterpolate(,BA$3,$F116,TRUE))</f>
        <v>#VALUE!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IF(AND(NOT(ISBLANK(Jumpoverwrite12)),AND(NOT(BE116),AND(BE$4:BE115))),($J116*$G116-LN(1+Jumpoverwrite12*BG$2))/$G116,_xll.qlInterpolationInterpolate(,BE$3,$F116,TRUE))</f>
        <v>#VALUE!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IF(AND(NOT(ISBLANK(jumpoverwrite13)),AND(NOT(BI116),AND(BI$4:BI115))),($J116*$G116-LN(1+jumpoverwrite13*BK$2))/$G116,_xll.qlInterpolationInterpolate(,BI$3,$F116,TRUE))</f>
        <v>#VALUE!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>_xll.qlDayCounterYearFraction(Trigger,DayCounter,D116,D117)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IF(AND(NOT(ISBLANK(Jumpoverwrite1)),AND(NOT(M117),AND(M$4:M116))),($J117*$G117-LN(1+Jumpoverwrite1*O$2))/$G117,_xll.qlInterpolationInterpolate(,M$3,$F117,TRUE))</f>
        <v>#VALUE!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IF(AND(NOT(ISBLANK(Jumpoverwrite2)),AND(NOT(Q117),AND(Q$4:Q116))),($J117*$G117-LN(1+Jumpoverwrite2*S$2))/$G117,_xll.qlInterpolationInterpolate(,Q$3,$F117,TRUE))</f>
        <v>#VALUE!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>
        <v>0.05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IF(AND(NOT(ISBLANK(Jumpoverwrite4)),AND(NOT(Y117),AND(Y$4:Y116))),($J117*$G117-LN(1+Jumpoverwrite4*AA$2))/$G117,_xll.qlInterpolationInterpolate(,Y$3,$F117,TRUE))</f>
        <v>#VALUE!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IF(AND(NOT(ISBLANK(Jumpoverwrite5)),AND(NOT(AC117),AND(AC$4:AC116))),($J117*$G117-LN(1+Jumpoverwrite5*AE$2))/$G117,_xll.qlInterpolationInterpolate(,AC$3,$F117,TRUE))</f>
        <v>#VALUE!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IF(AND(NOT(ISBLANK(Jumpoverwrite6)),AND(NOT(AG117),AND(AG$4:AG116))),($J117*$G117-LN(1+Jumpoverwrite6*AI$2))/$G117,_xll.qlInterpolationInterpolate(,AG$3,$F117,TRUE))</f>
        <v>#VALUE!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IF(AND(NOT(ISBLANK(Jumpoverwrite7)),AND(NOT(AK117),AND(AK$4:AK116))),($J117*$G117-LN(1+Jumpoverwrite7*AM$2))/$G117,_xll.qlInterpolationInterpolate(,AK$3,$F117,TRUE))</f>
        <v>#VALUE!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IF(AND(NOT(ISBLANK(Jumpoverwrite8)),AND(NOT(AO117),AND(AO$4:AO116))),($J117*$G117-LN(1+Jumpoverwrite8*AQ$2))/$G117,_xll.qlInterpolationInterpolate(,AO$3,$F117,TRUE))</f>
        <v>#VALUE!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IF(AND(NOT(ISBLANK(Jumpoverwrite9)),AND(NOT(AS117),AND(AS$4:AS116))),($J117*$G117-LN(1+Jumpoverwrite9*AU$2))/$G117,_xll.qlInterpolationInterpolate(,AS$3,$F117,TRUE))</f>
        <v>#VALUE!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IF(AND(NOT(ISBLANK(Jumpoverwrite10)),AND(NOT(AW117),AND(AW$4:AW116))),($J117*$G117-LN(1+Jumpoverwrite10*AY$2))/$G117,_xll.qlInterpolationInterpolate(,AW$3,$F117,TRUE))</f>
        <v>#VALUE!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IF(AND(NOT(ISBLANK(Jumpoverwrite11)),AND(NOT(BA117),AND(BA$4:BA116))),($J117*$G117-LN(1+Jumpoverwrite11*BC$2))/$G117,_xll.qlInterpolationInterpolate(,BA$3,$F117,TRUE))</f>
        <v>#VALUE!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IF(AND(NOT(ISBLANK(Jumpoverwrite12)),AND(NOT(BE117),AND(BE$4:BE116))),($J117*$G117-LN(1+Jumpoverwrite12*BG$2))/$G117,_xll.qlInterpolationInterpolate(,BE$3,$F117,TRUE))</f>
        <v>#VALUE!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IF(AND(NOT(ISBLANK(jumpoverwrite13)),AND(NOT(BI117),AND(BI$4:BI116))),($J117*$G117-LN(1+jumpoverwrite13*BK$2))/$G117,_xll.qlInterpolationInterpolate(,BI$3,$F117,TRUE))</f>
        <v>#VALUE!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>_xll.qlDayCounterYearFraction(Trigger,DayCounter,D117,D118)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IF(AND(NOT(ISBLANK(Jumpoverwrite1)),AND(NOT(M118),AND(M$4:M117))),($J118*$G118-LN(1+Jumpoverwrite1*O$2))/$G118,_xll.qlInterpolationInterpolate(,M$3,$F118,TRUE))</f>
        <v>#VALUE!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IF(AND(NOT(ISBLANK(Jumpoverwrite2)),AND(NOT(Q118),AND(Q$4:Q117))),($J118*$G118-LN(1+Jumpoverwrite2*S$2))/$G118,_xll.qlInterpolationInterpolate(,Q$3,$F118,TRUE))</f>
        <v>#VALUE!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>
        <v>0.05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IF(AND(NOT(ISBLANK(Jumpoverwrite4)),AND(NOT(Y118),AND(Y$4:Y117))),($J118*$G118-LN(1+Jumpoverwrite4*AA$2))/$G118,_xll.qlInterpolationInterpolate(,Y$3,$F118,TRUE))</f>
        <v>#VALUE!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IF(AND(NOT(ISBLANK(Jumpoverwrite5)),AND(NOT(AC118),AND(AC$4:AC117))),($J118*$G118-LN(1+Jumpoverwrite5*AE$2))/$G118,_xll.qlInterpolationInterpolate(,AC$3,$F118,TRUE))</f>
        <v>#VALUE!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IF(AND(NOT(ISBLANK(Jumpoverwrite6)),AND(NOT(AG118),AND(AG$4:AG117))),($J118*$G118-LN(1+Jumpoverwrite6*AI$2))/$G118,_xll.qlInterpolationInterpolate(,AG$3,$F118,TRUE))</f>
        <v>#VALUE!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IF(AND(NOT(ISBLANK(Jumpoverwrite7)),AND(NOT(AK118),AND(AK$4:AK117))),($J118*$G118-LN(1+Jumpoverwrite7*AM$2))/$G118,_xll.qlInterpolationInterpolate(,AK$3,$F118,TRUE))</f>
        <v>#VALUE!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IF(AND(NOT(ISBLANK(Jumpoverwrite8)),AND(NOT(AO118),AND(AO$4:AO117))),($J118*$G118-LN(1+Jumpoverwrite8*AQ$2))/$G118,_xll.qlInterpolationInterpolate(,AO$3,$F118,TRUE))</f>
        <v>#VALUE!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IF(AND(NOT(ISBLANK(Jumpoverwrite9)),AND(NOT(AS118),AND(AS$4:AS117))),($J118*$G118-LN(1+Jumpoverwrite9*AU$2))/$G118,_xll.qlInterpolationInterpolate(,AS$3,$F118,TRUE))</f>
        <v>#VALUE!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IF(AND(NOT(ISBLANK(Jumpoverwrite10)),AND(NOT(AW118),AND(AW$4:AW117))),($J118*$G118-LN(1+Jumpoverwrite10*AY$2))/$G118,_xll.qlInterpolationInterpolate(,AW$3,$F118,TRUE))</f>
        <v>#VALUE!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IF(AND(NOT(ISBLANK(Jumpoverwrite11)),AND(NOT(BA118),AND(BA$4:BA117))),($J118*$G118-LN(1+Jumpoverwrite11*BC$2))/$G118,_xll.qlInterpolationInterpolate(,BA$3,$F118,TRUE))</f>
        <v>#VALUE!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IF(AND(NOT(ISBLANK(Jumpoverwrite12)),AND(NOT(BE118),AND(BE$4:BE117))),($J118*$G118-LN(1+Jumpoverwrite12*BG$2))/$G118,_xll.qlInterpolationInterpolate(,BE$3,$F118,TRUE))</f>
        <v>#VALUE!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IF(AND(NOT(ISBLANK(jumpoverwrite13)),AND(NOT(BI118),AND(BI$4:BI117))),($J118*$G118-LN(1+jumpoverwrite13*BK$2))/$G118,_xll.qlInterpolationInterpolate(,BI$3,$F118,TRUE))</f>
        <v>#VALUE!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>_xll.qlDayCounterYearFraction(Trigger,DayCounter,D118,D119)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IF(AND(NOT(ISBLANK(Jumpoverwrite1)),AND(NOT(M119),AND(M$4:M118))),($J119*$G119-LN(1+Jumpoverwrite1*O$2))/$G119,_xll.qlInterpolationInterpolate(,M$3,$F119,TRUE))</f>
        <v>#VALUE!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IF(AND(NOT(ISBLANK(Jumpoverwrite2)),AND(NOT(Q119),AND(Q$4:Q118))),($J119*$G119-LN(1+Jumpoverwrite2*S$2))/$G119,_xll.qlInterpolationInterpolate(,Q$3,$F119,TRUE))</f>
        <v>#VALUE!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>
        <v>0.05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IF(AND(NOT(ISBLANK(Jumpoverwrite4)),AND(NOT(Y119),AND(Y$4:Y118))),($J119*$G119-LN(1+Jumpoverwrite4*AA$2))/$G119,_xll.qlInterpolationInterpolate(,Y$3,$F119,TRUE))</f>
        <v>#VALUE!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IF(AND(NOT(ISBLANK(Jumpoverwrite5)),AND(NOT(AC119),AND(AC$4:AC118))),($J119*$G119-LN(1+Jumpoverwrite5*AE$2))/$G119,_xll.qlInterpolationInterpolate(,AC$3,$F119,TRUE))</f>
        <v>#VALUE!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IF(AND(NOT(ISBLANK(Jumpoverwrite6)),AND(NOT(AG119),AND(AG$4:AG118))),($J119*$G119-LN(1+Jumpoverwrite6*AI$2))/$G119,_xll.qlInterpolationInterpolate(,AG$3,$F119,TRUE))</f>
        <v>#VALUE!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IF(AND(NOT(ISBLANK(Jumpoverwrite7)),AND(NOT(AK119),AND(AK$4:AK118))),($J119*$G119-LN(1+Jumpoverwrite7*AM$2))/$G119,_xll.qlInterpolationInterpolate(,AK$3,$F119,TRUE))</f>
        <v>#VALUE!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IF(AND(NOT(ISBLANK(Jumpoverwrite8)),AND(NOT(AO119),AND(AO$4:AO118))),($J119*$G119-LN(1+Jumpoverwrite8*AQ$2))/$G119,_xll.qlInterpolationInterpolate(,AO$3,$F119,TRUE))</f>
        <v>#VALUE!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IF(AND(NOT(ISBLANK(Jumpoverwrite9)),AND(NOT(AS119),AND(AS$4:AS118))),($J119*$G119-LN(1+Jumpoverwrite9*AU$2))/$G119,_xll.qlInterpolationInterpolate(,AS$3,$F119,TRUE))</f>
        <v>#VALUE!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IF(AND(NOT(ISBLANK(Jumpoverwrite10)),AND(NOT(AW119),AND(AW$4:AW118))),($J119*$G119-LN(1+Jumpoverwrite10*AY$2))/$G119,_xll.qlInterpolationInterpolate(,AW$3,$F119,TRUE))</f>
        <v>#VALUE!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IF(AND(NOT(ISBLANK(Jumpoverwrite11)),AND(NOT(BA119),AND(BA$4:BA118))),($J119*$G119-LN(1+Jumpoverwrite11*BC$2))/$G119,_xll.qlInterpolationInterpolate(,BA$3,$F119,TRUE))</f>
        <v>#VALUE!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IF(AND(NOT(ISBLANK(Jumpoverwrite12)),AND(NOT(BE119),AND(BE$4:BE118))),($J119*$G119-LN(1+Jumpoverwrite12*BG$2))/$G119,_xll.qlInterpolationInterpolate(,BE$3,$F119,TRUE))</f>
        <v>#VALUE!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IF(AND(NOT(ISBLANK(jumpoverwrite13)),AND(NOT(BI119),AND(BI$4:BI118))),($J119*$G119-LN(1+jumpoverwrite13*BK$2))/$G119,_xll.qlInterpolationInterpolate(,BI$3,$F119,TRUE))</f>
        <v>#VALUE!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>_xll.qlDayCounterYearFraction(Trigger,DayCounter,D119,D120)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IF(AND(NOT(ISBLANK(Jumpoverwrite1)),AND(NOT(M120),AND(M$4:M119))),($J120*$G120-LN(1+Jumpoverwrite1*O$2))/$G120,_xll.qlInterpolationInterpolate(,M$3,$F120,TRUE))</f>
        <v>#VALUE!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IF(AND(NOT(ISBLANK(Jumpoverwrite2)),AND(NOT(Q120),AND(Q$4:Q119))),($J120*$G120-LN(1+Jumpoverwrite2*S$2))/$G120,_xll.qlInterpolationInterpolate(,Q$3,$F120,TRUE))</f>
        <v>#VALUE!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>
        <v>0.05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IF(AND(NOT(ISBLANK(Jumpoverwrite4)),AND(NOT(Y120),AND(Y$4:Y119))),($J120*$G120-LN(1+Jumpoverwrite4*AA$2))/$G120,_xll.qlInterpolationInterpolate(,Y$3,$F120,TRUE))</f>
        <v>#VALUE!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IF(AND(NOT(ISBLANK(Jumpoverwrite5)),AND(NOT(AC120),AND(AC$4:AC119))),($J120*$G120-LN(1+Jumpoverwrite5*AE$2))/$G120,_xll.qlInterpolationInterpolate(,AC$3,$F120,TRUE))</f>
        <v>#VALUE!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IF(AND(NOT(ISBLANK(Jumpoverwrite6)),AND(NOT(AG120),AND(AG$4:AG119))),($J120*$G120-LN(1+Jumpoverwrite6*AI$2))/$G120,_xll.qlInterpolationInterpolate(,AG$3,$F120,TRUE))</f>
        <v>#VALUE!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IF(AND(NOT(ISBLANK(Jumpoverwrite7)),AND(NOT(AK120),AND(AK$4:AK119))),($J120*$G120-LN(1+Jumpoverwrite7*AM$2))/$G120,_xll.qlInterpolationInterpolate(,AK$3,$F120,TRUE))</f>
        <v>#VALUE!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IF(AND(NOT(ISBLANK(Jumpoverwrite8)),AND(NOT(AO120),AND(AO$4:AO119))),($J120*$G120-LN(1+Jumpoverwrite8*AQ$2))/$G120,_xll.qlInterpolationInterpolate(,AO$3,$F120,TRUE))</f>
        <v>#VALUE!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IF(AND(NOT(ISBLANK(Jumpoverwrite9)),AND(NOT(AS120),AND(AS$4:AS119))),($J120*$G120-LN(1+Jumpoverwrite9*AU$2))/$G120,_xll.qlInterpolationInterpolate(,AS$3,$F120,TRUE))</f>
        <v>#VALUE!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IF(AND(NOT(ISBLANK(Jumpoverwrite10)),AND(NOT(AW120),AND(AW$4:AW119))),($J120*$G120-LN(1+Jumpoverwrite10*AY$2))/$G120,_xll.qlInterpolationInterpolate(,AW$3,$F120,TRUE))</f>
        <v>#VALUE!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IF(AND(NOT(ISBLANK(Jumpoverwrite11)),AND(NOT(BA120),AND(BA$4:BA119))),($J120*$G120-LN(1+Jumpoverwrite11*BC$2))/$G120,_xll.qlInterpolationInterpolate(,BA$3,$F120,TRUE))</f>
        <v>#VALUE!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IF(AND(NOT(ISBLANK(Jumpoverwrite12)),AND(NOT(BE120),AND(BE$4:BE119))),($J120*$G120-LN(1+Jumpoverwrite12*BG$2))/$G120,_xll.qlInterpolationInterpolate(,BE$3,$F120,TRUE))</f>
        <v>#VALUE!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IF(AND(NOT(ISBLANK(jumpoverwrite13)),AND(NOT(BI120),AND(BI$4:BI119))),($J120*$G120-LN(1+jumpoverwrite13*BK$2))/$G120,_xll.qlInterpolationInterpolate(,BI$3,$F120,TRUE))</f>
        <v>#VALUE!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>_xll.qlDayCounterYearFraction(Trigger,DayCounter,D120,D121)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IF(AND(NOT(ISBLANK(Jumpoverwrite1)),AND(NOT(M121),AND(M$4:M120))),($J121*$G121-LN(1+Jumpoverwrite1*O$2))/$G121,_xll.qlInterpolationInterpolate(,M$3,$F121,TRUE))</f>
        <v>#VALUE!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IF(AND(NOT(ISBLANK(Jumpoverwrite2)),AND(NOT(Q121),AND(Q$4:Q120))),($J121*$G121-LN(1+Jumpoverwrite2*S$2))/$G121,_xll.qlInterpolationInterpolate(,Q$3,$F121,TRUE))</f>
        <v>#VALUE!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>
        <v>0.05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IF(AND(NOT(ISBLANK(Jumpoverwrite4)),AND(NOT(Y121),AND(Y$4:Y120))),($J121*$G121-LN(1+Jumpoverwrite4*AA$2))/$G121,_xll.qlInterpolationInterpolate(,Y$3,$F121,TRUE))</f>
        <v>#VALUE!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IF(AND(NOT(ISBLANK(Jumpoverwrite5)),AND(NOT(AC121),AND(AC$4:AC120))),($J121*$G121-LN(1+Jumpoverwrite5*AE$2))/$G121,_xll.qlInterpolationInterpolate(,AC$3,$F121,TRUE))</f>
        <v>#VALUE!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IF(AND(NOT(ISBLANK(Jumpoverwrite6)),AND(NOT(AG121),AND(AG$4:AG120))),($J121*$G121-LN(1+Jumpoverwrite6*AI$2))/$G121,_xll.qlInterpolationInterpolate(,AG$3,$F121,TRUE))</f>
        <v>#VALUE!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IF(AND(NOT(ISBLANK(Jumpoverwrite7)),AND(NOT(AK121),AND(AK$4:AK120))),($J121*$G121-LN(1+Jumpoverwrite7*AM$2))/$G121,_xll.qlInterpolationInterpolate(,AK$3,$F121,TRUE))</f>
        <v>#VALUE!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IF(AND(NOT(ISBLANK(Jumpoverwrite8)),AND(NOT(AO121),AND(AO$4:AO120))),($J121*$G121-LN(1+Jumpoverwrite8*AQ$2))/$G121,_xll.qlInterpolationInterpolate(,AO$3,$F121,TRUE))</f>
        <v>#VALUE!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IF(AND(NOT(ISBLANK(Jumpoverwrite9)),AND(NOT(AS121),AND(AS$4:AS120))),($J121*$G121-LN(1+Jumpoverwrite9*AU$2))/$G121,_xll.qlInterpolationInterpolate(,AS$3,$F121,TRUE))</f>
        <v>#VALUE!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IF(AND(NOT(ISBLANK(Jumpoverwrite10)),AND(NOT(AW121),AND(AW$4:AW120))),($J121*$G121-LN(1+Jumpoverwrite10*AY$2))/$G121,_xll.qlInterpolationInterpolate(,AW$3,$F121,TRUE))</f>
        <v>#VALUE!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IF(AND(NOT(ISBLANK(Jumpoverwrite11)),AND(NOT(BA121),AND(BA$4:BA120))),($J121*$G121-LN(1+Jumpoverwrite11*BC$2))/$G121,_xll.qlInterpolationInterpolate(,BA$3,$F121,TRUE))</f>
        <v>#VALUE!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IF(AND(NOT(ISBLANK(Jumpoverwrite12)),AND(NOT(BE121),AND(BE$4:BE120))),($J121*$G121-LN(1+Jumpoverwrite12*BG$2))/$G121,_xll.qlInterpolationInterpolate(,BE$3,$F121,TRUE))</f>
        <v>#VALUE!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IF(AND(NOT(ISBLANK(jumpoverwrite13)),AND(NOT(BI121),AND(BI$4:BI120))),($J121*$G121-LN(1+jumpoverwrite13*BK$2))/$G121,_xll.qlInterpolationInterpolate(,BI$3,$F121,TRUE))</f>
        <v>#VALUE!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>_xll.qlDayCounterYearFraction(Trigger,DayCounter,D121,D122)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IF(AND(NOT(ISBLANK(Jumpoverwrite1)),AND(NOT(M122),AND(M$4:M121))),($J122*$G122-LN(1+Jumpoverwrite1*O$2))/$G122,_xll.qlInterpolationInterpolate(,M$3,$F122,TRUE))</f>
        <v>#VALUE!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IF(AND(NOT(ISBLANK(Jumpoverwrite2)),AND(NOT(Q122),AND(Q$4:Q121))),($J122*$G122-LN(1+Jumpoverwrite2*S$2))/$G122,_xll.qlInterpolationInterpolate(,Q$3,$F122,TRUE))</f>
        <v>#VALUE!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>
        <v>0.05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IF(AND(NOT(ISBLANK(Jumpoverwrite4)),AND(NOT(Y122),AND(Y$4:Y121))),($J122*$G122-LN(1+Jumpoverwrite4*AA$2))/$G122,_xll.qlInterpolationInterpolate(,Y$3,$F122,TRUE))</f>
        <v>#VALUE!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IF(AND(NOT(ISBLANK(Jumpoverwrite5)),AND(NOT(AC122),AND(AC$4:AC121))),($J122*$G122-LN(1+Jumpoverwrite5*AE$2))/$G122,_xll.qlInterpolationInterpolate(,AC$3,$F122,TRUE))</f>
        <v>#VALUE!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IF(AND(NOT(ISBLANK(Jumpoverwrite6)),AND(NOT(AG122),AND(AG$4:AG121))),($J122*$G122-LN(1+Jumpoverwrite6*AI$2))/$G122,_xll.qlInterpolationInterpolate(,AG$3,$F122,TRUE))</f>
        <v>#VALUE!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IF(AND(NOT(ISBLANK(Jumpoverwrite7)),AND(NOT(AK122),AND(AK$4:AK121))),($J122*$G122-LN(1+Jumpoverwrite7*AM$2))/$G122,_xll.qlInterpolationInterpolate(,AK$3,$F122,TRUE))</f>
        <v>#VALUE!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IF(AND(NOT(ISBLANK(Jumpoverwrite8)),AND(NOT(AO122),AND(AO$4:AO121))),($J122*$G122-LN(1+Jumpoverwrite8*AQ$2))/$G122,_xll.qlInterpolationInterpolate(,AO$3,$F122,TRUE))</f>
        <v>#VALUE!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IF(AND(NOT(ISBLANK(Jumpoverwrite9)),AND(NOT(AS122),AND(AS$4:AS121))),($J122*$G122-LN(1+Jumpoverwrite9*AU$2))/$G122,_xll.qlInterpolationInterpolate(,AS$3,$F122,TRUE))</f>
        <v>#VALUE!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IF(AND(NOT(ISBLANK(Jumpoverwrite10)),AND(NOT(AW122),AND(AW$4:AW121))),($J122*$G122-LN(1+Jumpoverwrite10*AY$2))/$G122,_xll.qlInterpolationInterpolate(,AW$3,$F122,TRUE))</f>
        <v>#VALUE!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IF(AND(NOT(ISBLANK(Jumpoverwrite11)),AND(NOT(BA122),AND(BA$4:BA121))),($J122*$G122-LN(1+Jumpoverwrite11*BC$2))/$G122,_xll.qlInterpolationInterpolate(,BA$3,$F122,TRUE))</f>
        <v>#VALUE!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IF(AND(NOT(ISBLANK(Jumpoverwrite12)),AND(NOT(BE122),AND(BE$4:BE121))),($J122*$G122-LN(1+Jumpoverwrite12*BG$2))/$G122,_xll.qlInterpolationInterpolate(,BE$3,$F122,TRUE))</f>
        <v>#VALUE!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IF(AND(NOT(ISBLANK(jumpoverwrite13)),AND(NOT(BI122),AND(BI$4:BI121))),($J122*$G122-LN(1+jumpoverwrite13*BK$2))/$G122,_xll.qlInterpolationInterpolate(,BI$3,$F122,TRUE))</f>
        <v>#VALUE!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>_xll.qlDayCounterYearFraction(Trigger,DayCounter,D122,D123)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IF(AND(NOT(ISBLANK(Jumpoverwrite1)),AND(NOT(M123),AND(M$4:M122))),($J123*$G123-LN(1+Jumpoverwrite1*O$2))/$G123,_xll.qlInterpolationInterpolate(,M$3,$F123,TRUE))</f>
        <v>#VALUE!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IF(AND(NOT(ISBLANK(Jumpoverwrite2)),AND(NOT(Q123),AND(Q$4:Q122))),($J123*$G123-LN(1+Jumpoverwrite2*S$2))/$G123,_xll.qlInterpolationInterpolate(,Q$3,$F123,TRUE))</f>
        <v>#VALUE!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>
        <v>0.05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IF(AND(NOT(ISBLANK(Jumpoverwrite4)),AND(NOT(Y123),AND(Y$4:Y122))),($J123*$G123-LN(1+Jumpoverwrite4*AA$2))/$G123,_xll.qlInterpolationInterpolate(,Y$3,$F123,TRUE))</f>
        <v>#VALUE!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IF(AND(NOT(ISBLANK(Jumpoverwrite5)),AND(NOT(AC123),AND(AC$4:AC122))),($J123*$G123-LN(1+Jumpoverwrite5*AE$2))/$G123,_xll.qlInterpolationInterpolate(,AC$3,$F123,TRUE))</f>
        <v>#VALUE!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IF(AND(NOT(ISBLANK(Jumpoverwrite6)),AND(NOT(AG123),AND(AG$4:AG122))),($J123*$G123-LN(1+Jumpoverwrite6*AI$2))/$G123,_xll.qlInterpolationInterpolate(,AG$3,$F123,TRUE))</f>
        <v>#VALUE!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IF(AND(NOT(ISBLANK(Jumpoverwrite7)),AND(NOT(AK123),AND(AK$4:AK122))),($J123*$G123-LN(1+Jumpoverwrite7*AM$2))/$G123,_xll.qlInterpolationInterpolate(,AK$3,$F123,TRUE))</f>
        <v>#VALUE!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IF(AND(NOT(ISBLANK(Jumpoverwrite8)),AND(NOT(AO123),AND(AO$4:AO122))),($J123*$G123-LN(1+Jumpoverwrite8*AQ$2))/$G123,_xll.qlInterpolationInterpolate(,AO$3,$F123,TRUE))</f>
        <v>#VALUE!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IF(AND(NOT(ISBLANK(Jumpoverwrite9)),AND(NOT(AS123),AND(AS$4:AS122))),($J123*$G123-LN(1+Jumpoverwrite9*AU$2))/$G123,_xll.qlInterpolationInterpolate(,AS$3,$F123,TRUE))</f>
        <v>#VALUE!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IF(AND(NOT(ISBLANK(Jumpoverwrite10)),AND(NOT(AW123),AND(AW$4:AW122))),($J123*$G123-LN(1+Jumpoverwrite10*AY$2))/$G123,_xll.qlInterpolationInterpolate(,AW$3,$F123,TRUE))</f>
        <v>#VALUE!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IF(AND(NOT(ISBLANK(Jumpoverwrite11)),AND(NOT(BA123),AND(BA$4:BA122))),($J123*$G123-LN(1+Jumpoverwrite11*BC$2))/$G123,_xll.qlInterpolationInterpolate(,BA$3,$F123,TRUE))</f>
        <v>#VALUE!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IF(AND(NOT(ISBLANK(Jumpoverwrite12)),AND(NOT(BE123),AND(BE$4:BE122))),($J123*$G123-LN(1+Jumpoverwrite12*BG$2))/$G123,_xll.qlInterpolationInterpolate(,BE$3,$F123,TRUE))</f>
        <v>#VALUE!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IF(AND(NOT(ISBLANK(jumpoverwrite13)),AND(NOT(BI123),AND(BI$4:BI122))),($J123*$G123-LN(1+jumpoverwrite13*BK$2))/$G123,_xll.qlInterpolationInterpolate(,BI$3,$F123,TRUE))</f>
        <v>#VALUE!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>_xll.qlDayCounterYearFraction(Trigger,DayCounter,D123,D124)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IF(AND(NOT(ISBLANK(Jumpoverwrite1)),AND(NOT(M124),AND(M$4:M123))),($J124*$G124-LN(1+Jumpoverwrite1*O$2))/$G124,_xll.qlInterpolationInterpolate(,M$3,$F124,TRUE))</f>
        <v>#VALUE!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IF(AND(NOT(ISBLANK(Jumpoverwrite2)),AND(NOT(Q124),AND(Q$4:Q123))),($J124*$G124-LN(1+Jumpoverwrite2*S$2))/$G124,_xll.qlInterpolationInterpolate(,Q$3,$F124,TRUE))</f>
        <v>#VALUE!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>
        <v>0.05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IF(AND(NOT(ISBLANK(Jumpoverwrite4)),AND(NOT(Y124),AND(Y$4:Y123))),($J124*$G124-LN(1+Jumpoverwrite4*AA$2))/$G124,_xll.qlInterpolationInterpolate(,Y$3,$F124,TRUE))</f>
        <v>#VALUE!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IF(AND(NOT(ISBLANK(Jumpoverwrite5)),AND(NOT(AC124),AND(AC$4:AC123))),($J124*$G124-LN(1+Jumpoverwrite5*AE$2))/$G124,_xll.qlInterpolationInterpolate(,AC$3,$F124,TRUE))</f>
        <v>#VALUE!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IF(AND(NOT(ISBLANK(Jumpoverwrite6)),AND(NOT(AG124),AND(AG$4:AG123))),($J124*$G124-LN(1+Jumpoverwrite6*AI$2))/$G124,_xll.qlInterpolationInterpolate(,AG$3,$F124,TRUE))</f>
        <v>#VALUE!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IF(AND(NOT(ISBLANK(Jumpoverwrite7)),AND(NOT(AK124),AND(AK$4:AK123))),($J124*$G124-LN(1+Jumpoverwrite7*AM$2))/$G124,_xll.qlInterpolationInterpolate(,AK$3,$F124,TRUE))</f>
        <v>#VALUE!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IF(AND(NOT(ISBLANK(Jumpoverwrite8)),AND(NOT(AO124),AND(AO$4:AO123))),($J124*$G124-LN(1+Jumpoverwrite8*AQ$2))/$G124,_xll.qlInterpolationInterpolate(,AO$3,$F124,TRUE))</f>
        <v>#VALUE!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IF(AND(NOT(ISBLANK(Jumpoverwrite9)),AND(NOT(AS124),AND(AS$4:AS123))),($J124*$G124-LN(1+Jumpoverwrite9*AU$2))/$G124,_xll.qlInterpolationInterpolate(,AS$3,$F124,TRUE))</f>
        <v>#VALUE!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IF(AND(NOT(ISBLANK(Jumpoverwrite10)),AND(NOT(AW124),AND(AW$4:AW123))),($J124*$G124-LN(1+Jumpoverwrite10*AY$2))/$G124,_xll.qlInterpolationInterpolate(,AW$3,$F124,TRUE))</f>
        <v>#VALUE!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IF(AND(NOT(ISBLANK(Jumpoverwrite11)),AND(NOT(BA124),AND(BA$4:BA123))),($J124*$G124-LN(1+Jumpoverwrite11*BC$2))/$G124,_xll.qlInterpolationInterpolate(,BA$3,$F124,TRUE))</f>
        <v>#VALUE!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IF(AND(NOT(ISBLANK(Jumpoverwrite12)),AND(NOT(BE124),AND(BE$4:BE123))),($J124*$G124-LN(1+Jumpoverwrite12*BG$2))/$G124,_xll.qlInterpolationInterpolate(,BE$3,$F124,TRUE))</f>
        <v>#VALUE!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IF(AND(NOT(ISBLANK(jumpoverwrite13)),AND(NOT(BI124),AND(BI$4:BI123))),($J124*$G124-LN(1+jumpoverwrite13*BK$2))/$G124,_xll.qlInterpolationInterpolate(,BI$3,$F124,TRUE))</f>
        <v>#VALUE!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>_xll.qlDayCounterYearFraction(Trigger,DayCounter,D124,D125)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IF(AND(NOT(ISBLANK(Jumpoverwrite1)),AND(NOT(M125),AND(M$4:M124))),($J125*$G125-LN(1+Jumpoverwrite1*O$2))/$G125,_xll.qlInterpolationInterpolate(,M$3,$F125,TRUE))</f>
        <v>#VALUE!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IF(AND(NOT(ISBLANK(Jumpoverwrite2)),AND(NOT(Q125),AND(Q$4:Q124))),($J125*$G125-LN(1+Jumpoverwrite2*S$2))/$G125,_xll.qlInterpolationInterpolate(,Q$3,$F125,TRUE))</f>
        <v>#VALUE!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>
        <v>0.05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IF(AND(NOT(ISBLANK(Jumpoverwrite4)),AND(NOT(Y125),AND(Y$4:Y124))),($J125*$G125-LN(1+Jumpoverwrite4*AA$2))/$G125,_xll.qlInterpolationInterpolate(,Y$3,$F125,TRUE))</f>
        <v>#VALUE!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IF(AND(NOT(ISBLANK(Jumpoverwrite5)),AND(NOT(AC125),AND(AC$4:AC124))),($J125*$G125-LN(1+Jumpoverwrite5*AE$2))/$G125,_xll.qlInterpolationInterpolate(,AC$3,$F125,TRUE))</f>
        <v>#VALUE!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IF(AND(NOT(ISBLANK(Jumpoverwrite6)),AND(NOT(AG125),AND(AG$4:AG124))),($J125*$G125-LN(1+Jumpoverwrite6*AI$2))/$G125,_xll.qlInterpolationInterpolate(,AG$3,$F125,TRUE))</f>
        <v>#VALUE!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IF(AND(NOT(ISBLANK(Jumpoverwrite7)),AND(NOT(AK125),AND(AK$4:AK124))),($J125*$G125-LN(1+Jumpoverwrite7*AM$2))/$G125,_xll.qlInterpolationInterpolate(,AK$3,$F125,TRUE))</f>
        <v>#VALUE!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IF(AND(NOT(ISBLANK(Jumpoverwrite8)),AND(NOT(AO125),AND(AO$4:AO124))),($J125*$G125-LN(1+Jumpoverwrite8*AQ$2))/$G125,_xll.qlInterpolationInterpolate(,AO$3,$F125,TRUE))</f>
        <v>#VALUE!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IF(AND(NOT(ISBLANK(Jumpoverwrite9)),AND(NOT(AS125),AND(AS$4:AS124))),($J125*$G125-LN(1+Jumpoverwrite9*AU$2))/$G125,_xll.qlInterpolationInterpolate(,AS$3,$F125,TRUE))</f>
        <v>#VALUE!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IF(AND(NOT(ISBLANK(Jumpoverwrite10)),AND(NOT(AW125),AND(AW$4:AW124))),($J125*$G125-LN(1+Jumpoverwrite10*AY$2))/$G125,_xll.qlInterpolationInterpolate(,AW$3,$F125,TRUE))</f>
        <v>#VALUE!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IF(AND(NOT(ISBLANK(Jumpoverwrite11)),AND(NOT(BA125),AND(BA$4:BA124))),($J125*$G125-LN(1+Jumpoverwrite11*BC$2))/$G125,_xll.qlInterpolationInterpolate(,BA$3,$F125,TRUE))</f>
        <v>#VALUE!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IF(AND(NOT(ISBLANK(Jumpoverwrite12)),AND(NOT(BE125),AND(BE$4:BE124))),($J125*$G125-LN(1+Jumpoverwrite12*BG$2))/$G125,_xll.qlInterpolationInterpolate(,BE$3,$F125,TRUE))</f>
        <v>#VALUE!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IF(AND(NOT(ISBLANK(jumpoverwrite13)),AND(NOT(BI125),AND(BI$4:BI124))),($J125*$G125-LN(1+jumpoverwrite13*BK$2))/$G125,_xll.qlInterpolationInterpolate(,BI$3,$F125,TRUE))</f>
        <v>#VALUE!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>_xll.qlDayCounterYearFraction(Trigger,DayCounter,D125,D126)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IF(AND(NOT(ISBLANK(Jumpoverwrite1)),AND(NOT(M126),AND(M$4:M125))),($J126*$G126-LN(1+Jumpoverwrite1*O$2))/$G126,_xll.qlInterpolationInterpolate(,M$3,$F126,TRUE))</f>
        <v>#VALUE!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IF(AND(NOT(ISBLANK(Jumpoverwrite2)),AND(NOT(Q126),AND(Q$4:Q125))),($J126*$G126-LN(1+Jumpoverwrite2*S$2))/$G126,_xll.qlInterpolationInterpolate(,Q$3,$F126,TRUE))</f>
        <v>#VALUE!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>
        <v>0.05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IF(AND(NOT(ISBLANK(Jumpoverwrite4)),AND(NOT(Y126),AND(Y$4:Y125))),($J126*$G126-LN(1+Jumpoverwrite4*AA$2))/$G126,_xll.qlInterpolationInterpolate(,Y$3,$F126,TRUE))</f>
        <v>#VALUE!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IF(AND(NOT(ISBLANK(Jumpoverwrite5)),AND(NOT(AC126),AND(AC$4:AC125))),($J126*$G126-LN(1+Jumpoverwrite5*AE$2))/$G126,_xll.qlInterpolationInterpolate(,AC$3,$F126,TRUE))</f>
        <v>#VALUE!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IF(AND(NOT(ISBLANK(Jumpoverwrite6)),AND(NOT(AG126),AND(AG$4:AG125))),($J126*$G126-LN(1+Jumpoverwrite6*AI$2))/$G126,_xll.qlInterpolationInterpolate(,AG$3,$F126,TRUE))</f>
        <v>#VALUE!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IF(AND(NOT(ISBLANK(Jumpoverwrite7)),AND(NOT(AK126),AND(AK$4:AK125))),($J126*$G126-LN(1+Jumpoverwrite7*AM$2))/$G126,_xll.qlInterpolationInterpolate(,AK$3,$F126,TRUE))</f>
        <v>#VALUE!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IF(AND(NOT(ISBLANK(Jumpoverwrite8)),AND(NOT(AO126),AND(AO$4:AO125))),($J126*$G126-LN(1+Jumpoverwrite8*AQ$2))/$G126,_xll.qlInterpolationInterpolate(,AO$3,$F126,TRUE))</f>
        <v>#VALUE!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IF(AND(NOT(ISBLANK(Jumpoverwrite9)),AND(NOT(AS126),AND(AS$4:AS125))),($J126*$G126-LN(1+Jumpoverwrite9*AU$2))/$G126,_xll.qlInterpolationInterpolate(,AS$3,$F126,TRUE))</f>
        <v>#VALUE!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IF(AND(NOT(ISBLANK(Jumpoverwrite10)),AND(NOT(AW126),AND(AW$4:AW125))),($J126*$G126-LN(1+Jumpoverwrite10*AY$2))/$G126,_xll.qlInterpolationInterpolate(,AW$3,$F126,TRUE))</f>
        <v>#VALUE!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IF(AND(NOT(ISBLANK(Jumpoverwrite11)),AND(NOT(BA126),AND(BA$4:BA125))),($J126*$G126-LN(1+Jumpoverwrite11*BC$2))/$G126,_xll.qlInterpolationInterpolate(,BA$3,$F126,TRUE))</f>
        <v>#VALUE!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IF(AND(NOT(ISBLANK(Jumpoverwrite12)),AND(NOT(BE126),AND(BE$4:BE125))),($J126*$G126-LN(1+Jumpoverwrite12*BG$2))/$G126,_xll.qlInterpolationInterpolate(,BE$3,$F126,TRUE))</f>
        <v>#VALUE!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IF(AND(NOT(ISBLANK(jumpoverwrite13)),AND(NOT(BI126),AND(BI$4:BI125))),($J126*$G126-LN(1+jumpoverwrite13*BK$2))/$G126,_xll.qlInterpolationInterpolate(,BI$3,$F126,TRUE))</f>
        <v>#VALUE!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>_xll.qlDayCounterYearFraction(Trigger,DayCounter,D126,D127)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IF(AND(NOT(ISBLANK(Jumpoverwrite1)),AND(NOT(M127),AND(M$4:M126))),($J127*$G127-LN(1+Jumpoverwrite1*O$2))/$G127,_xll.qlInterpolationInterpolate(,M$3,$F127,TRUE))</f>
        <v>#VALUE!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IF(AND(NOT(ISBLANK(Jumpoverwrite2)),AND(NOT(Q127),AND(Q$4:Q126))),($J127*$G127-LN(1+Jumpoverwrite2*S$2))/$G127,_xll.qlInterpolationInterpolate(,Q$3,$F127,TRUE))</f>
        <v>#VALUE!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>
        <v>0.05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IF(AND(NOT(ISBLANK(Jumpoverwrite4)),AND(NOT(Y127),AND(Y$4:Y126))),($J127*$G127-LN(1+Jumpoverwrite4*AA$2))/$G127,_xll.qlInterpolationInterpolate(,Y$3,$F127,TRUE))</f>
        <v>#VALUE!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IF(AND(NOT(ISBLANK(Jumpoverwrite5)),AND(NOT(AC127),AND(AC$4:AC126))),($J127*$G127-LN(1+Jumpoverwrite5*AE$2))/$G127,_xll.qlInterpolationInterpolate(,AC$3,$F127,TRUE))</f>
        <v>#VALUE!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IF(AND(NOT(ISBLANK(Jumpoverwrite6)),AND(NOT(AG127),AND(AG$4:AG126))),($J127*$G127-LN(1+Jumpoverwrite6*AI$2))/$G127,_xll.qlInterpolationInterpolate(,AG$3,$F127,TRUE))</f>
        <v>#VALUE!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IF(AND(NOT(ISBLANK(Jumpoverwrite7)),AND(NOT(AK127),AND(AK$4:AK126))),($J127*$G127-LN(1+Jumpoverwrite7*AM$2))/$G127,_xll.qlInterpolationInterpolate(,AK$3,$F127,TRUE))</f>
        <v>#VALUE!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IF(AND(NOT(ISBLANK(Jumpoverwrite8)),AND(NOT(AO127),AND(AO$4:AO126))),($J127*$G127-LN(1+Jumpoverwrite8*AQ$2))/$G127,_xll.qlInterpolationInterpolate(,AO$3,$F127,TRUE))</f>
        <v>#VALUE!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IF(AND(NOT(ISBLANK(Jumpoverwrite9)),AND(NOT(AS127),AND(AS$4:AS126))),($J127*$G127-LN(1+Jumpoverwrite9*AU$2))/$G127,_xll.qlInterpolationInterpolate(,AS$3,$F127,TRUE))</f>
        <v>#VALUE!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IF(AND(NOT(ISBLANK(Jumpoverwrite10)),AND(NOT(AW127),AND(AW$4:AW126))),($J127*$G127-LN(1+Jumpoverwrite10*AY$2))/$G127,_xll.qlInterpolationInterpolate(,AW$3,$F127,TRUE))</f>
        <v>#VALUE!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IF(AND(NOT(ISBLANK(Jumpoverwrite11)),AND(NOT(BA127),AND(BA$4:BA126))),($J127*$G127-LN(1+Jumpoverwrite11*BC$2))/$G127,_xll.qlInterpolationInterpolate(,BA$3,$F127,TRUE))</f>
        <v>#VALUE!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IF(AND(NOT(ISBLANK(Jumpoverwrite12)),AND(NOT(BE127),AND(BE$4:BE126))),($J127*$G127-LN(1+Jumpoverwrite12*BG$2))/$G127,_xll.qlInterpolationInterpolate(,BE$3,$F127,TRUE))</f>
        <v>#VALUE!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IF(AND(NOT(ISBLANK(jumpoverwrite13)),AND(NOT(BI127),AND(BI$4:BI126))),($J127*$G127-LN(1+jumpoverwrite13*BK$2))/$G127,_xll.qlInterpolationInterpolate(,BI$3,$F127,TRUE))</f>
        <v>#VALUE!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>_xll.qlDayCounterYearFraction(Trigger,DayCounter,D127,D128)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IF(AND(NOT(ISBLANK(Jumpoverwrite1)),AND(NOT(M128),AND(M$4:M127))),($J128*$G128-LN(1+Jumpoverwrite1*O$2))/$G128,_xll.qlInterpolationInterpolate(,M$3,$F128,TRUE))</f>
        <v>#VALUE!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IF(AND(NOT(ISBLANK(Jumpoverwrite2)),AND(NOT(Q128),AND(Q$4:Q127))),($J128*$G128-LN(1+Jumpoverwrite2*S$2))/$G128,_xll.qlInterpolationInterpolate(,Q$3,$F128,TRUE))</f>
        <v>#VALUE!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>
        <v>0.05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IF(AND(NOT(ISBLANK(Jumpoverwrite4)),AND(NOT(Y128),AND(Y$4:Y127))),($J128*$G128-LN(1+Jumpoverwrite4*AA$2))/$G128,_xll.qlInterpolationInterpolate(,Y$3,$F128,TRUE))</f>
        <v>#VALUE!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IF(AND(NOT(ISBLANK(Jumpoverwrite5)),AND(NOT(AC128),AND(AC$4:AC127))),($J128*$G128-LN(1+Jumpoverwrite5*AE$2))/$G128,_xll.qlInterpolationInterpolate(,AC$3,$F128,TRUE))</f>
        <v>#VALUE!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IF(AND(NOT(ISBLANK(Jumpoverwrite6)),AND(NOT(AG128),AND(AG$4:AG127))),($J128*$G128-LN(1+Jumpoverwrite6*AI$2))/$G128,_xll.qlInterpolationInterpolate(,AG$3,$F128,TRUE))</f>
        <v>#VALUE!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IF(AND(NOT(ISBLANK(Jumpoverwrite7)),AND(NOT(AK128),AND(AK$4:AK127))),($J128*$G128-LN(1+Jumpoverwrite7*AM$2))/$G128,_xll.qlInterpolationInterpolate(,AK$3,$F128,TRUE))</f>
        <v>#VALUE!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IF(AND(NOT(ISBLANK(Jumpoverwrite8)),AND(NOT(AO128),AND(AO$4:AO127))),($J128*$G128-LN(1+Jumpoverwrite8*AQ$2))/$G128,_xll.qlInterpolationInterpolate(,AO$3,$F128,TRUE))</f>
        <v>#VALUE!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IF(AND(NOT(ISBLANK(Jumpoverwrite9)),AND(NOT(AS128),AND(AS$4:AS127))),($J128*$G128-LN(1+Jumpoverwrite9*AU$2))/$G128,_xll.qlInterpolationInterpolate(,AS$3,$F128,TRUE))</f>
        <v>#VALUE!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IF(AND(NOT(ISBLANK(Jumpoverwrite10)),AND(NOT(AW128),AND(AW$4:AW127))),($J128*$G128-LN(1+Jumpoverwrite10*AY$2))/$G128,_xll.qlInterpolationInterpolate(,AW$3,$F128,TRUE))</f>
        <v>#VALUE!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IF(AND(NOT(ISBLANK(Jumpoverwrite11)),AND(NOT(BA128),AND(BA$4:BA127))),($J128*$G128-LN(1+Jumpoverwrite11*BC$2))/$G128,_xll.qlInterpolationInterpolate(,BA$3,$F128,TRUE))</f>
        <v>#VALUE!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IF(AND(NOT(ISBLANK(Jumpoverwrite12)),AND(NOT(BE128),AND(BE$4:BE127))),($J128*$G128-LN(1+Jumpoverwrite12*BG$2))/$G128,_xll.qlInterpolationInterpolate(,BE$3,$F128,TRUE))</f>
        <v>#VALUE!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IF(AND(NOT(ISBLANK(jumpoverwrite13)),AND(NOT(BI128),AND(BI$4:BI127))),($J128*$G128-LN(1+jumpoverwrite13*BK$2))/$G128,_xll.qlInterpolationInterpolate(,BI$3,$F128,TRUE))</f>
        <v>#VALUE!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>_xll.qlDayCounterYearFraction(Trigger,DayCounter,D128,D129)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IF(AND(NOT(ISBLANK(Jumpoverwrite1)),AND(NOT(M129),AND(M$4:M128))),($J129*$G129-LN(1+Jumpoverwrite1*O$2))/$G129,_xll.qlInterpolationInterpolate(,M$3,$F129,TRUE))</f>
        <v>#VALUE!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IF(AND(NOT(ISBLANK(Jumpoverwrite2)),AND(NOT(Q129),AND(Q$4:Q128))),($J129*$G129-LN(1+Jumpoverwrite2*S$2))/$G129,_xll.qlInterpolationInterpolate(,Q$3,$F129,TRUE))</f>
        <v>#VALUE!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>
        <v>0.05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IF(AND(NOT(ISBLANK(Jumpoverwrite4)),AND(NOT(Y129),AND(Y$4:Y128))),($J129*$G129-LN(1+Jumpoverwrite4*AA$2))/$G129,_xll.qlInterpolationInterpolate(,Y$3,$F129,TRUE))</f>
        <v>#VALUE!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IF(AND(NOT(ISBLANK(Jumpoverwrite5)),AND(NOT(AC129),AND(AC$4:AC128))),($J129*$G129-LN(1+Jumpoverwrite5*AE$2))/$G129,_xll.qlInterpolationInterpolate(,AC$3,$F129,TRUE))</f>
        <v>#VALUE!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IF(AND(NOT(ISBLANK(Jumpoverwrite6)),AND(NOT(AG129),AND(AG$4:AG128))),($J129*$G129-LN(1+Jumpoverwrite6*AI$2))/$G129,_xll.qlInterpolationInterpolate(,AG$3,$F129,TRUE))</f>
        <v>#VALUE!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IF(AND(NOT(ISBLANK(Jumpoverwrite7)),AND(NOT(AK129),AND(AK$4:AK128))),($J129*$G129-LN(1+Jumpoverwrite7*AM$2))/$G129,_xll.qlInterpolationInterpolate(,AK$3,$F129,TRUE))</f>
        <v>#VALUE!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IF(AND(NOT(ISBLANK(Jumpoverwrite8)),AND(NOT(AO129),AND(AO$4:AO128))),($J129*$G129-LN(1+Jumpoverwrite8*AQ$2))/$G129,_xll.qlInterpolationInterpolate(,AO$3,$F129,TRUE))</f>
        <v>#VALUE!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IF(AND(NOT(ISBLANK(Jumpoverwrite9)),AND(NOT(AS129),AND(AS$4:AS128))),($J129*$G129-LN(1+Jumpoverwrite9*AU$2))/$G129,_xll.qlInterpolationInterpolate(,AS$3,$F129,TRUE))</f>
        <v>#VALUE!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IF(AND(NOT(ISBLANK(Jumpoverwrite10)),AND(NOT(AW129),AND(AW$4:AW128))),($J129*$G129-LN(1+Jumpoverwrite10*AY$2))/$G129,_xll.qlInterpolationInterpolate(,AW$3,$F129,TRUE))</f>
        <v>#VALUE!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IF(AND(NOT(ISBLANK(Jumpoverwrite11)),AND(NOT(BA129),AND(BA$4:BA128))),($J129*$G129-LN(1+Jumpoverwrite11*BC$2))/$G129,_xll.qlInterpolationInterpolate(,BA$3,$F129,TRUE))</f>
        <v>#VALUE!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IF(AND(NOT(ISBLANK(Jumpoverwrite12)),AND(NOT(BE129),AND(BE$4:BE128))),($J129*$G129-LN(1+Jumpoverwrite12*BG$2))/$G129,_xll.qlInterpolationInterpolate(,BE$3,$F129,TRUE))</f>
        <v>#VALUE!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IF(AND(NOT(ISBLANK(jumpoverwrite13)),AND(NOT(BI129),AND(BI$4:BI128))),($J129*$G129-LN(1+jumpoverwrite13*BK$2))/$G129,_xll.qlInterpolationInterpolate(,BI$3,$F129,TRUE))</f>
        <v>#VALUE!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  <row r="136" spans="1:63" x14ac:dyDescent="0.2">
      <c r="I136" s="177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88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42153</v>
      </c>
      <c r="D3" s="158">
        <f>JumpValue1</f>
        <v>1</v>
      </c>
      <c r="E3" s="155">
        <f>JumpSize1</f>
        <v>0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EURJump1_SYNTHON_Quote#0003</v>
      </c>
      <c r="L3" s="40">
        <f t="array" ref="L3:L15">QuoteLive</f>
        <v>1</v>
      </c>
      <c r="M3" s="40">
        <f>_xll.qlSimpleQuoteSetValue(EvaluationDate,$K3,ROUND($L3,7))</f>
        <v>0</v>
      </c>
      <c r="N3" s="144"/>
      <c r="P3" s="166" t="s">
        <v>96</v>
      </c>
      <c r="Q3" s="167">
        <f>SettlementDate</f>
        <v>42138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>
        <f>JumpDate2</f>
        <v>42185</v>
      </c>
      <c r="D4" s="153">
        <f>JumpValue2</f>
        <v>1</v>
      </c>
      <c r="E4" s="156">
        <f>JumpSize2</f>
        <v>0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EURJump2_SYNTHON_Quote#0003</v>
      </c>
      <c r="L4" s="141">
        <v>1</v>
      </c>
      <c r="M4" s="141">
        <f>_xll.qlSimpleQuoteSetValue(EvaluationDate,$K4,ROUND($L4,7))</f>
        <v>0</v>
      </c>
      <c r="N4" s="144"/>
      <c r="P4" s="166" t="s">
        <v>96</v>
      </c>
      <c r="Q4" s="167">
        <f>_xll.qlCalendarAdvance(Trigger,Calendar,Q3,P4,"f")</f>
        <v>42139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>
        <f>JumpDate3</f>
        <v>42216</v>
      </c>
      <c r="D5" s="153">
        <f>JumpValue3</f>
        <v>0.9999999999999849</v>
      </c>
      <c r="E5" s="156">
        <f>JumpSize3</f>
        <v>1.8118839761882692E-12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EURJump3_SYNTHON_Quote#0003</v>
      </c>
      <c r="L5" s="141">
        <v>0.9999999999999849</v>
      </c>
      <c r="M5" s="141">
        <f>_xll.qlSimpleQuoteSetValue(EvaluationDate,$K5,ROUND($L5,7))</f>
        <v>0</v>
      </c>
      <c r="N5" s="144"/>
      <c r="P5" s="166" t="s">
        <v>96</v>
      </c>
      <c r="Q5" s="167">
        <f>_xll.qlCalendarAdvance(Trigger,Calendar,Q4,P5,"f")</f>
        <v>42142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>
        <f>JumpDate4</f>
        <v>42247</v>
      </c>
      <c r="D6" s="153" t="e">
        <f>JumpValue4</f>
        <v>#VALUE!</v>
      </c>
      <c r="E6" s="156" t="e">
        <f>JumpSize4</f>
        <v>#VALUE!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EURJump4_SYNTHON_Quote#0003</v>
      </c>
      <c r="L6" s="141" t="e">
        <v>#VALUE!</v>
      </c>
      <c r="M6" s="141" t="e">
        <f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42143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>
        <f>JumpDate5</f>
        <v>42277</v>
      </c>
      <c r="D7" s="153" t="e">
        <f>JumpValue5</f>
        <v>#VALUE!</v>
      </c>
      <c r="E7" s="156" t="e">
        <f>JumpSize5</f>
        <v>#VALUE!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EURJump5_SYNTHON_Quote#0003</v>
      </c>
      <c r="L7" s="141" t="e">
        <v>#VALUE!</v>
      </c>
      <c r="M7" s="141" t="e">
        <f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42144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>
        <f>JumpDate6</f>
        <v>42307</v>
      </c>
      <c r="D8" s="153" t="e">
        <f>JumpValue6</f>
        <v>#VALUE!</v>
      </c>
      <c r="E8" s="156" t="e">
        <f>JumpSize6</f>
        <v>#VALUE!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EURJump6_SYNTHON_Quote#0003</v>
      </c>
      <c r="L8" s="141" t="e">
        <v>#VALUE!</v>
      </c>
      <c r="M8" s="141" t="e">
        <f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42145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>
        <f>JumpDate7</f>
        <v>42338</v>
      </c>
      <c r="D9" s="153" t="e">
        <f>JumpValue7</f>
        <v>#VALUE!</v>
      </c>
      <c r="E9" s="156" t="e">
        <f>JumpSize7</f>
        <v>#VALUE!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EURJump7_SYNTHON_Quote#0003</v>
      </c>
      <c r="L9" s="141" t="e">
        <v>#VALUE!</v>
      </c>
      <c r="M9" s="141" t="e">
        <f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42146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>
        <f>JumpDate8</f>
        <v>42369</v>
      </c>
      <c r="D10" s="153" t="e">
        <f>JumpValue8</f>
        <v>#VALUE!</v>
      </c>
      <c r="E10" s="156" t="e">
        <f>JumpSize8</f>
        <v>#VALUE!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EURJump8_SYNTHON_Quote#0003</v>
      </c>
      <c r="L10" s="141" t="e">
        <v>#VALUE!</v>
      </c>
      <c r="M10" s="141" t="e">
        <f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42149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>
        <f>JumpDate9</f>
        <v>42398</v>
      </c>
      <c r="D11" s="153" t="e">
        <f>JumpValue9</f>
        <v>#VALUE!</v>
      </c>
      <c r="E11" s="156" t="e">
        <f>JumpSize9</f>
        <v>#VALUE!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EURJump9_SYNTHON_Quote#0003</v>
      </c>
      <c r="L11" s="141" t="e">
        <v>#VALUE!</v>
      </c>
      <c r="M11" s="141" t="e">
        <f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42150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>
        <f>JumpDate10</f>
        <v>42429</v>
      </c>
      <c r="D12" s="153" t="e">
        <f>JumpValue10</f>
        <v>#VALUE!</v>
      </c>
      <c r="E12" s="156" t="e">
        <f>JumpSize10</f>
        <v>#VALUE!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EURJump10_SYNTHON_Quote#0003</v>
      </c>
      <c r="L12" s="141" t="e">
        <v>#VALUE!</v>
      </c>
      <c r="M12" s="141" t="e">
        <f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42151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>
        <f>JumpDate11</f>
        <v>42460</v>
      </c>
      <c r="D13" s="153" t="e">
        <f>JumpValue11</f>
        <v>#VALUE!</v>
      </c>
      <c r="E13" s="156" t="e">
        <f>JumpSize11</f>
        <v>#VALUE!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EURJump11_SYNTHON_Quote#0003</v>
      </c>
      <c r="L13" s="141" t="e">
        <v>#VALUE!</v>
      </c>
      <c r="M13" s="141" t="e">
        <f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42152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>
        <f>JumpDate12</f>
        <v>42489</v>
      </c>
      <c r="D14" s="153" t="e">
        <f>JumpValue12</f>
        <v>#VALUE!</v>
      </c>
      <c r="E14" s="156" t="e">
        <f>JumpSize12</f>
        <v>#VALUE!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EURJump12_SYNTHON_Quote#0003</v>
      </c>
      <c r="L14" s="141" t="e">
        <v>#VALUE!</v>
      </c>
      <c r="M14" s="141" t="e">
        <f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42153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>JumpValue13</f>
        <v>#VALUE!</v>
      </c>
      <c r="E15" s="157" t="e">
        <f ca="1">JumpSize13</f>
        <v>#VALUE!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EURJump13_SYNTHON_Quote#0003</v>
      </c>
      <c r="L15" s="142" t="e">
        <v>#VALUE!</v>
      </c>
      <c r="M15" s="142" t="e">
        <f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42156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42157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42158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42159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42160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42163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42164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42165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42166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42167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42170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42171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42172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42173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42174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42177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42178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42179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42180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42181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42184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42185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42186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42187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42188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42191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42192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42193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42194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42195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42198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42199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42200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42201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42202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42205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42206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42207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42208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42209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42212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42213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42214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42215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42216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42219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42220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42221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42222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42223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42226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42227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42228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42229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42230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42233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42234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42235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42236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42237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42240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42241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42242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42243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42244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42247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42248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42249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42250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42251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42254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42255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42256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42257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42258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42261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42262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42263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42264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42265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42268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42269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42270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42271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42272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42275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42276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42277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42278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42279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42282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42283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42284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42285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42286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42289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42290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42291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42292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42293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42296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42297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42298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42299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42300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42303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42304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42305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42306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42307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42310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42311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42312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42313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42314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42317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42318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42319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42320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42321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42324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42325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42326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42327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42328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42331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42332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42333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42334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42335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42338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42339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42340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42341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42342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42345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42346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42347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42348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42349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42352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42353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42354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42355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42356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42359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42360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42361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42362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42366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42367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42368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42369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42373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42374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42375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42376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42377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42380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42381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42382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42383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42384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42387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42388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42389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42390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42391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42394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42395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42396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42397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42398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42401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42402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42403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42404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42405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42408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42409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42410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42411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42412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42415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42416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42417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42418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42419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42422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42423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42424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42425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42426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42429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42430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42431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42432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42433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42436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42437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42438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42439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42440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42443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42444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42445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42446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42447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42450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42451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42452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42453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42458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42459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42460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42461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42464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42465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42466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42467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42468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42471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42472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42473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42474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42475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42478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42479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42480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42481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42482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42485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42486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42487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42488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42489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42492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42493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42494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42495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42496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42499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42500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42501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42502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42503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42506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42507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42508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42509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42510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42513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42514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42515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42516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42517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42520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42521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42522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42523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42524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42527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42528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42529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42530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42531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42534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42535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42536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42537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42538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42541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42542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42543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42544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42545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42548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42549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42550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42551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42552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42555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42556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42557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42558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42559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42562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42563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42564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42565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42566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42569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42570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42571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42572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42573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42576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42577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42578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42579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42580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42583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42584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42585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42586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42587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42590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42591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42592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42593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42594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42597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42598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42599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42600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42601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42604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42605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42606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42607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42608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42611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42612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42613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42614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42615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42618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42619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42620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42621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42622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42625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42626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42627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42628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42629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42632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42633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42634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42635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42636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42639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42640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42641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42642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42643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42646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42647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42648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42649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42650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42653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42654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42655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42656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42657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42660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42661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42662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42663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42664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42667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42668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42669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42670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42671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42674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42675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42676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42677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42678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42681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42682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42683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42684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42685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42688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42689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42690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42691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42692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42695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42696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42697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42698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42699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42702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42703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42704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42705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42706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42709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42710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42711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42712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42713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42716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42717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42718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42719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42720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42723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42724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42725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42726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42727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42731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42732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42733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42734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42737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42738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42739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42740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42741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42744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42745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42746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42747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42748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42751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42752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42753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42754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42755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42758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42759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42760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42761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42762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42765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42766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42767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42768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42769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42772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42773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42774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42775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42776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42779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42780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42781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42782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42783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42786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42787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42788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42789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42790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42793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42794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42795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42796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42797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42800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42801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42802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42803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42804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42807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42808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42809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42810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42811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42814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42815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42816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42817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42818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42821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42822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42823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42824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42825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42828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42829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42830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42831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42832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42835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42836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42837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42838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42843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42844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42845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42846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42849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42850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42851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42852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42853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42857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42858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42859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42860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42863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42864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42865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42866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2015-08-25T14:30:14Z</dcterms:modified>
</cp:coreProperties>
</file>