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Sheet1!$A$3:$E$28</definedName>
  </definedNames>
  <calcPr calcId="171027" calcMode="manual"/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E27" i="1"/>
  <c r="E23" i="1"/>
  <c r="E19" i="1"/>
  <c r="E15" i="1"/>
  <c r="E11" i="1"/>
  <c r="E25" i="1"/>
  <c r="E17" i="1"/>
  <c r="G4" i="1"/>
  <c r="E24" i="1"/>
  <c r="E16" i="1"/>
  <c r="G3" i="1"/>
  <c r="E26" i="1"/>
  <c r="E22" i="1"/>
  <c r="E18" i="1"/>
  <c r="E14" i="1"/>
  <c r="E10" i="1"/>
  <c r="E21" i="1"/>
  <c r="E13" i="1"/>
  <c r="E28" i="1"/>
  <c r="E20" i="1"/>
  <c r="E12" i="1"/>
  <c r="G9" i="1"/>
  <c r="F9" i="1"/>
  <c r="E9" i="1" s="1"/>
  <c r="F8" i="1"/>
  <c r="E8" i="1"/>
  <c r="F7" i="1"/>
  <c r="E7" i="1"/>
  <c r="F6" i="1"/>
  <c r="E6" i="1"/>
  <c r="F5" i="1"/>
  <c r="E5" i="1" s="1"/>
  <c r="F3" i="1"/>
  <c r="E3" i="1" s="1"/>
  <c r="F4" i="1"/>
  <c r="E4" i="1" s="1"/>
  <c r="D3" i="1" l="1"/>
  <c r="D15" i="1" l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<sst xmlns="http://schemas.openxmlformats.org/spreadsheetml/2006/main" count="42" uniqueCount="40">
  <si>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</si>
  <si>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</si>
  <si>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</si>
  <si>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</si>
  <si>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</si>
  <si>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</si>
  <si>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</si>
  <si>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</si>
  <si>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qlFlatVol</t>
  </si>
  <si>
    <t>qlAbcdVol</t>
  </si>
  <si>
    <t>qlPseudoRootFacade</t>
  </si>
  <si>
    <t>qlCotSwapToFwdAdapter</t>
  </si>
  <si>
    <t>qlFwdPeriodAdapter</t>
  </si>
  <si>
    <t>qlFwdToCotSwapAdapter</t>
  </si>
  <si>
    <t>qlFlatVolFactory</t>
  </si>
  <si>
    <t>qlMarketModelInitialRates</t>
  </si>
  <si>
    <t>qlMarketModelDisplacements</t>
  </si>
  <si>
    <t>qlMarketModelNumberOfRates</t>
  </si>
  <si>
    <t>qlMarketModelNumberOfFactors</t>
  </si>
  <si>
    <t>qlMarketModelNumberOfSteps</t>
  </si>
  <si>
    <t>qlMarketModelPseudoRoot</t>
  </si>
  <si>
    <t>qlMarketModelCovariance</t>
  </si>
  <si>
    <t>qlMarketModelTotalCovariance</t>
  </si>
  <si>
    <t>qlMarketModelTimeDependentVolatility</t>
  </si>
  <si>
    <t>qlCoterminalSwapForwardJacobian</t>
  </si>
  <si>
    <t>qlCoterminalSwapZedMatrix</t>
  </si>
  <si>
    <t>qlCoinitialSwapForwardJacobian</t>
  </si>
  <si>
    <t>qlCoinitialSwapZedMatrix</t>
  </si>
  <si>
    <t>qlCmSwapForwardJacobian</t>
  </si>
  <si>
    <t>qlCmSwapZedMatrix</t>
  </si>
  <si>
    <t>qlAnnuity</t>
  </si>
  <si>
    <t>qlSwapDerivative</t>
  </si>
  <si>
    <t>qlRateVolDifferences</t>
  </si>
  <si>
    <t>qlRateInstVolDifferences</t>
  </si>
  <si>
    <t>2M</t>
  </si>
  <si>
    <t>3M</t>
  </si>
  <si>
    <t>4M</t>
  </si>
  <si>
    <t>5M</t>
  </si>
  <si>
    <t>6M</t>
  </si>
  <si>
    <t>mm07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</si>
</sst>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8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6" max="7" width="10.5703125" bestFit="1" customWidth="1"/>
  </cols>
  <sheetData>
    <row r="1" spans="1:16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6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6" x14ac:dyDescent="0.25">
      <c r="A3" t="s">
        <v>8</v>
      </c>
      <c r="B3" t="e">
        <v>#VALUE!</v>
      </c>
      <c r="D3" s="3" t="str">
        <f>IF(ISERROR(B3),"ERROR",IF(ISERROR(C3),"FAIL",IF(B3=C3,"PASS","FAIL")))</f>
        <v>ERROR</v>
      </c>
      <c r="E3" t="e">
        <f>_xll.ohStringSplit(F3,"#")</f>
        <v>#VALUE!</v>
      </c>
      <c r="F3" t="e">
        <f>_xll.qlFlatVol("mm01",H3:H7,G3,G4,5,I3:I7,J3:J7)</f>
        <v>#NUM!</v>
      </c>
      <c r="G3" t="str">
        <f>_xll.qlTimeHomogeneousForwardCorrelation(,K3:N6,O3:O7)</f>
        <v>obj_00000#0018</v>
      </c>
      <c r="H3">
        <v>0.2</v>
      </c>
      <c r="I3">
        <v>0.02</v>
      </c>
      <c r="J3">
        <v>0</v>
      </c>
      <c r="K3">
        <v>0.1</v>
      </c>
      <c r="L3">
        <v>0.2</v>
      </c>
      <c r="M3">
        <v>0.3</v>
      </c>
      <c r="N3">
        <v>0.4</v>
      </c>
      <c r="O3">
        <v>0.1</v>
      </c>
      <c r="P3" s="7">
        <v>0.5</v>
      </c>
    </row>
    <row r="4" spans="1:16" x14ac:dyDescent="0.25">
      <c r="A4" t="s">
        <v>9</v>
      </c>
      <c r="B4" t="e">
        <v>#VALUE!</v>
      </c>
      <c r="D4" s="3" t="str">
        <f t="shared" ref="D4:D28" si="0">IF(ISERROR(B4),"ERROR",IF(ISERROR(C4),"FAIL",IF(B4=C4,"PASS","FAIL")))</f>
        <v>ERROR</v>
      </c>
      <c r="E4" t="e">
        <f>_xll.ohStringSplit(F4,"#")</f>
        <v>#VALUE!</v>
      </c>
      <c r="F4" t="e">
        <f>_xll.qlAbcdVol("mm02",-0.06,0.17,0.54,0.17,H9:H13,G3,G4,5,I3:I7,J3:J7)</f>
        <v>#NUM!</v>
      </c>
      <c r="G4" t="str">
        <f>_xll.qlEvolutionDescription(,P3:P8,P3:P7)</f>
        <v>obj_00001#0016</v>
      </c>
      <c r="H4">
        <v>0.2</v>
      </c>
      <c r="I4">
        <v>0.02</v>
      </c>
      <c r="J4">
        <v>0</v>
      </c>
      <c r="K4">
        <v>0.1</v>
      </c>
      <c r="L4">
        <v>0.2</v>
      </c>
      <c r="M4">
        <v>0.3</v>
      </c>
      <c r="N4">
        <v>0.4</v>
      </c>
      <c r="O4">
        <v>0.2</v>
      </c>
      <c r="P4" s="7">
        <v>1</v>
      </c>
    </row>
    <row r="5" spans="1:16" x14ac:dyDescent="0.25">
      <c r="A5" t="s">
        <v>10</v>
      </c>
      <c r="B5" t="e">
        <v>#VALUE!</v>
      </c>
      <c r="D5" s="3" t="str">
        <f t="shared" si="0"/>
        <v>ERROR</v>
      </c>
      <c r="E5" t="e">
        <f>_xll.ohStringSplit(F5,"#")</f>
        <v>#VALUE!</v>
      </c>
      <c r="F5" s="5" t="e">
        <f>_xll.qlPseudoRootFacade()</f>
        <v>#NUM!</v>
      </c>
      <c r="H5">
        <v>0.2</v>
      </c>
      <c r="I5">
        <v>0.02</v>
      </c>
      <c r="J5">
        <v>0</v>
      </c>
      <c r="K5">
        <v>0.1</v>
      </c>
      <c r="L5">
        <v>0.2</v>
      </c>
      <c r="M5">
        <v>0.3</v>
      </c>
      <c r="N5">
        <v>0.4</v>
      </c>
      <c r="O5">
        <v>0.3</v>
      </c>
      <c r="P5" s="7">
        <v>1.5</v>
      </c>
    </row>
    <row r="6" spans="1:16" x14ac:dyDescent="0.25">
      <c r="A6" t="s">
        <v>11</v>
      </c>
      <c r="B6" t="e">
        <v>#VALUE!</v>
      </c>
      <c r="D6" s="3" t="str">
        <f t="shared" si="0"/>
        <v>ERROR</v>
      </c>
      <c r="E6" t="e">
        <f>_xll.ohStringSplit(F6,"#")</f>
        <v>#VALUE!</v>
      </c>
      <c r="F6" t="e">
        <f>_xll.qlCotSwapToFwdAdapter()</f>
        <v>#NUM!</v>
      </c>
      <c r="H6">
        <v>0.2</v>
      </c>
      <c r="I6">
        <v>0.02</v>
      </c>
      <c r="J6">
        <v>0</v>
      </c>
      <c r="K6">
        <v>0.1</v>
      </c>
      <c r="L6">
        <v>0.2</v>
      </c>
      <c r="M6">
        <v>0.3</v>
      </c>
      <c r="N6">
        <v>0.4</v>
      </c>
      <c r="O6">
        <v>0.4</v>
      </c>
      <c r="P6" s="7">
        <v>2</v>
      </c>
    </row>
    <row r="7" spans="1:16" x14ac:dyDescent="0.25">
      <c r="A7" t="s">
        <v>12</v>
      </c>
      <c r="B7" t="e">
        <v>#VALUE!</v>
      </c>
      <c r="D7" s="3" t="str">
        <f t="shared" si="0"/>
        <v>ERROR</v>
      </c>
      <c r="E7" t="e">
        <f>_xll.ohStringSplit(F7,"#")</f>
        <v>#VALUE!</v>
      </c>
      <c r="F7" t="e">
        <f>_xll.qlFwdPeriodAdapter()</f>
        <v>#NUM!</v>
      </c>
      <c r="H7">
        <v>0.2</v>
      </c>
      <c r="I7">
        <v>0.02</v>
      </c>
      <c r="J7">
        <v>0</v>
      </c>
      <c r="O7">
        <v>0.5</v>
      </c>
      <c r="P7" s="7">
        <v>2.5</v>
      </c>
    </row>
    <row r="8" spans="1:16" x14ac:dyDescent="0.25">
      <c r="A8" t="s">
        <v>13</v>
      </c>
      <c r="B8" t="e">
        <v>#VALUE!</v>
      </c>
      <c r="D8" s="3" t="str">
        <f t="shared" si="0"/>
        <v>ERROR</v>
      </c>
      <c r="E8" t="e">
        <f>_xll.ohStringSplit(F8,"#")</f>
        <v>#VALUE!</v>
      </c>
      <c r="F8" t="e">
        <f>_xll.qlFwdToCotSwapAdapter()</f>
        <v>#NUM!</v>
      </c>
      <c r="P8" s="7">
        <v>3</v>
      </c>
    </row>
    <row r="9" spans="1:16" x14ac:dyDescent="0.25">
      <c r="A9" t="s">
        <v>14</v>
      </c>
      <c r="B9" t="s">
        <v>39</v>
      </c>
      <c r="D9" s="3" t="str">
        <f t="shared" si="0"/>
        <v>FAIL</v>
      </c>
      <c r="E9" t="str">
        <f>_xll.ohStringSplit(F9,"#")</f>
        <v>mm07</v>
      </c>
      <c r="F9" s="6" t="str">
        <f>_xll.qlFlatVolFactory("mm07",0.5,0.2,J9:J13,K9:K13,G9)</f>
        <v>mm07#0002</v>
      </c>
      <c r="G9" t="str">
        <f>_xll.qlForwardCurve(,I9:I13,I3:I7)</f>
        <v>obj_00002#0002</v>
      </c>
      <c r="H9">
        <v>1</v>
      </c>
      <c r="I9" t="s">
        <v>34</v>
      </c>
      <c r="J9">
        <v>0.1</v>
      </c>
      <c r="K9">
        <v>2</v>
      </c>
    </row>
    <row r="10" spans="1:16" x14ac:dyDescent="0.25">
      <c r="A10" t="s">
        <v>15</v>
      </c>
      <c r="B10" s="5" t="e">
        <v>#NUM!</v>
      </c>
      <c r="D10" s="3" t="str">
        <f t="shared" si="0"/>
        <v>ERROR</v>
      </c>
      <c r="E10" s="5" t="e">
        <f>_xll.qlMarketModelInitialRates()</f>
        <v>#NUM!</v>
      </c>
      <c r="H10">
        <v>1</v>
      </c>
      <c r="I10" t="s">
        <v>35</v>
      </c>
      <c r="J10">
        <v>0.2</v>
      </c>
      <c r="K10">
        <v>2</v>
      </c>
    </row>
    <row r="11" spans="1:16" x14ac:dyDescent="0.25">
      <c r="A11" t="s">
        <v>16</v>
      </c>
      <c r="B11" s="4" t="e">
        <v>#NUM!</v>
      </c>
      <c r="D11" s="3" t="str">
        <f t="shared" si="0"/>
        <v>ERROR</v>
      </c>
      <c r="E11" s="4" t="e">
        <f>_xll.qlMarketModelDisplacements()</f>
        <v>#NUM!</v>
      </c>
      <c r="H11">
        <v>1</v>
      </c>
      <c r="I11" t="s">
        <v>36</v>
      </c>
      <c r="J11">
        <v>0.3</v>
      </c>
      <c r="K11">
        <v>2</v>
      </c>
    </row>
    <row r="12" spans="1:16" x14ac:dyDescent="0.25">
      <c r="A12" t="s">
        <v>17</v>
      </c>
      <c r="B12" t="e">
        <v>#NUM!</v>
      </c>
      <c r="D12" s="3" t="str">
        <f t="shared" si="0"/>
        <v>ERROR</v>
      </c>
      <c r="E12" t="e">
        <f>_xll.qlMarketModelNumberOfRates()</f>
        <v>#NUM!</v>
      </c>
      <c r="H12">
        <v>1</v>
      </c>
      <c r="I12" t="s">
        <v>37</v>
      </c>
      <c r="J12">
        <v>0.4</v>
      </c>
      <c r="K12">
        <v>2</v>
      </c>
    </row>
    <row r="13" spans="1:16" x14ac:dyDescent="0.25">
      <c r="A13" t="s">
        <v>18</v>
      </c>
      <c r="B13" t="e">
        <v>#NUM!</v>
      </c>
      <c r="D13" s="3" t="str">
        <f t="shared" si="0"/>
        <v>ERROR</v>
      </c>
      <c r="E13" t="e">
        <f>_xll.qlMarketModelNumberOfFactors()</f>
        <v>#NUM!</v>
      </c>
      <c r="H13">
        <v>1</v>
      </c>
      <c r="I13" t="s">
        <v>38</v>
      </c>
      <c r="J13">
        <v>0.5</v>
      </c>
      <c r="K13">
        <v>2</v>
      </c>
    </row>
    <row r="14" spans="1:16" x14ac:dyDescent="0.25">
      <c r="A14" t="s">
        <v>19</v>
      </c>
      <c r="B14" t="e">
        <v>#NUM!</v>
      </c>
      <c r="D14" s="3" t="str">
        <f t="shared" si="0"/>
        <v>ERROR</v>
      </c>
      <c r="E14" t="e">
        <f>_xll.qlMarketModelNumberOfSteps()</f>
        <v>#NUM!</v>
      </c>
    </row>
    <row r="15" spans="1:16" x14ac:dyDescent="0.25">
      <c r="A15" t="s">
        <v>20</v>
      </c>
      <c r="B15" t="e">
        <v>#NUM!</v>
      </c>
      <c r="D15" s="3" t="str">
        <f t="shared" si="0"/>
        <v>ERROR</v>
      </c>
      <c r="E15" t="e">
        <f>_xll.qlMarketModelPseudoRoot()</f>
        <v>#NUM!</v>
      </c>
    </row>
    <row r="16" spans="1:16" x14ac:dyDescent="0.25">
      <c r="A16" t="s">
        <v>21</v>
      </c>
      <c r="B16" t="e">
        <v>#NUM!</v>
      </c>
      <c r="D16" s="3" t="str">
        <f t="shared" si="0"/>
        <v>ERROR</v>
      </c>
      <c r="E16" t="e">
        <f>_xll.qlMarketModelCovariance()</f>
        <v>#NUM!</v>
      </c>
    </row>
    <row r="17" spans="1:5" x14ac:dyDescent="0.25">
      <c r="A17" t="s">
        <v>22</v>
      </c>
      <c r="B17" t="e">
        <v>#NUM!</v>
      </c>
      <c r="D17" s="3" t="str">
        <f t="shared" si="0"/>
        <v>ERROR</v>
      </c>
      <c r="E17" t="e">
        <f>_xll.qlMarketModelTotalCovariance()</f>
        <v>#NUM!</v>
      </c>
    </row>
    <row r="18" spans="1:5" x14ac:dyDescent="0.25">
      <c r="A18" t="s">
        <v>23</v>
      </c>
      <c r="B18" t="e">
        <v>#NUM!</v>
      </c>
      <c r="D18" s="3" t="str">
        <f t="shared" si="0"/>
        <v>ERROR</v>
      </c>
      <c r="E18" t="e">
        <f>_xll.qlMarketModelTimeDependentVolatility()</f>
        <v>#NUM!</v>
      </c>
    </row>
    <row r="19" spans="1:5" x14ac:dyDescent="0.25">
      <c r="A19" t="s">
        <v>24</v>
      </c>
      <c r="B19" t="e">
        <v>#NUM!</v>
      </c>
      <c r="D19" s="3" t="str">
        <f t="shared" si="0"/>
        <v>ERROR</v>
      </c>
      <c r="E19" t="e">
        <f>_xll.qlCoterminalSwapForwardJacobian()</f>
        <v>#NUM!</v>
      </c>
    </row>
    <row r="20" spans="1:5" x14ac:dyDescent="0.25">
      <c r="A20" t="s">
        <v>25</v>
      </c>
      <c r="B20" t="e">
        <v>#NUM!</v>
      </c>
      <c r="D20" s="3" t="str">
        <f t="shared" si="0"/>
        <v>ERROR</v>
      </c>
      <c r="E20" t="e">
        <f>_xll.qlCoterminalSwapZedMatrix()</f>
        <v>#NUM!</v>
      </c>
    </row>
    <row r="21" spans="1:5" x14ac:dyDescent="0.25">
      <c r="A21" t="s">
        <v>26</v>
      </c>
      <c r="B21" t="e">
        <v>#NUM!</v>
      </c>
      <c r="D21" s="3" t="str">
        <f t="shared" si="0"/>
        <v>ERROR</v>
      </c>
      <c r="E21" t="e">
        <f>_xll.qlCoinitialSwapForwardJacobian()</f>
        <v>#NUM!</v>
      </c>
    </row>
    <row r="22" spans="1:5" x14ac:dyDescent="0.25">
      <c r="A22" t="s">
        <v>27</v>
      </c>
      <c r="B22" t="e">
        <v>#NUM!</v>
      </c>
      <c r="D22" s="3" t="str">
        <f t="shared" si="0"/>
        <v>ERROR</v>
      </c>
      <c r="E22" t="e">
        <f>_xll.qlCoinitialSwapZedMatrix()</f>
        <v>#NUM!</v>
      </c>
    </row>
    <row r="23" spans="1:5" x14ac:dyDescent="0.25">
      <c r="A23" t="s">
        <v>28</v>
      </c>
      <c r="B23" t="e">
        <v>#NUM!</v>
      </c>
      <c r="D23" s="3" t="str">
        <f t="shared" si="0"/>
        <v>ERROR</v>
      </c>
      <c r="E23" t="e">
        <f>_xll.qlCmSwapForwardJacobian()</f>
        <v>#NUM!</v>
      </c>
    </row>
    <row r="24" spans="1:5" x14ac:dyDescent="0.25">
      <c r="A24" t="s">
        <v>29</v>
      </c>
      <c r="B24" t="e">
        <v>#NUM!</v>
      </c>
      <c r="D24" s="3" t="str">
        <f t="shared" si="0"/>
        <v>ERROR</v>
      </c>
      <c r="E24" t="e">
        <f>_xll.qlCmSwapZedMatrix()</f>
        <v>#NUM!</v>
      </c>
    </row>
    <row r="25" spans="1:5" x14ac:dyDescent="0.25">
      <c r="A25" t="s">
        <v>30</v>
      </c>
      <c r="B25" t="e">
        <v>#NUM!</v>
      </c>
      <c r="D25" s="3" t="str">
        <f t="shared" si="0"/>
        <v>ERROR</v>
      </c>
      <c r="E25" t="e">
        <f>_xll.qlAnnuity()</f>
        <v>#NUM!</v>
      </c>
    </row>
    <row r="26" spans="1:5" x14ac:dyDescent="0.25">
      <c r="A26" t="s">
        <v>31</v>
      </c>
      <c r="B26" t="e">
        <v>#NUM!</v>
      </c>
      <c r="D26" s="3" t="str">
        <f t="shared" si="0"/>
        <v>ERROR</v>
      </c>
      <c r="E26" t="e">
        <f>_xll.qlSwapDerivative()</f>
        <v>#NUM!</v>
      </c>
    </row>
    <row r="27" spans="1:5" x14ac:dyDescent="0.25">
      <c r="A27" t="s">
        <v>32</v>
      </c>
      <c r="B27" t="e">
        <v>#NUM!</v>
      </c>
      <c r="D27" s="3" t="str">
        <f t="shared" si="0"/>
        <v>ERROR</v>
      </c>
      <c r="E27" t="e">
        <f>_xll.qlRateVolDifferences()</f>
        <v>#NUM!</v>
      </c>
    </row>
    <row r="28" spans="1:5" x14ac:dyDescent="0.25">
      <c r="A28" t="s">
        <v>33</v>
      </c>
      <c r="B28" t="e">
        <v>#NUM!</v>
      </c>
      <c r="D28" s="3" t="str">
        <f t="shared" si="0"/>
        <v>ERROR</v>
      </c>
      <c r="E28" t="e">
        <f>_xll.qlRateInstVolDifferences()</f>
        <v>#NUM!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2018-02-11T19:58:18Z</dcterms:modified>
</cp:coreProperties>
</file>