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L12" i="2"/>
  <c r="L11" i="2"/>
  <c r="L19" i="2"/>
  <c r="L18" i="2"/>
  <c r="M19" i="2"/>
  <c r="M18" i="2"/>
  <c r="K17" i="2" l="1"/>
  <c r="K14" i="2"/>
  <c r="K13" i="2"/>
  <c r="L17" i="2"/>
  <c r="L13" i="2"/>
  <c r="Q19" i="2"/>
  <c r="Q18" i="2"/>
  <c r="K10" i="2" l="1"/>
  <c r="M11" i="2"/>
  <c r="M13" i="2"/>
  <c r="M17" i="2"/>
  <c r="Q13" i="2"/>
  <c r="Q17" i="2"/>
  <c r="L10" i="2"/>
  <c r="K7" i="2" l="1"/>
  <c r="C14" i="2" a="1"/>
  <c r="Q5" i="2"/>
  <c r="P7" i="2"/>
  <c r="Q11" i="2"/>
  <c r="Q6" i="2"/>
  <c r="Q7" i="2"/>
  <c r="M10" i="2"/>
  <c r="C14" i="2" l="1"/>
  <c r="C16" i="2"/>
  <c r="C15" i="2"/>
  <c r="C17" i="2"/>
  <c r="M7" i="2" l="1"/>
  <c r="K16" i="2" l="1"/>
  <c r="K15" i="2"/>
  <c r="K12" i="2"/>
  <c r="M12" i="2"/>
  <c r="L16" i="2"/>
  <c r="D14" i="2" a="1"/>
  <c r="L14" i="2"/>
  <c r="U5" i="2"/>
  <c r="U6" i="2"/>
  <c r="L15" i="2"/>
  <c r="Q10" i="2"/>
  <c r="D14" i="2" l="1"/>
  <c r="D15" i="2"/>
  <c r="D16" i="2"/>
  <c r="D17" i="2"/>
  <c r="M14" i="2"/>
  <c r="M15" i="2"/>
  <c r="M16" i="2"/>
  <c r="Q14" i="2" l="1"/>
  <c r="Q16" i="2"/>
  <c r="Q12" i="2"/>
  <c r="Q15" i="2"/>
</calcChain>
</file>

<file path=xl/sharedStrings.xml><?xml version="1.0" encoding="utf-8"?>
<sst xmlns="http://schemas.openxmlformats.org/spreadsheetml/2006/main" count="104" uniqueCount="60">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</sst>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0" fontId="6" fillId="8" borderId="0" xfId="0" applyFont="1" applyFill="1"/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I1" sqref="I1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>
        <v>42242.057199074072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41981</v>
      </c>
      <c r="M5" s="26">
        <v>151.02000000000001</v>
      </c>
      <c r="N5" s="26"/>
      <c r="O5" s="26"/>
      <c r="P5" s="26"/>
      <c r="Q5" s="27" t="e">
        <f ca="1">_xll.RData(K5,{"EXPIR_DATE","LAST"},,"FRQ:1S",,L5)</f>
        <v>#NAME?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1.6.0 / 1.6.2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">
        <v>52</v>
      </c>
      <c r="L6" s="22">
        <v>42170</v>
      </c>
      <c r="M6" s="28">
        <v>99.915000000000006</v>
      </c>
      <c r="N6" s="28"/>
      <c r="O6" s="28"/>
      <c r="P6" s="28"/>
      <c r="Q6" s="29" t="e">
        <f ca="1">_xll.RData(K6,{"EXPIR_DATE","LAST"},,"FRQ:1S",,L6)</f>
        <v>#NAME?</v>
      </c>
      <c r="R6" s="8" t="s">
        <v>13</v>
      </c>
      <c r="S6" s="1"/>
      <c r="T6" s="19" t="s">
        <v>2</v>
      </c>
      <c r="U6" s="11">
        <f>_xll.ohRepositoryObjectCount(Trigger)</f>
        <v>1332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20"/>
      <c r="K7" s="21" t="str">
        <f>Currency&amp;VLOOKUP(Currency,FuturesTable,5,0)&amp;VLOOKUP(Currency,FuturesTable,6,0)&amp;"10Y"</f>
        <v>EURAB6E10Y</v>
      </c>
      <c r="L7" s="22">
        <v>41932</v>
      </c>
      <c r="M7" s="30" t="str">
        <f>N7&amp;"/"&amp;O7</f>
        <v>1.06/1.1</v>
      </c>
      <c r="N7" s="28">
        <v>1.06</v>
      </c>
      <c r="O7" s="28">
        <v>1.1000000000000001</v>
      </c>
      <c r="P7" s="28" t="e">
        <f ca="1">_xll.RData(K7&amp;"="&amp;VLOOKUP(Currency,FuturesTable,7,0),{"BID","ASK"},,"FRQ:1S",,N7)</f>
        <v>#NAME?</v>
      </c>
      <c r="Q7" s="29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7" t="s">
        <v>20</v>
      </c>
      <c r="B8" s="48" t="s">
        <v>39</v>
      </c>
      <c r="C8" s="48" t="s">
        <v>53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54</v>
      </c>
      <c r="E10" s="48" t="s">
        <v>42</v>
      </c>
      <c r="F10" s="48" t="s">
        <v>55</v>
      </c>
      <c r="G10" s="48" t="s">
        <v>56</v>
      </c>
      <c r="H10" s="49" t="s">
        <v>57</v>
      </c>
      <c r="I10" s="3"/>
      <c r="J10" s="7"/>
      <c r="K10" s="24" t="str">
        <f>PROPER(Currency)&amp;VLOOKUP(Currency,FuturesTable,8,0)&amp;VLOOKUP(Currency,FuturesTable,2,0)</f>
        <v>Euribor6M</v>
      </c>
      <c r="L10" s="25" t="e">
        <f ca="1">_xll.qlCalendarAdvance("TARGET",L11,"-1M","f",,Trigger)</f>
        <v>#VALUE!</v>
      </c>
      <c r="M10" s="58" t="e">
        <f ca="1">_xll.qlIndexFixing(FirstIndex,L10,,Trigger)</f>
        <v>#VALUE!</v>
      </c>
      <c r="N10" s="58"/>
      <c r="O10" s="58"/>
      <c r="P10" s="58"/>
      <c r="Q10" s="59" t="str">
        <f ca="1">IF(AND(ISERROR(L10),ISERROR(M10)),_xll.ohRangeRetrieveError(L10)&amp;" "&amp;_xll.ohRangeRetrieveError(M10),IF(ISERROR(L10),_xll.ohRangeRetrieveError(L10),_xll.ohRangeRetrieveError(M10)))</f>
        <v xml:space="preserve"> 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54</v>
      </c>
      <c r="E11" s="48" t="s">
        <v>42</v>
      </c>
      <c r="F11" s="48" t="s">
        <v>43</v>
      </c>
      <c r="G11" s="48" t="s">
        <v>56</v>
      </c>
      <c r="H11" s="49" t="s">
        <v>37</v>
      </c>
      <c r="I11" s="3"/>
      <c r="J11" s="7"/>
      <c r="K11" s="39"/>
      <c r="L11" s="40" t="e">
        <f ca="1">qlLastFixingQuoteReferenceDate(FirstIndex&amp;"LastFixing_Quote",Trigger)</f>
        <v>#NAME?</v>
      </c>
      <c r="M11" s="60" t="e">
        <f>_xll.qlQuoteValue(FirstIndex&amp;"LastFixing_Quote",Trigger)</f>
        <v>#NUM!</v>
      </c>
      <c r="N11" s="60"/>
      <c r="O11" s="60"/>
      <c r="P11" s="60"/>
      <c r="Q11" s="61" t="str">
        <f ca="1">IF(AND(ISERROR(L11),ISERROR(M11)),_xll.ohRangeRetrieveError(L11)&amp;" "&amp;_xll.ohRangeRetrieveError(M11),IF(ISERROR(L11),_xll.ohRangeRetrieveError(L11),_xll.ohRangeRetrieveError(M11)))</f>
        <v xml:space="preserve"> qlQuoteValue - ObjectHandler error: attempt to retrieve object with unknown ID '42242.0571990741'</v>
      </c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0" t="s">
        <v>24</v>
      </c>
      <c r="B12" s="51"/>
      <c r="C12" s="52"/>
      <c r="D12" s="53" t="s">
        <v>28</v>
      </c>
      <c r="E12" s="53" t="s">
        <v>29</v>
      </c>
      <c r="F12" s="53" t="s">
        <v>30</v>
      </c>
      <c r="G12" s="53"/>
      <c r="H12" s="54" t="s">
        <v>36</v>
      </c>
      <c r="I12" s="3"/>
      <c r="J12" s="7"/>
      <c r="K12" s="21" t="str">
        <f>UPPER(Currency)&amp;"STD"</f>
        <v>EURSTD</v>
      </c>
      <c r="L12" s="22">
        <f>_xll.qlTermStructureReferenceDate(Trigger,K12)</f>
        <v>42242</v>
      </c>
      <c r="M12" s="23">
        <f>_xll.qlYieldTermStructureDiscount(,K12,L12)</f>
        <v>1</v>
      </c>
      <c r="N12" s="23"/>
      <c r="O12" s="23"/>
      <c r="P12" s="23"/>
      <c r="Q12" s="31" t="str">
        <f>IF(ISERROR(L12),_xll.ohRangeRetrieveError(L12),_xll.ohRangeRetrieveError(M12))</f>
        <v/>
      </c>
      <c r="R12" s="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1" t="str">
        <f>UPPER(Currency)&amp;"ON"</f>
        <v>EURON</v>
      </c>
      <c r="L13" s="22" t="e">
        <f>_xll.qlTermStructureReferenceDate(K13,Trigger)</f>
        <v>#NUM!</v>
      </c>
      <c r="M13" s="23" t="e">
        <f ca="1">_xll.qlYieldTSDiscount(K13,L13)</f>
        <v>#NAME?</v>
      </c>
      <c r="N13" s="23"/>
      <c r="O13" s="23"/>
      <c r="P13" s="23"/>
      <c r="Q13" s="31" t="str">
        <f ca="1">IF(ISERROR(L13),_xll.ohRangeRetrieveError(L13),_xll.ohRangeRetrieveError(M13))</f>
        <v>qlTermStructureReferenceDate - ObjectHandler error: attempt to retrieve object with unknown ID '42242.0571990741'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3" t="e">
        <f t="array" ref="C14:C17">_xll.qlIMMNextDates(_xll.qlSettingsEvaluationDate(Trigger)-1,B14:B17)</f>
        <v>#NUM!</v>
      </c>
      <c r="D14" s="6" t="e">
        <f t="array" ref="D14:D17">VLOOKUP(Currency,FuturesTable,4,0)&amp;_xll.qlIMMcode(FuturesDates)</f>
        <v>#NUM!</v>
      </c>
      <c r="E14" s="3"/>
      <c r="F14" s="3"/>
      <c r="G14" s="3"/>
      <c r="H14" s="3"/>
      <c r="I14" s="3"/>
      <c r="J14" s="7"/>
      <c r="K14" s="21" t="str">
        <f>UPPER(Currency)&amp;"1M"</f>
        <v>EUR1M</v>
      </c>
      <c r="L14" s="22" t="e">
        <f>_xll.qlTermStructureReferenceDate(K14,Trigger)</f>
        <v>#NUM!</v>
      </c>
      <c r="M14" s="23" t="e">
        <f ca="1">_xll.qlYieldTSDiscount(K14,L14)</f>
        <v>#NAME?</v>
      </c>
      <c r="N14" s="23"/>
      <c r="O14" s="23"/>
      <c r="P14" s="23"/>
      <c r="Q14" s="32" t="str">
        <f ca="1">IF(ISERROR(L14),_xll.ohRangeRetrieveError(L14),_xll.ohRangeRetrieveError(M14))</f>
        <v>qlTermStructureReferenceDate - ObjectHandler error: attempt to retrieve object with unknown ID '42242.0571990741'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36" t="b">
        <v>1</v>
      </c>
      <c r="C15" s="34" t="e">
        <v>#NUM!</v>
      </c>
      <c r="D15" s="8" t="e">
        <v>#NUM!</v>
      </c>
      <c r="E15" s="3"/>
      <c r="F15" s="3"/>
      <c r="G15" s="3"/>
      <c r="H15" s="3"/>
      <c r="I15" s="3"/>
      <c r="J15" s="7"/>
      <c r="K15" s="21" t="str">
        <f>UPPER(Currency)&amp;"3M"</f>
        <v>EUR3M</v>
      </c>
      <c r="L15" s="22" t="e">
        <f>_xll.qlTermStructureReferenceDate(K15,Trigger)</f>
        <v>#NUM!</v>
      </c>
      <c r="M15" s="23" t="e">
        <f ca="1">_xll.qlYieldTSDiscount(K15,L15)</f>
        <v>#NAME?</v>
      </c>
      <c r="N15" s="23"/>
      <c r="O15" s="23"/>
      <c r="P15" s="23"/>
      <c r="Q15" s="32" t="str">
        <f ca="1">IF(ISERROR(L15),_xll.ohRangeRetrieveError(L15),_xll.ohRangeRetrieveError(M15))</f>
        <v>qlTermStructureReferenceDate - ObjectHandler error: attempt to retrieve object with unknown ID '42242.0571990741'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 t="e">
        <v>#NUM!</v>
      </c>
      <c r="D16" s="8" t="e">
        <v>#NUM!</v>
      </c>
      <c r="E16" s="3"/>
      <c r="F16" s="3"/>
      <c r="G16" s="3"/>
      <c r="H16" s="3"/>
      <c r="I16" s="3"/>
      <c r="J16" s="7"/>
      <c r="K16" s="21" t="str">
        <f>UPPER(Currency)&amp;"6M"</f>
        <v>EUR6M</v>
      </c>
      <c r="L16" s="22" t="e">
        <f>_xll.qlTermStructureReferenceDate(K16,Trigger)</f>
        <v>#NUM!</v>
      </c>
      <c r="M16" s="23" t="e">
        <f ca="1">_xll.qlYieldTSDiscount(K16,L16)</f>
        <v>#NAME?</v>
      </c>
      <c r="N16" s="23"/>
      <c r="O16" s="23"/>
      <c r="P16" s="23"/>
      <c r="Q16" s="32" t="str">
        <f ca="1">IF(ISERROR(L16),_xll.ohRangeRetrieveError(L16),_xll.ohRangeRetrieveError(M16))</f>
        <v>qlTermStructureReferenceDate - ObjectHandler error: attempt to retrieve object with unknown ID '42242.0571990741'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7" t="b">
        <v>1</v>
      </c>
      <c r="C17" s="35" t="e">
        <v>#NUM!</v>
      </c>
      <c r="D17" s="10" t="e">
        <v>#NUM!</v>
      </c>
      <c r="E17" s="3"/>
      <c r="F17" s="3"/>
      <c r="G17" s="3"/>
      <c r="H17" s="3"/>
      <c r="I17" s="3"/>
      <c r="J17" s="7"/>
      <c r="K17" s="39" t="str">
        <f>UPPER(Currency)&amp;"1Y"</f>
        <v>EUR1Y</v>
      </c>
      <c r="L17" s="40" t="e">
        <f>_xll.qlTermStructureReferenceDate(K17,Trigger)</f>
        <v>#NUM!</v>
      </c>
      <c r="M17" s="41" t="e">
        <f ca="1">_xll.qlYieldTSDiscount(K17,L17)</f>
        <v>#NAME?</v>
      </c>
      <c r="N17" s="41"/>
      <c r="O17" s="41"/>
      <c r="P17" s="41"/>
      <c r="Q17" s="42" t="str">
        <f ca="1">IF(ISERROR(L17),_xll.ohRangeRetrieveError(L17),_xll.ohRangeRetrieveError(M17))</f>
        <v>qlTermStructureReferenceDate - ObjectHandler error: attempt to retrieve object with unknown ID '42242.0571990741'</v>
      </c>
      <c r="R17" s="8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7"/>
      <c r="K18" s="24" t="s">
        <v>58</v>
      </c>
      <c r="L18" s="25" t="e">
        <f>_xll.qlTermStructureReferenceDate(K18,Trigger)</f>
        <v>#NUM!</v>
      </c>
      <c r="M18" s="55" t="e">
        <f ca="1">_xll.qlYieldTSDiscount(K18,L18)</f>
        <v>#NAME?</v>
      </c>
      <c r="N18" s="55"/>
      <c r="O18" s="55"/>
      <c r="P18" s="55"/>
      <c r="Q18" s="56" t="str">
        <f ca="1">IF(ISERROR(L18),_xll.ohRangeRetrieveError(L18),_xll.ohRangeRetrieveError(M18))</f>
        <v>qlTermStructureReferenceDate - ObjectHandler error: attempt to retrieve object with unknown ID '42242.0571990741'</v>
      </c>
      <c r="R18" s="8" t="s">
        <v>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7"/>
      <c r="K19" s="39" t="s">
        <v>59</v>
      </c>
      <c r="L19" s="40" t="e">
        <f>_xll.qlTermStructureReferenceDate(K19,Trigger)</f>
        <v>#NUM!</v>
      </c>
      <c r="M19" s="41" t="e">
        <f ca="1">_xll.qlYieldTSDiscount(K19,L19)</f>
        <v>#NAME?</v>
      </c>
      <c r="N19" s="41"/>
      <c r="O19" s="41"/>
      <c r="P19" s="41"/>
      <c r="Q19" s="42" t="str">
        <f ca="1">IF(ISERROR(L19),_xll.ohRangeRetrieveError(L19),_xll.ohRangeRetrieveError(M19))</f>
        <v>qlTermStructureReferenceDate - ObjectHandler error: attempt to retrieve object with unknown ID '42242.0571990741'</v>
      </c>
      <c r="R19" s="8" t="s">
        <v>13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ht="12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9"/>
      <c r="K20" s="38"/>
      <c r="L20" s="38"/>
      <c r="M20" s="38"/>
      <c r="N20" s="38"/>
      <c r="O20" s="38"/>
      <c r="P20" s="38"/>
      <c r="Q20" s="38"/>
      <c r="R20" s="10" t="s">
        <v>13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57"/>
    </row>
    <row r="102" spans="1:36" s="43" customFormat="1" x14ac:dyDescent="0.2"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36" x14ac:dyDescent="0.2">
      <c r="J103" s="57"/>
      <c r="K103" s="57"/>
      <c r="L103" s="57"/>
      <c r="M103" s="57"/>
      <c r="N103" s="57"/>
      <c r="O103" s="57"/>
      <c r="P103" s="57"/>
      <c r="Q103" s="57"/>
      <c r="R103" s="57"/>
    </row>
    <row r="104" spans="1:36" x14ac:dyDescent="0.2">
      <c r="J104" s="43"/>
      <c r="K104" s="43"/>
      <c r="L104" s="43"/>
      <c r="M104" s="43"/>
      <c r="N104" s="43"/>
      <c r="O104" s="43"/>
      <c r="P104" s="43"/>
      <c r="Q104" s="43"/>
      <c r="R104" s="43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2007-04-04T08:40:21Z</cp:lastPrinted>
  <dcterms:created xsi:type="dcterms:W3CDTF">2006-04-26T09:45:07Z</dcterms:created>
  <dcterms:modified xsi:type="dcterms:W3CDTF">2015-08-25T23:31:52Z</dcterms:modified>
</cp:coreProperties>
</file>