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19" i="1" l="1"/>
  <c r="E3" i="1"/>
  <c r="D4" i="5"/>
  <c r="I21" i="1"/>
  <c r="I19" i="1"/>
  <c r="I11" i="1"/>
  <c r="I10" i="1"/>
  <c r="I9" i="1"/>
  <c r="I8" i="1"/>
  <c r="I4" i="1"/>
  <c r="I3" i="1"/>
  <c r="I31" i="1"/>
  <c r="E31" i="1"/>
  <c r="E11" i="1"/>
  <c r="E10" i="1"/>
  <c r="E4" i="1"/>
  <c r="H14" i="1"/>
  <c r="D14" i="1"/>
  <c r="B57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25" i="1"/>
  <c r="N8" i="1"/>
  <c r="N18" i="1"/>
  <c r="N23" i="1"/>
  <c r="N13" i="1"/>
  <c r="N15" i="1"/>
  <c r="N14" i="1"/>
  <c r="N7" i="1"/>
  <c r="N9" i="1"/>
  <c r="N24" i="1"/>
  <c r="N16" i="1"/>
  <c r="N19" i="1"/>
  <c r="N11" i="1"/>
  <c r="N26" i="1"/>
  <c r="N20" i="1"/>
  <c r="N10" i="1"/>
  <c r="N12" i="1"/>
  <c r="N22" i="1"/>
  <c r="N21" i="1"/>
  <c r="N17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21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L4" i="1"/>
  <c r="E8" i="1"/>
  <c r="H33" i="1"/>
  <c r="D33" i="1"/>
  <c r="D42" i="1"/>
  <c r="H4" i="1" l="1"/>
  <c r="G4" i="1" s="1"/>
  <c r="C42" i="1"/>
  <c r="G33" i="1"/>
  <c r="C33" i="1"/>
  <c r="L5" i="1"/>
  <c r="L6" i="1"/>
  <c r="D34" i="1"/>
  <c r="N5" i="1"/>
  <c r="H34" i="1"/>
  <c r="N4" i="1"/>
  <c r="C34" i="1" l="1"/>
  <c r="G34" i="1"/>
  <c r="N6" i="1"/>
  <c r="D7" i="1" l="1"/>
  <c r="C7" i="1" s="1"/>
  <c r="H7" i="1" s="1"/>
  <c r="G7" i="1" s="1"/>
  <c r="L27" i="1"/>
  <c r="H8" i="1" l="1"/>
  <c r="G8" i="1" s="1"/>
  <c r="D8" i="1"/>
  <c r="C8" i="1" s="1"/>
  <c r="N27" i="1"/>
  <c r="G14" i="1" l="1"/>
  <c r="B1" i="8" s="1"/>
  <c r="C14" i="1"/>
  <c r="B1" i="10" s="1"/>
  <c r="F1" i="8"/>
  <c r="B4" i="10" a="1"/>
  <c r="F1" i="10"/>
  <c r="B4" i="8" a="1"/>
  <c r="I5" i="8" l="1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F102" i="8" s="1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F97" i="8" s="1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D13" i="8" s="1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D87" i="8" s="1"/>
  <c r="B26" i="8"/>
  <c r="F25" i="8" s="1"/>
  <c r="B66" i="8"/>
  <c r="F65" i="8" s="1"/>
  <c r="B63" i="8"/>
  <c r="F62" i="8" s="1"/>
  <c r="B58" i="8"/>
  <c r="D57" i="8" s="1"/>
  <c r="B44" i="8"/>
  <c r="D43" i="8" s="1"/>
  <c r="B91" i="8"/>
  <c r="D90" i="8" s="1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8"/>
  <c r="I1" i="10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H28" i="1"/>
  <c r="E4" i="10" l="1" a="1"/>
  <c r="E13" i="10" s="1"/>
  <c r="E4" i="8" a="1"/>
  <c r="E74" i="8" s="1"/>
  <c r="G28" i="1"/>
  <c r="J4" i="1" s="1"/>
  <c r="D28" i="1"/>
  <c r="G35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N28" i="1"/>
  <c r="C35" i="1"/>
  <c r="M28" i="1" l="1"/>
  <c r="J5" i="1" s="1"/>
  <c r="C50" i="1"/>
  <c r="G50" i="1"/>
  <c r="C29" i="1"/>
  <c r="B2" i="3" a="1"/>
  <c r="G51" i="1"/>
  <c r="C51" i="1"/>
  <c r="M50" i="1"/>
  <c r="M51" i="1"/>
  <c r="B2" i="4" a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C43" i="1"/>
  <c r="D6" i="5" l="1"/>
  <c r="C45" i="1"/>
  <c r="A3" i="3" a="1"/>
  <c r="A3" i="4" a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C47" i="1"/>
  <c r="G49" i="1" l="1"/>
  <c r="C49" i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<sst xmlns="http://schemas.openxmlformats.org/spreadsheetml/2006/main" count="91" uniqueCount="71">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</sst>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6" fillId="9" borderId="0" xfId="0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2" t="s">
        <v>53</v>
      </c>
      <c r="C2" s="233"/>
      <c r="D2" s="60" t="s">
        <v>46</v>
      </c>
      <c r="E2" s="61" t="s">
        <v>44</v>
      </c>
      <c r="F2" s="232" t="s">
        <v>54</v>
      </c>
      <c r="G2" s="233"/>
      <c r="H2" s="58" t="s">
        <v>46</v>
      </c>
      <c r="I2" s="57" t="s">
        <v>44</v>
      </c>
      <c r="J2" s="62" t="s">
        <v>17</v>
      </c>
      <c r="K2" s="63" t="s">
        <v>18</v>
      </c>
      <c r="L2" s="232" t="s">
        <v>52</v>
      </c>
      <c r="M2" s="233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e">
        <f ca="1">FirstLegCF</f>
        <v>#NAME?</v>
      </c>
      <c r="K3" s="29" t="b">
        <f>C27</f>
        <v>1</v>
      </c>
      <c r="L3" s="140">
        <f>EvaluationDate</f>
        <v>42136</v>
      </c>
      <c r="M3" s="141">
        <v>0</v>
      </c>
      <c r="N3" s="1" t="e">
        <f ca="1">_xll.qlLeg(,M3,L3,,,EvaluationDate)</f>
        <v>#NAME?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e">
        <f ca="1">SecondLegCF</f>
        <v>#NAME?</v>
      </c>
      <c r="K4" s="27" t="b">
        <f>G27</f>
        <v>0</v>
      </c>
      <c r="L4" s="142" t="e">
        <f>_xll.qlCalendarAdvance($C$3,L3,"1D","f")</f>
        <v>#NUM!</v>
      </c>
      <c r="M4" s="143">
        <v>0</v>
      </c>
      <c r="N4" s="1" t="e">
        <f ca="1">_xll.qlLeg(,M4,L4,,,EvaluationDate)</f>
        <v>#NAME?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e">
        <f ca="1">AdditionalCF</f>
        <v>#NAME?</v>
      </c>
      <c r="K5" s="30" t="b">
        <v>0</v>
      </c>
      <c r="L5" s="142" t="e">
        <f>_xll.qlCalendarAdvance($C$3,L4,"1D","f")</f>
        <v>#VALUE!</v>
      </c>
      <c r="M5" s="143">
        <v>0</v>
      </c>
      <c r="N5" s="1" t="e">
        <f ca="1">_xll.qlLeg(,M5,L5,,,EvaluationDate)</f>
        <v>#NAME?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 t="e">
        <f>_xll.qlCalendarAdvance($C$3,L5,"1D","f")</f>
        <v>#VALUE!</v>
      </c>
      <c r="M6" s="143">
        <v>0</v>
      </c>
      <c r="N6" s="1" t="e">
        <f ca="1">_xll.qlLeg(,M6,L6,,,EvaluationDate)</f>
        <v>#NAME?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 ca="1">_xll.qlLeg(,M7,L7,,,EvaluationDate)</f>
        <v>#NAME?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 ca="1">_xll.qlLeg(,M8,L8,,,EvaluationDate)</f>
        <v>#NAME?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 ca="1">_xll.qlLeg(,M9,L9,,,EvaluationDate)</f>
        <v>#NAME?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 ca="1">_xll.qlLeg(,M10,L10,,,EvaluationDate)</f>
        <v>#NAME?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 ca="1">_xll.qlLeg(,M11,L11,,,EvaluationDate)</f>
        <v>#NAME?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 ca="1">_xll.qlLeg(,M12,L12,,,EvaluationDate)</f>
        <v>#NAME?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 ca="1">_xll.qlLeg(,M13,L13,,,EvaluationDate)</f>
        <v>#NAME?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obj_00867#0000</v>
      </c>
      <c r="D14" s="138" t="str">
        <f>_xll.qlSchedule(,,,,C4,C8,C9,C3,C10,C11,C12,C13,D5,D6)</f>
        <v>obj_00867#0000</v>
      </c>
      <c r="E14" s="139"/>
      <c r="F14" s="115"/>
      <c r="G14" s="70" t="str">
        <f>IF(ISBLANK(F14),H14,F14)</f>
        <v>obj_00868#0000</v>
      </c>
      <c r="H14" s="138" t="str">
        <f>_xll.qlSchedule(,,,,G4,G8,G9,G3,G10,G11,G12,G13,G5,G6)</f>
        <v>obj_00868#0000</v>
      </c>
      <c r="I14" s="139"/>
      <c r="J14" s="5"/>
      <c r="K14" s="5"/>
      <c r="L14" s="142"/>
      <c r="M14" s="143">
        <v>0</v>
      </c>
      <c r="N14" s="1" t="e">
        <f ca="1">_xll.qlLeg(,M14,L14,,,EvaluationDate)</f>
        <v>#NAME?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 ca="1">_xll.qlLeg(,M15,L15,,,EvaluationDate)</f>
        <v>#NAME?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 ca="1">_xll.qlLeg(,M16,L16,,,EvaluationDate)</f>
        <v>#NAME?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 ca="1">_xll.qlLeg(,M17,L17,,,EvaluationDate)</f>
        <v>#NAME?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 ca="1">_xll.qlLeg(,M18,L18,,,EvaluationDate)</f>
        <v>#NAME?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 ca="1">_xll.qlLeg(,M19,L19,,,EvaluationDate)</f>
        <v>#NAME?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 ca="1">_xll.qlLeg(,M20,L20,,,EvaluationDate)</f>
        <v>#NAME?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 ca="1">_xll.qlLeg(,M21,L21,,,EvaluationDate)</f>
        <v>#NAME?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 ca="1">_xll.qlLeg(,M22,L22,,,EvaluationDate)</f>
        <v>#NAME?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 ca="1">_xll.qlLeg(,M23,L23,,,EvaluationDate)</f>
        <v>#NAME?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 ca="1">_xll.qlLeg(,M24,L24,,,EvaluationDate)</f>
        <v>#NAME?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 ca="1">_xll.qlLeg(,M25,L25,,,EvaluationDate)</f>
        <v>#NAME?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 ca="1">_xll.qlLeg(,M26,L26,,,EvaluationDate)</f>
        <v>#NAME?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 t="e">
        <f>_xll.qlCalendarAdjust($C$3,E8,$C$11)</f>
        <v>#NUM!</v>
      </c>
      <c r="M27" s="143">
        <v>0</v>
      </c>
      <c r="N27" s="1" t="e">
        <f ca="1">_xll.qlLeg(,M27,L27,,,EvaluationDate)</f>
        <v>#NAME?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e">
        <f t="shared" ca="1" si="5"/>
        <v>#NAME?</v>
      </c>
      <c r="D28" s="130" t="e">
        <f ca="1">_xll.qlIborLeg(B28,C16,_xll.ohPack(FirstLegAdmortization!Effective),C14,C19,C20,C21,C22,C23,C24,C25,C26)</f>
        <v>#NAME?</v>
      </c>
      <c r="E28" s="15"/>
      <c r="F28" s="115"/>
      <c r="G28" s="75" t="e">
        <f t="shared" ca="1" si="6"/>
        <v>#NAME?</v>
      </c>
      <c r="H28" s="130" t="e">
        <f ca="1">_xll.qlIborLeg(F28,G16,_xll.ohPack(SecondLegAdmortization!Effective),G14,G19,G20,G21,G22,G23,G24,G25,G26)</f>
        <v>#NAME?</v>
      </c>
      <c r="I28" s="15"/>
      <c r="J28" s="5"/>
      <c r="K28" s="5"/>
      <c r="L28" s="144"/>
      <c r="M28" s="65" t="e">
        <f ca="1">IF(ISBLANK(L28),N28,L28)</f>
        <v>#NAME?</v>
      </c>
      <c r="N28" s="26" t="e">
        <f ca="1">_xll.qlMultiPhaseLeg(,_xll.ohFilter(N3:N27,O3:O27),FALSE)</f>
        <v>#NAME?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e">
        <f ca="1">_xll.qlSwap(B29,$J$3:$J$5,$K$3:$K$5)</f>
        <v>#NAME?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e">
        <f ca="1">IF(ISBLANK(B42),D42,B42)</f>
        <v>#NAME?</v>
      </c>
      <c r="D42" s="149" t="e">
        <f ca="1">_xll.qlDiscountingSwapEngine(,DiscountCurve,IncludeSettlementDate,SettlementDate,NPVDate)</f>
        <v>#NAME?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e">
        <f ca="1"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 ca="1">_xll.ohTrigger(AllTriggers,C43,ISERROR(C35),ISERROR(G35))</f>
        <v>#NUM!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_xll.qlInstrumentNPV(C45,SwapID)</f>
        <v>#VALUE!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#VALUE!</v>
      </c>
      <c r="D49" s="156"/>
      <c r="E49" s="156"/>
      <c r="F49" s="152"/>
      <c r="G49" s="153" t="e">
        <f ca="1">G$25-NPV/G$51/10000</f>
        <v>#VALUE!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1" t="str">
        <f>_xll.ohRangeRetrieveError(D14)</f>
        <v/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/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obj_00867#0000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VLOOKUP(Dates,SecondLegAdmortization!$B$4:$C$123,2)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4" t="s">
        <v>31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obj_00868#0000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VLOOKUP(Dates,FirstLegAdmortization!$B$4:$C$123,2)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7" t="s">
        <v>32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9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2015-08-31T16:26:53Z</dcterms:modified>
</cp:coreProperties>
</file>