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activeTab="6"/>
  </bookViews>
  <sheets>
    <sheet name="Triggers" sheetId="92" r:id="rId1"/>
    <sheet name="Pricing_IRS" sheetId="91" r:id="rId2"/>
    <sheet name="FirstLegAdmortization_IRS" sheetId="90" r:id="rId3"/>
    <sheet name="FirstLegAnalysis_IRS" sheetId="89" r:id="rId4"/>
    <sheet name="SecondLegAdmortization_IRS" sheetId="88" r:id="rId5"/>
    <sheet name="SecondLegAnalysis_IRS" sheetId="87" r:id="rId6"/>
    <sheet name="MainChecks" sheetId="86" r:id="rId7"/>
    <sheet name="General Settings_1Y" sheetId="85" r:id="rId8"/>
    <sheet name="RateHelpers_1Y" sheetId="84" r:id="rId9"/>
    <sheet name="Selected_1Y" sheetId="83" r:id="rId10"/>
    <sheet name="Deposits_1Y" sheetId="82" r:id="rId11"/>
    <sheet name="FRAs_1Y" sheetId="81" r:id="rId12"/>
    <sheet name="SwapsFromBasis_1Y" sheetId="80" r:id="rId13"/>
    <sheet name="Monitor_1Y"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SYNTH" sheetId="55" r:id="rId38"/>
    <sheet name="1MSynthDepo_SYNTH" sheetId="54" r:id="rId39"/>
    <sheet name="3MSynthDepo_SYNTH" sheetId="53" r:id="rId40"/>
    <sheet name="6MSynthDepo_SYNTH" sheetId="52" r:id="rId41"/>
    <sheet name="1YSynthDepo_SYNTH" sheetId="51" r:id="rId42"/>
    <sheet name="SynthFRA_SYNTH" sheetId="50" r:id="rId43"/>
    <sheet name="Contribution_SYNTH" sheetId="49" r:id="rId44"/>
    <sheet name="Delta 1M_SYNTH" sheetId="48" r:id="rId45"/>
    <sheet name="Delta 3M_SYNTH" sheetId="47" r:id="rId46"/>
    <sheet name="Delta 6M_SYNTH" sheetId="46" r:id="rId47"/>
    <sheet name="Delta 12M_SYNTH" sheetId="45" r:id="rId48"/>
    <sheet name="Swaps1Y_SYNTH"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ON" sheetId="36" r:id="rId57"/>
    <sheet name="RateHelpers_ON" sheetId="35" r:id="rId58"/>
    <sheet name="Selected_ON" sheetId="34" r:id="rId59"/>
    <sheet name="Deposits_ON" sheetId="33" r:id="rId60"/>
    <sheet name="Swaps_ON" sheetId="32" r:id="rId61"/>
    <sheet name="Monitor_ON"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29" hidden="1">Monitor_1M!$B$17:$F$3560</definedName>
    <definedName name="_xlnm._FilterDatabase" localSheetId="13" hidden="1">Monitor_1Y!$B$17:$F$3560</definedName>
    <definedName name="_xlnm._FilterDatabase" localSheetId="22" hidden="1">Monitor_3M!$B$17:$F$3560</definedName>
    <definedName name="_xlnm._FilterDatabase" localSheetId="36" hidden="1">Monitor_6M!$B$17:$F$3560</definedName>
    <definedName name="_xlnm._FilterDatabase" localSheetId="61" hidden="1">Monitor_ON!$B$10:$F$3559</definedName>
    <definedName name="_xlnm._FilterDatabase" localSheetId="24" hidden="1">RateHelpers_1M!$A$1:$Q$51</definedName>
    <definedName name="_xlnm._FilterDatabase" localSheetId="31" hidden="1">RateHelpers_6M!$A$28:$O$65</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Settings_1Y'!$D$23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23">'General Settings_1M'!$D$23</definedName>
    <definedName name="Accuracy" localSheetId="7">'General Settings_1Y'!$D$23</definedName>
    <definedName name="Accuracy" localSheetId="14">'General Settings_3M'!$D$23</definedName>
    <definedName name="Accuracy" localSheetId="30">'General Settings_6M'!$D$23</definedName>
    <definedName name="Accuracy" localSheetId="49">'General Settings_STD'!$D$19</definedName>
    <definedName name="Accuracy" localSheetId="29">'General Settings_1M'!$D$23</definedName>
    <definedName name="Accuracy" localSheetId="13">'General Settings_1Y'!$D$23</definedName>
    <definedName name="Accuracy" localSheetId="22">'General Settings_3M'!$D$23</definedName>
    <definedName name="Accuracy" localSheetId="36">'General Settings_6M'!$D$23</definedName>
    <definedName name="Accuracy" localSheetId="24">'General Settings_1M'!$D$23</definedName>
    <definedName name="Accuracy" localSheetId="8">'General Settings_1Y'!$D$23</definedName>
    <definedName name="Accuracy" localSheetId="15">'General Settings_3M'!$D$23</definedName>
    <definedName name="Accuracy" localSheetId="31">'General Settings_6M'!$D$23</definedName>
    <definedName name="Accuracy" localSheetId="50">'General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28">'General Settings_1M'!$D$23</definedName>
    <definedName name="Accuracy" localSheetId="12">'General Settings_1Y'!$D$23</definedName>
    <definedName name="Accuracy" localSheetId="21">'General Settings_3M'!$D$23</definedName>
    <definedName name="Accuracy">'General Settings_ON'!$D$23</definedName>
    <definedName name="AdditionalCF">Pricing_IRS!$M$28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23">'General Settings_1M'!$M$13</definedName>
    <definedName name="BondBasisDayCounter" localSheetId="7">'General Settings_1Y'!$M$13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29">'General Settings_1M'!$M$13</definedName>
    <definedName name="BondBasisDayCounter" localSheetId="13">'General Settings_1Y'!$M$13</definedName>
    <definedName name="BondBasisDayCounter" localSheetId="22">'General Settings_3M'!$M$13</definedName>
    <definedName name="BondBasisDayCounter" localSheetId="36">'General Settings_6M'!$M$13</definedName>
    <definedName name="BondBasisDayCounter" localSheetId="24">'General Settings_1M'!$M$13</definedName>
    <definedName name="BondBasisDayCounter" localSheetId="8">'General Settings_1Y'!$M$13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28">'General Settings_1M'!$M$13</definedName>
    <definedName name="BondBasisDayCounter" localSheetId="12">'General Settings_1Y'!$M$13</definedName>
    <definedName name="BondBasisDayCounter" localSheetId="21">'General Settings_3M'!$M$13</definedName>
    <definedName name="BondBasisDayCounter">'General Settings_ON'!#REF!</definedName>
    <definedName name="Calendar" localSheetId="38">'General Settings_SYNTH'!$D$5</definedName>
    <definedName name="Calendar" localSheetId="41">'General Settings_SYNTH'!$D$5</definedName>
    <definedName name="Calendar" localSheetId="39">'General Settings_SYNTH'!$D$5</definedName>
    <definedName name="Calendar" localSheetId="40">'General Settings_SYNTH'!$D$5</definedName>
    <definedName name="Calendar" localSheetId="43">'General Settings_SYNTH'!$D$5</definedName>
    <definedName name="Calendar" localSheetId="47">'General Settings_SYNTH'!$D$5</definedName>
    <definedName name="Calendar" localSheetId="44">'General Settings_SYNTH'!$D$5</definedName>
    <definedName name="Calendar" localSheetId="45">'General Settings_SYNTH'!$D$5</definedName>
    <definedName name="Calendar" localSheetId="46">'General Settings_SYNTH'!$D$5</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Settings_1Y'!$D$18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23">'General Settings_1M'!$D$18</definedName>
    <definedName name="Calendar" localSheetId="7">'General Settings_1Y'!$D$18</definedName>
    <definedName name="Calendar" localSheetId="14">'General Settings_3M'!$D$18</definedName>
    <definedName name="Calendar" localSheetId="30">'General Settings_6M'!$D$18</definedName>
    <definedName name="Calendar" localSheetId="49">'General Settings_STD'!$D$18</definedName>
    <definedName name="Calendar" localSheetId="37">'General Settings_SYNTH'!$D$5</definedName>
    <definedName name="Calendar" localSheetId="29">'General Settings_1M'!$D$18</definedName>
    <definedName name="Calendar" localSheetId="13">'General Settings_1Y'!$D$18</definedName>
    <definedName name="Calendar" localSheetId="22">'General Settings_3M'!$D$18</definedName>
    <definedName name="Calendar" localSheetId="36">'General Settings_6M'!$D$18</definedName>
    <definedName name="Calendar" localSheetId="24">'General Settings_1M'!$D$18</definedName>
    <definedName name="Calendar" localSheetId="8">'General Settings_1Y'!$D$18</definedName>
    <definedName name="Calendar" localSheetId="15">'General Settings_3M'!$D$18</definedName>
    <definedName name="Calendar" localSheetId="31">'General Settings_6M'!$D$18</definedName>
    <definedName name="Calendar" localSheetId="50">'General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Settings_SYNTH'!$D$5</definedName>
    <definedName name="Calendar" localSheetId="28">'General Settings_1M'!$D$18</definedName>
    <definedName name="Calendar" localSheetId="12">'General Settings_1Y'!$D$18</definedName>
    <definedName name="Calendar" localSheetId="21">'General Settings_3M'!$D$18</definedName>
    <definedName name="Calendar" localSheetId="42">'General Settings_SYNTH'!$D$5</definedName>
    <definedName name="Calendar">'General Settings_ON'!$D$18</definedName>
    <definedName name="CapVolsTrigger">Triggers!#REF!</definedName>
    <definedName name="CheckFRA" localSheetId="26">Monitor_1M!$J$48</definedName>
    <definedName name="CheckFRA" localSheetId="10">Monitor_1Y!$J$48</definedName>
    <definedName name="CheckFRA" localSheetId="17">Monitor_3M!$J$48</definedName>
    <definedName name="CheckFRA" localSheetId="11">Monitor_1Y!$J$48</definedName>
    <definedName name="CheckFRA" localSheetId="18">Monitor_3M!$J$48</definedName>
    <definedName name="CheckFRA" localSheetId="19">Monitor_3M!$J$48</definedName>
    <definedName name="CheckFRA" localSheetId="23">Monitor_1M!$J$48</definedName>
    <definedName name="CheckFRA" localSheetId="7">Monitor_1Y!$J$48</definedName>
    <definedName name="CheckFRA" localSheetId="14">Monitor_3M!$J$48</definedName>
    <definedName name="CheckFRA" localSheetId="29">Monitor_1M!$J$48</definedName>
    <definedName name="CheckFRA" localSheetId="13">Monitor_1Y!$J$50</definedName>
    <definedName name="CheckFRA" localSheetId="22">Monitor_3M!$J$48</definedName>
    <definedName name="CheckFRA" localSheetId="24">Monitor_1M!$J$48</definedName>
    <definedName name="CheckFRA" localSheetId="8">Monitor_1Y!$J$48</definedName>
    <definedName name="CheckFRA" localSheetId="15">Monitor_3M!$J$48</definedName>
    <definedName name="CheckFRA" localSheetId="25">Monitor_1M!$J$48</definedName>
    <definedName name="CheckFRA" localSheetId="9">Monitor_1Y!$J$48</definedName>
    <definedName name="CheckFRA" localSheetId="16">Monitor_3M!$J$48</definedName>
    <definedName name="CheckFRA" localSheetId="27">Monitor_1M!$J$48</definedName>
    <definedName name="CheckFRA" localSheetId="20">Monitor_3M!$J$48</definedName>
    <definedName name="CheckFRA" localSheetId="28">Monitor_1M!$J$48</definedName>
    <definedName name="CheckFRA" localSheetId="12">Monitor_1Y!$J$48</definedName>
    <definedName name="CheckFRA" localSheetId="21">Monitor_3M!$J$48</definedName>
    <definedName name="CheckFRA">Monitor_6M!$J$48</definedName>
    <definedName name="CheckIMMFut" localSheetId="26">Monitor_1M!$J$52</definedName>
    <definedName name="CheckIMMFut" localSheetId="10">Monitor_1Y!$J$52</definedName>
    <definedName name="CheckIMMFut" localSheetId="17">Monitor_3M!$J$52</definedName>
    <definedName name="CheckIMMFut" localSheetId="11">Monitor_1Y!$J$52</definedName>
    <definedName name="CheckIMMFut" localSheetId="18">Monitor_3M!$J$52</definedName>
    <definedName name="CheckIMMFut" localSheetId="19">Monitor_3M!$J$52</definedName>
    <definedName name="CheckIMMFut" localSheetId="23">Monitor_1M!$J$52</definedName>
    <definedName name="CheckIMMFut" localSheetId="7">Monitor_1Y!$J$52</definedName>
    <definedName name="CheckIMMFut" localSheetId="14">Monitor_3M!$J$52</definedName>
    <definedName name="CheckIMMFut" localSheetId="29">Monitor_1M!$J$52</definedName>
    <definedName name="CheckIMMFut" localSheetId="13">Monitor_1Y!$J$52</definedName>
    <definedName name="CheckIMMFut" localSheetId="22">Monitor_3M!$J$52</definedName>
    <definedName name="CheckIMMFut" localSheetId="24">Monitor_1M!$J$52</definedName>
    <definedName name="CheckIMMFut" localSheetId="8">Monitor_1Y!$J$52</definedName>
    <definedName name="CheckIMMFut" localSheetId="15">Monitor_3M!$J$52</definedName>
    <definedName name="CheckIMMFut" localSheetId="25">Monitor_1M!$J$52</definedName>
    <definedName name="CheckIMMFut" localSheetId="9">Monitor_1Y!$J$52</definedName>
    <definedName name="CheckIMMFut" localSheetId="16">Monitor_3M!$J$52</definedName>
    <definedName name="CheckIMMFut" localSheetId="27">Monitor_1M!$J$52</definedName>
    <definedName name="CheckIMMFut" localSheetId="20">Monitor_3M!$J$52</definedName>
    <definedName name="CheckIMMFut" localSheetId="28">Monitor_1M!$J$52</definedName>
    <definedName name="CheckIMMFut" localSheetId="12">Monitor_1Y!$J$52</definedName>
    <definedName name="CheckIMMFut" localSheetId="21">Monitor_3M!$J$52</definedName>
    <definedName name="CheckIMMFut">Monitor_6M!$J$52</definedName>
    <definedName name="CheckSerialFut" localSheetId="26">Monitor_1M!$J$55</definedName>
    <definedName name="CheckSerialFut" localSheetId="10">Monitor_1Y!$J$55</definedName>
    <definedName name="CheckSerialFut" localSheetId="17">Monitor_3M!$J$55</definedName>
    <definedName name="CheckSerialFut" localSheetId="11">Monitor_1Y!$J$55</definedName>
    <definedName name="CheckSerialFut" localSheetId="18">Monitor_3M!$J$55</definedName>
    <definedName name="CheckSerialFut" localSheetId="19">Monitor_3M!$J$55</definedName>
    <definedName name="CheckSerialFut" localSheetId="23">Monitor_1M!$J$55</definedName>
    <definedName name="CheckSerialFut" localSheetId="7">Monitor_1Y!$J$55</definedName>
    <definedName name="CheckSerialFut" localSheetId="14">Monitor_3M!$J$55</definedName>
    <definedName name="CheckSerialFut" localSheetId="29">Monitor_1M!$J$55</definedName>
    <definedName name="CheckSerialFut" localSheetId="13">Monitor_1Y!$J$55</definedName>
    <definedName name="CheckSerialFut" localSheetId="22">Monitor_3M!$J$55</definedName>
    <definedName name="CheckSerialFut" localSheetId="24">Monitor_1M!$J$55</definedName>
    <definedName name="CheckSerialFut" localSheetId="8">Monitor_1Y!$J$55</definedName>
    <definedName name="CheckSerialFut" localSheetId="15">Monitor_3M!$J$55</definedName>
    <definedName name="CheckSerialFut" localSheetId="25">Monitor_1M!$J$55</definedName>
    <definedName name="CheckSerialFut" localSheetId="9">Monitor_1Y!$J$55</definedName>
    <definedName name="CheckSerialFut" localSheetId="16">Monitor_3M!$J$55</definedName>
    <definedName name="CheckSerialFut" localSheetId="27">Monitor_1M!$J$55</definedName>
    <definedName name="CheckSerialFut" localSheetId="20">Monitor_3M!$J$55</definedName>
    <definedName name="CheckSerialFut" localSheetId="28">Monitor_1M!$J$55</definedName>
    <definedName name="CheckSerialFut" localSheetId="12">Monitor_1Y!$J$55</definedName>
    <definedName name="CheckSerialFut" localSheetId="21">Monitor_3M!$J$55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1M_SYNTH'!$T$3:$T$4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Settings_SYNTH'!$D$4</definedName>
    <definedName name="Currency" localSheetId="41">'General Settings_SYNTH'!$D$4</definedName>
    <definedName name="Currency" localSheetId="39">'General Settings_SYNTH'!$D$4</definedName>
    <definedName name="Currency" localSheetId="40">'General Settings_SYNTH'!$D$4</definedName>
    <definedName name="Currency" localSheetId="43">'General Settings_SYNTH'!$D$4</definedName>
    <definedName name="Currency" localSheetId="47">'General Settings_SYNTH'!$D$4</definedName>
    <definedName name="Currency" localSheetId="44">'General Settings_SYNTH'!$D$4</definedName>
    <definedName name="Currency" localSheetId="45">'General Settings_SYNTH'!$D$4</definedName>
    <definedName name="Currency" localSheetId="46">'General Settings_SYNTH'!$D$4</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2">Pricing_IRS!$C$1</definedName>
    <definedName name="Currency" localSheetId="3">Pricing_IRS!$C$1</definedName>
    <definedName name="Currency" localSheetId="11">'General Settings_1Y'!$D$4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23">'General Settings_1M'!$D$4</definedName>
    <definedName name="Currency" localSheetId="7">'General Settings_1Y'!$D$4</definedName>
    <definedName name="Currency" localSheetId="14">'General Settings_3M'!$D$4</definedName>
    <definedName name="Currency" localSheetId="30">'General Settings_6M'!$D$4</definedName>
    <definedName name="Currency" localSheetId="56">'General Settings_ON'!$D$4</definedName>
    <definedName name="Currency" localSheetId="49">'General Settings_STD'!$D$4</definedName>
    <definedName name="Currency" localSheetId="37">'General Settings_SYNTH'!$D$4</definedName>
    <definedName name="Currency" localSheetId="6">MainChecks!$U$4</definedName>
    <definedName name="Currency" localSheetId="29">'General Settings_1M'!$D$4</definedName>
    <definedName name="Currency" localSheetId="13">'General Settings_1Y'!$D$4</definedName>
    <definedName name="Currency" localSheetId="22">'General Settings_3M'!$D$4</definedName>
    <definedName name="Currency" localSheetId="36">'General Settings_6M'!$D$4</definedName>
    <definedName name="Currency" localSheetId="61">'General Settings_ON'!$D$4</definedName>
    <definedName name="Currency" localSheetId="1">Pricing_IRS!$C$1</definedName>
    <definedName name="Currency" localSheetId="24">'General Settings_1M'!$D$4</definedName>
    <definedName name="Currency" localSheetId="8">'General Settings_1Y'!$D$4</definedName>
    <definedName name="Currency" localSheetId="15">'General Settings_3M'!$D$4</definedName>
    <definedName name="Currency" localSheetId="31">'General Settings_6M'!$D$4</definedName>
    <definedName name="Currency" localSheetId="57">'General Settings_ON'!$D$4</definedName>
    <definedName name="Currency" localSheetId="50">'General Settings_STD'!$D$4</definedName>
    <definedName name="Currency" localSheetId="4">Pricing_IRS!$C$1</definedName>
    <definedName name="Currency" localSheetId="5">Pricing_IRS!$C$1</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27">'General Settings_1M'!$D$4</definedName>
    <definedName name="Currency" localSheetId="20">'General Settings_3M'!$D$4</definedName>
    <definedName name="Currency" localSheetId="35">'General Settings_6M'!$D$4</definedName>
    <definedName name="Currency" localSheetId="60">'General Settings_ON'!$D$4</definedName>
    <definedName name="Currency" localSheetId="55">'General Settings_STD'!$D$4</definedName>
    <definedName name="Currency" localSheetId="48">'General Settings_SYNTH'!$D$4</definedName>
    <definedName name="Currency" localSheetId="28">'General Settings_1M'!$D$4</definedName>
    <definedName name="Currency" localSheetId="12">'General Settings_1Y'!$D$4</definedName>
    <definedName name="Currency" localSheetId="21">'General Settings_3M'!$D$4</definedName>
    <definedName name="Currency" localSheetId="42">'General Settings_SYNTH'!$D$4</definedName>
    <definedName name="Currency" localSheetId="0">Pricing_IRS!$C$1</definedName>
    <definedName name="Currency">'General Settings_MKT'!$I$12</definedName>
    <definedName name="Custom" localSheetId="2">FirstLegAdmortization_IRS!$F$4:$F$123</definedName>
    <definedName name="Custom" localSheetId="4">SecondLegAdmortization_IRS!$F$4:$F$123</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11">Monitor_1Y!$B$3:$I$16</definedName>
    <definedName name="DataTable" localSheetId="18">Monitor_3M!$B$3:$I$16</definedName>
    <definedName name="DataTable" localSheetId="34">Monitor_6M!$B$3:$I$16</definedName>
    <definedName name="DataTable" localSheetId="19">Monitor_3M!$B$3:$I$16</definedName>
    <definedName name="DataTable" localSheetId="23">Monitor_1M!$B$3:$I$16</definedName>
    <definedName name="DataTable" localSheetId="7">Monitor_1Y!$B$3:$I$16</definedName>
    <definedName name="DataTable" localSheetId="14">Monitor_3M!$B$3:$I$16</definedName>
    <definedName name="DataTable" localSheetId="30">Monitor_6M!$B$3:$I$16</definedName>
    <definedName name="DataTable" localSheetId="29">Monitor_1M!$B$3:$I$16</definedName>
    <definedName name="DataTable" localSheetId="13">Monitor_1Y!$B$3:$I$16</definedName>
    <definedName name="DataTable" localSheetId="22">Monitor_3M!$B$3:$I$16</definedName>
    <definedName name="DataTable" localSheetId="36">Monitor_6M!$B$3:$I$16</definedName>
    <definedName name="DataTable" localSheetId="24">Monitor_1M!$B$3:$I$16</definedName>
    <definedName name="DataTable" localSheetId="8">Monitor_1Y!$B$3:$I$16</definedName>
    <definedName name="DataTable" localSheetId="15">Monitor_3M!$B$3:$I$16</definedName>
    <definedName name="DataTable" localSheetId="31">Monitor_6M!$B$3:$I$16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28">Monitor_1M!$B$3:$I$16</definedName>
    <definedName name="DataTable" localSheetId="12">Monitor_1Y!$B$3:$I$16</definedName>
    <definedName name="DataTable" localSheetId="21">Monitor_3M!$B$3:$I$16</definedName>
    <definedName name="DataTable">Monitor_ON!$B$3:$I$9</definedName>
    <definedName name="Dates" localSheetId="2">FirstLegAdmortization_IRS!$B$4:$B$123</definedName>
    <definedName name="Dates" localSheetId="4">SecondLegAdmortization_IRS!$B$4:$B$123</definedName>
    <definedName name="DayCounter" localSheetId="38">'General Settings_SYNTH'!$D$9</definedName>
    <definedName name="DayCounter" localSheetId="41">'General Settings_SYNTH'!$D$9</definedName>
    <definedName name="DayCounter" localSheetId="39">'General Settings_SYNTH'!$D$9</definedName>
    <definedName name="DayCounter" localSheetId="40">'General Settings_SYNTH'!$D$9</definedName>
    <definedName name="DayCounter" localSheetId="43">'General Settings_SYNTH'!$D$9</definedName>
    <definedName name="DayCounter" localSheetId="47">'General Settings_SYNTH'!$D$9</definedName>
    <definedName name="DayCounter" localSheetId="44">'General Settings_SYNTH'!$D$9</definedName>
    <definedName name="DayCounter" localSheetId="45">'General Settings_SYNTH'!$D$9</definedName>
    <definedName name="DayCounter" localSheetId="46">'General Settings_SYNTH'!$D$9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19">'General Settings_3M'!$D$19</definedName>
    <definedName name="DayCounter" localSheetId="23">'General Settings_1M'!$D$19</definedName>
    <definedName name="DayCounter" localSheetId="7">'General Settings_1Y'!$D$19</definedName>
    <definedName name="DayCounter" localSheetId="14">'General Settings_3M'!$D$19</definedName>
    <definedName name="DayCounter" localSheetId="30">'General Settings_6M'!$D$19</definedName>
    <definedName name="DayCounter" localSheetId="37">'General Settings_SYNTH'!$D$9</definedName>
    <definedName name="DayCounter" localSheetId="29">'General Settings_1M'!$D$19</definedName>
    <definedName name="DayCounter" localSheetId="13">'General Settings_1Y'!$D$19</definedName>
    <definedName name="DayCounter" localSheetId="22">'General Settings_3M'!$D$19</definedName>
    <definedName name="DayCounter" localSheetId="36">'General Settings_6M'!$D$19</definedName>
    <definedName name="DayCounter" localSheetId="24">'General Settings_1M'!$D$19</definedName>
    <definedName name="DayCounter" localSheetId="8">'General Settings_1Y'!$D$19</definedName>
    <definedName name="DayCounter" localSheetId="15">'General Settings_3M'!$D$19</definedName>
    <definedName name="DayCounter" localSheetId="31">'General Settings_6M'!$D$19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Settings_SYNTH'!$D$9</definedName>
    <definedName name="DayCounter" localSheetId="28">'General Settings_1M'!$D$19</definedName>
    <definedName name="DayCounter" localSheetId="12">'General Settings_1Y'!$D$19</definedName>
    <definedName name="DayCounter" localSheetId="21">'General Settings_3M'!$D$19</definedName>
    <definedName name="DayCounter" localSheetId="42">'General Settings_SYNTH'!$D$9</definedName>
    <definedName name="DayCounter">'General Settings_ON'!$D$19</definedName>
    <definedName name="Delta1M">'Delta 1M_SYNTH'!$X$26:$X$29</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23">Selected_1M!$B$5</definedName>
    <definedName name="DepoInclusionCriteria" localSheetId="7">Selected_1Y!$B$5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29">Selected_1M!$B$5</definedName>
    <definedName name="DepoInclusionCriteria" localSheetId="13">Selected_1Y!$B$5</definedName>
    <definedName name="DepoInclusionCriteria" localSheetId="22">Selected_3M!$B$5</definedName>
    <definedName name="DepoInclusionCriteria" localSheetId="36">Selected_6M!$B$5</definedName>
    <definedName name="DepoInclusionCriteria" localSheetId="24">Selected_1M!$B$5</definedName>
    <definedName name="DepoInclusionCriteria" localSheetId="8">Selected_1Y!$B$5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28">Selected_1M!$B$5</definedName>
    <definedName name="DepoInclusionCriteria" localSheetId="12">Selected_1Y!$B$5</definedName>
    <definedName name="DepoInclusionCriteria" localSheetId="21">Selected_3M!$B$5</definedName>
    <definedName name="DepoInclusionCriteria">Selected_ON!$B$5</definedName>
    <definedName name="DiscountCurve">Pricing_IRS!$C$37</definedName>
    <definedName name="Discounting" localSheetId="38">'General Settings_SYNTH'!$D$8</definedName>
    <definedName name="Discounting" localSheetId="41">'General Settings_SYNTH'!$D$8</definedName>
    <definedName name="Discounting" localSheetId="39">'General Settings_SYNTH'!$D$8</definedName>
    <definedName name="Discounting" localSheetId="40">'General Settings_SYNTH'!$D$8</definedName>
    <definedName name="Discounting" localSheetId="43">'General Settings_SYNTH'!$D$8</definedName>
    <definedName name="Discounting" localSheetId="47">'General Settings_SYNTH'!$D$8</definedName>
    <definedName name="Discounting" localSheetId="44">'General Settings_SYNTH'!$D$8</definedName>
    <definedName name="Discounting" localSheetId="45">'General Settings_SYNTH'!$D$8</definedName>
    <definedName name="Discounting" localSheetId="46">'General Settings_SYNTH'!$D$8</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23">'General Settings_1M'!$M$15</definedName>
    <definedName name="Discounting" localSheetId="7">'General Settings_1Y'!$M$15</definedName>
    <definedName name="Discounting" localSheetId="14">'General Settings_3M'!$M$15</definedName>
    <definedName name="Discounting" localSheetId="30">'General Settings_6M'!$M$15</definedName>
    <definedName name="Discounting" localSheetId="56">'General Settings_ON'!$M$14</definedName>
    <definedName name="Discounting" localSheetId="49">'General Settings_STD'!$I$15</definedName>
    <definedName name="Discounting" localSheetId="37">'General Settings_SYNTH'!$D$8</definedName>
    <definedName name="Discounting" localSheetId="29">'General Settings_1M'!$M$15</definedName>
    <definedName name="Discounting" localSheetId="13">'General Settings_1Y'!$M$15</definedName>
    <definedName name="Discounting" localSheetId="22">'General Settings_3M'!$M$15</definedName>
    <definedName name="Discounting" localSheetId="36">'General Settings_6M'!$M$15</definedName>
    <definedName name="Discounting" localSheetId="24">'General Settings_1M'!$M$15</definedName>
    <definedName name="Discounting" localSheetId="8">'General Settings_1Y'!$M$15</definedName>
    <definedName name="Discounting" localSheetId="15">'General Settings_3M'!$M$15</definedName>
    <definedName name="Discounting" localSheetId="31">'General Settings_6M'!$M$15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21">'General Settings_3M'!$M$15</definedName>
    <definedName name="Discounting" localSheetId="42">'General Settings_SYNTH'!$D$8</definedName>
    <definedName name="Discounting">'General Settings_MKT'!$I$10</definedName>
    <definedName name="Discounting2" localSheetId="23">'General Settings_1M'!$M$16</definedName>
    <definedName name="Discounting2" localSheetId="7">'General Settings_1Y'!$M$16</definedName>
    <definedName name="Discounting2" localSheetId="14">'General Settings_3M'!$M$16</definedName>
    <definedName name="Discounting2" localSheetId="30">'General Settings_6M'!$M$16</definedName>
    <definedName name="Discounting2" localSheetId="56">'General Settings_ON'!$M$15</definedName>
    <definedName name="Discounting2" localSheetId="49">'General Settings_STD'!$I$16</definedName>
    <definedName name="Discounting2">'General Settings_MKT'!$I$11</definedName>
    <definedName name="DiscountingCurve" localSheetId="27">Swaps_1M!#REF!</definedName>
    <definedName name="DiscountingCurve" localSheetId="35">Swaps_6M!#REF!</definedName>
    <definedName name="Effective" localSheetId="2">FirstLegAdmortization_IRS!$C$4:$C$123</definedName>
    <definedName name="Effective" localSheetId="4">SecondLegAdmortization_IRS!$C$4:$C$123</definedName>
    <definedName name="Effective">SecondLegAdmortization_IRS!$C$4:$C$123</definedName>
    <definedName name="EvaluationDate" localSheetId="38">'General Settings_SYNTH'!$D$19</definedName>
    <definedName name="EvaluationDate" localSheetId="41">'General Settings_SYNTH'!$D$19</definedName>
    <definedName name="EvaluationDate" localSheetId="39">'General Settings_SYNTH'!$D$19</definedName>
    <definedName name="EvaluationDate" localSheetId="40">'General Settings_SYNTH'!$D$19</definedName>
    <definedName name="EvaluationDate" localSheetId="43">'General Settings_SYNTH'!$D$19</definedName>
    <definedName name="EvaluationDate" localSheetId="47">'General Settings_SYNTH'!$D$19</definedName>
    <definedName name="EvaluationDate" localSheetId="44">'General Settings_SYNTH'!$D$19</definedName>
    <definedName name="EvaluationDate" localSheetId="45">'General Settings_SYNTH'!$D$19</definedName>
    <definedName name="EvaluationDate" localSheetId="46">'General Settings_SYNTH'!$D$19</definedName>
    <definedName name="EvaluationDate" localSheetId="2">Triggers!$D$4</definedName>
    <definedName name="EvaluationDate" localSheetId="3">Triggers!$D$4</definedName>
    <definedName name="EvaluationDate" localSheetId="37">'General Settings_SYNTH'!$D$19</definedName>
    <definedName name="EvaluationDate" localSheetId="1">Triggers!$D$4</definedName>
    <definedName name="EvaluationDate" localSheetId="4">Triggers!$D$4</definedName>
    <definedName name="EvaluationDate" localSheetId="5">Triggers!$D$4</definedName>
    <definedName name="EvaluationDate" localSheetId="48">'General Settings_SYNTH'!$D$19</definedName>
    <definedName name="EvaluationDate" localSheetId="42">'General Settings_SYNTH'!$D$19</definedName>
    <definedName name="EvaluationDate" localSheetId="0">Triggers!$D$4</definedName>
    <definedName name="EvaluationDate">'General Settings_MKT'!$I$13</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Settings_1Y'!$M$11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23">'General Settings_1M'!$M$11</definedName>
    <definedName name="FamilyName" localSheetId="7">'General Settings_1Y'!$M$11</definedName>
    <definedName name="FamilyName" localSheetId="14">'General Settings_3M'!$M$11</definedName>
    <definedName name="FamilyName" localSheetId="30">'General Settings_6M'!$M$11</definedName>
    <definedName name="FamilyName" localSheetId="56">'General Settings_ON'!$M$11</definedName>
    <definedName name="FamilyName" localSheetId="49">'General Settings_STD'!$I$11</definedName>
    <definedName name="FamilyName" localSheetId="64">LiborSwapIsda_MKT!$F$3</definedName>
    <definedName name="FamilyName" localSheetId="29">'General Settings_1M'!$M$11</definedName>
    <definedName name="FamilyName" localSheetId="13">'General Settings_1Y'!$M$11</definedName>
    <definedName name="FamilyName" localSheetId="22">'General Settings_3M'!$M$11</definedName>
    <definedName name="FamilyName" localSheetId="36">'General Settings_6M'!$M$11</definedName>
    <definedName name="FamilyName" localSheetId="24">'General Settings_1M'!$M$11</definedName>
    <definedName name="FamilyName" localSheetId="8">'General Settings_1Y'!$M$11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28">'General Settings_1M'!$M$11</definedName>
    <definedName name="FamilyName" localSheetId="12">'General Settings_1Y'!$M$11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Settings_SYNTH'!$I$8</definedName>
    <definedName name="FileOverwrite" localSheetId="41">'General Settings_SYNTH'!$I$8</definedName>
    <definedName name="FileOverwrite" localSheetId="39">'General Settings_SYNTH'!$I$8</definedName>
    <definedName name="FileOverwrite" localSheetId="40">'General Settings_SYNTH'!$I$8</definedName>
    <definedName name="FileOverwrite" localSheetId="43">'General Settings_SYNTH'!$I$8</definedName>
    <definedName name="FileOverwrite" localSheetId="47">'General Settings_SYNTH'!$I$8</definedName>
    <definedName name="FileOverwrite" localSheetId="44">'General Settings_SYNTH'!$I$8</definedName>
    <definedName name="FileOverwrite" localSheetId="45">'General Settings_SYNTH'!$I$8</definedName>
    <definedName name="FileOverwrite" localSheetId="46">'General Settings_SYNTH'!$I$8</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23">'General Settings_1M'!$M$6</definedName>
    <definedName name="FileOverwrite" localSheetId="7">'General Settings_1Y'!$M$6</definedName>
    <definedName name="FileOverwrite" localSheetId="14">'General Settings_3M'!$M$6</definedName>
    <definedName name="FileOverwrite" localSheetId="30">'General Settings_6M'!$M$6</definedName>
    <definedName name="FileOverwrite" localSheetId="56">'General Settings_ON'!$M$6</definedName>
    <definedName name="FileOverwrite" localSheetId="49">'General Settings_STD'!$I$6</definedName>
    <definedName name="FileOverwrite" localSheetId="37">'General Settings_SYNTH'!$I$8</definedName>
    <definedName name="FileOverwrite" localSheetId="29">'General Settings_1M'!$M$6</definedName>
    <definedName name="FileOverwrite" localSheetId="13">'General Settings_1Y'!$M$6</definedName>
    <definedName name="FileOverwrite" localSheetId="22">'General Settings_3M'!$M$6</definedName>
    <definedName name="FileOverwrite" localSheetId="36">'General Settings_6M'!$M$6</definedName>
    <definedName name="FileOverwrite" localSheetId="61">'General Settings_ON'!$M$6</definedName>
    <definedName name="FileOverwrite" localSheetId="24">'General Settings_1M'!$M$6</definedName>
    <definedName name="FileOverwrite" localSheetId="8">'General Settings_1Y'!$M$6</definedName>
    <definedName name="FileOverwrite" localSheetId="15">'General Settings_3M'!$M$6</definedName>
    <definedName name="FileOverwrite" localSheetId="31">'General Settings_6M'!$M$6</definedName>
    <definedName name="FileOverwrite" localSheetId="57">'General Settings_ON'!$M$6</definedName>
    <definedName name="FileOverwrite" localSheetId="50">'General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60">'General Settings_ON'!$M$6</definedName>
    <definedName name="FileOverwrite" localSheetId="55">'General Settings_STD'!$I$6</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21">'General Settings_3M'!$M$6</definedName>
    <definedName name="FileOverwrite" localSheetId="42">'General Settings_SYNTH'!$I$8</definedName>
    <definedName name="FileOverwrite">'General Settings_MKT'!$I$9</definedName>
    <definedName name="FirstIndex">MainChecks!$K$10</definedName>
    <definedName name="FirstLegCF">Pricing_IRS!$C$28</definedName>
    <definedName name="FirstNominal" localSheetId="2">FirstLegAdmortization_IRS!$D$1</definedName>
    <definedName name="FirstNominal" localSheetId="4">SecondLegAdmortization_IRS!$D$1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26">Monitor_1M!#REF!</definedName>
    <definedName name="FRADates" localSheetId="10">Monitor_1Y!$O$19:$O$24</definedName>
    <definedName name="FRADates" localSheetId="17">Monitor_3M!$O$19:$O$24</definedName>
    <definedName name="FRADates" localSheetId="11">Monitor_1Y!$O$19:$O$24</definedName>
    <definedName name="FRADates" localSheetId="18">Monitor_3M!$O$19:$O$24</definedName>
    <definedName name="FRADates" localSheetId="19">Monitor_3M!$O$19:$O$24</definedName>
    <definedName name="FRADates" localSheetId="23">Monitor_1M!#REF!</definedName>
    <definedName name="FRADates" localSheetId="7">Monitor_1Y!$O$19:$O$24</definedName>
    <definedName name="FRADates" localSheetId="14">Monitor_3M!$O$19:$O$24</definedName>
    <definedName name="FRADates" localSheetId="29">Monitor_1M!#REF!</definedName>
    <definedName name="FRADates" localSheetId="13">Monitor_1Y!$O$19:$O$30</definedName>
    <definedName name="FRADates" localSheetId="22">Monitor_3M!$O$19:$O$24</definedName>
    <definedName name="FRADates" localSheetId="24">Monitor_1M!#REF!</definedName>
    <definedName name="FRADates" localSheetId="8">Monitor_1Y!$O$19:$O$24</definedName>
    <definedName name="FRADates" localSheetId="15">Monitor_3M!$O$19:$O$24</definedName>
    <definedName name="FRADates" localSheetId="25">Monitor_1M!#REF!</definedName>
    <definedName name="FRADates" localSheetId="9">Monitor_1Y!$O$19:$O$24</definedName>
    <definedName name="FRADates" localSheetId="16">Monitor_3M!$O$19:$O$24</definedName>
    <definedName name="FRADates" localSheetId="27">Monitor_1M!#REF!</definedName>
    <definedName name="FRADates" localSheetId="20">Monitor_3M!$O$19:$O$24</definedName>
    <definedName name="FRADates" localSheetId="28">Monitor_1M!#REF!</definedName>
    <definedName name="FRADates" localSheetId="12">Monitor_1Y!$O$19:$O$24</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29">Monitor_1M!#REF!</definedName>
    <definedName name="FRANull" localSheetId="13">Monitor_1Y!$Q$19:$Q$29</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29">Monitor_1M!#REF!</definedName>
    <definedName name="FRAQuotes" localSheetId="13">Monitor_1Y!$P$19:$P$30</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26">IF(Deposits_1M!CheckFRA=FALSE,Deposits_1M!FRANull,Deposits_1M!FRAQuotes)</definedName>
    <definedName name="FRASeries" localSheetId="10">IF(Monitor_1Y!CheckFRA=FALSE,Monitor_1Y!FRANull,Monitor_1Y!FRAQuotes)</definedName>
    <definedName name="FRASeries" localSheetId="17">IF(Deposits_3M!CheckFRA=FALSE,Deposits_3M!FRANull,Deposits_3M!FRAQuotes)</definedName>
    <definedName name="FRASeries" localSheetId="33">IF(CheckFRA=FALSE,FRANull,FRAQuotes)</definedName>
    <definedName name="FRASeries" localSheetId="11">IF(Monitor_1Y!CheckFRA=FALSE,Monitor_1Y!FRANull,Monitor_1Y!FRAQuotes)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23">IF('General Settings_1M'!CheckFRA=FALSE,'General Settings_1M'!FRANull,'General Settings_1M'!FRAQuotes)</definedName>
    <definedName name="FRASeries" localSheetId="7">IF(Monitor_1Y!CheckFRA=FALSE,Monitor_1Y!FRANull,Monitor_1Y!FRAQuotes)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29">IF(Monitor_1M!CheckFRA=FALSE,Monitor_1M!FRANull,Monitor_1M!FRAQuotes)</definedName>
    <definedName name="FRASeries" localSheetId="13">IF(Monitor_1Y!CheckFRA=FALSE,Monitor_1Y!FRANull,Monitor_1Y!FRAQuotes)</definedName>
    <definedName name="FRASeries" localSheetId="22">IF(Monitor_3M!CheckFRA=FALSE,Monitor_3M!FRANull,Monitor_3M!FRAQuotes)</definedName>
    <definedName name="FRASeries" localSheetId="24">IF(RateHelpers_1M!CheckFRA=FALSE,RateHelpers_1M!FRANull,RateHelpers_1M!FRAQuotes)</definedName>
    <definedName name="FRASeries" localSheetId="8">IF(Monitor_1Y!CheckFRA=FALSE,Monitor_1Y!FRANull,Monitor_1Y!FRAQuotes)</definedName>
    <definedName name="FRASeries" localSheetId="15">IF(RateHelpers_3M!CheckFRA=FALSE,RateHelpers_3M!FRANull,RateHelpers_3M!FRAQuotes)</definedName>
    <definedName name="FRASeries" localSheetId="31">IF(CheckFRA=FALSE,FRANull,FRAQuotes)</definedName>
    <definedName name="FRASeries" localSheetId="25">IF(Selected_1M!CheckFRA=FALSE,Selected_1M!FRANull,Selected_1M!FRAQuotes)</definedName>
    <definedName name="FRASeries" localSheetId="9">IF(Monitor_1Y!CheckFRA=FALSE,Monitor_1Y!FRANull,Monitor_1Y!FRAQuotes)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28">IF(SwapsFromBasis_1M!CheckFRA=FALSE,SwapsFromBasis_1M!FRANull,SwapsFromBasis_1M!FRAQuotes)</definedName>
    <definedName name="FRASeries" localSheetId="12">IF(Monitor_1Y!CheckFRA=FALSE,Monitor_1Y!FRANull,Monitor_1Y!FRAQuotes)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FirstLegAdmortization_IRS!$H$4:$H$123</definedName>
    <definedName name="French" localSheetId="4">SecondLegAdmortization_IRS!$H$4:$H$123</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23">Selected_1M!$B$4</definedName>
    <definedName name="FrontFuturesRollingDays" localSheetId="7">Selected_1Y!$B$4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29">Selected_1M!$B$4</definedName>
    <definedName name="FrontFuturesRollingDays" localSheetId="13">Selected_1Y!$B$4</definedName>
    <definedName name="FrontFuturesRollingDays" localSheetId="22">Selected_3M!$B$4</definedName>
    <definedName name="FrontFuturesRollingDays" localSheetId="36">Selected_6M!$B$4</definedName>
    <definedName name="FrontFuturesRollingDays" localSheetId="24">Selected_1M!$B$4</definedName>
    <definedName name="FrontFuturesRollingDays" localSheetId="8">Selected_1Y!$B$4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28">Selected_1M!$B$4</definedName>
    <definedName name="FrontFuturesRollingDays" localSheetId="12">Selected_1Y!$B$4</definedName>
    <definedName name="FrontFuturesRollingDays" localSheetId="21">Selected_3M!$B$4</definedName>
    <definedName name="FrontFuturesRollingDays">Selected_ON!$B$4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Settings_SYNTH'!$B$2</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11">Monitor_1Y!$Z$17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23">Monitor_1M!$Z$17</definedName>
    <definedName name="IborIndex" localSheetId="7">Monitor_1Y!$Z$17</definedName>
    <definedName name="IborIndex" localSheetId="14">Monitor_3M!$Z$17</definedName>
    <definedName name="IborIndex" localSheetId="30">Monitor_6M!$Z$17</definedName>
    <definedName name="IborIndex" localSheetId="29">Monitor_1M!$Z$17</definedName>
    <definedName name="IborIndex" localSheetId="13">Monitor_1Y!$Z$17</definedName>
    <definedName name="IborIndex" localSheetId="22">Monitor_3M!$Z$17</definedName>
    <definedName name="IborIndex" localSheetId="36">Monitor_6M!$Z$17</definedName>
    <definedName name="IborIndex" localSheetId="24">Monitor_1M!$Z$17</definedName>
    <definedName name="IborIndex" localSheetId="8">Monitor_1Y!$Z$17</definedName>
    <definedName name="IborIndex" localSheetId="15">Monitor_3M!$Z$17</definedName>
    <definedName name="IborIndex" localSheetId="31">Monitor_6M!$Z$17</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28">Monitor_1M!$Z$17</definedName>
    <definedName name="IborIndex" localSheetId="12">Monitor_1Y!$Z$17</definedName>
    <definedName name="IborIndex" localSheetId="21">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38">'General Settings_SYNTH'!$D$6</definedName>
    <definedName name="IborType" localSheetId="41">'General Settings_SYNTH'!$D$6</definedName>
    <definedName name="IborType" localSheetId="39">'General Settings_SYNTH'!$D$6</definedName>
    <definedName name="IborType" localSheetId="40">'General Settings_SYNTH'!$D$6</definedName>
    <definedName name="IborType" localSheetId="43">'General Settings_SYNTH'!$D$6</definedName>
    <definedName name="IborType" localSheetId="47">'General Settings_SYNTH'!$D$6</definedName>
    <definedName name="IborType" localSheetId="44">'General Settings_SYNTH'!$D$6</definedName>
    <definedName name="IborType" localSheetId="45">'General Settings_SYNTH'!$D$6</definedName>
    <definedName name="IborType" localSheetId="46">'General Settings_SYNTH'!$D$6</definedName>
    <definedName name="IborType" localSheetId="23">'General Settings_1M'!$D$7</definedName>
    <definedName name="IborType" localSheetId="7">'General Settings_1Y'!$D$7</definedName>
    <definedName name="IborType" localSheetId="14">'General Settings_3M'!$D$7</definedName>
    <definedName name="IborType" localSheetId="30">'General Settings_6M'!$D$7</definedName>
    <definedName name="IborType" localSheetId="49">'General Settings_STD'!$D$7</definedName>
    <definedName name="IborType" localSheetId="37">'General Settings_SYNTH'!$D$6</definedName>
    <definedName name="IborType" localSheetId="48">'General Settings_SYNTH'!$D$6</definedName>
    <definedName name="IborType" localSheetId="42">'General Settings_SYNTH'!$D$6</definedName>
    <definedName name="IborType">'General Settings_ON'!$D$7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11">'General Settings_1Y'!$D$6</definedName>
    <definedName name="IndexTenor" localSheetId="18">'General Settings_3M'!$D$6</definedName>
    <definedName name="IndexTenor" localSheetId="34">'General Settings_6M'!$D$6</definedName>
    <definedName name="IndexTenor" localSheetId="19">'General Settings_3M'!$D$6</definedName>
    <definedName name="IndexTenor" localSheetId="23">'General Settings_1M'!$D$6</definedName>
    <definedName name="IndexTenor" localSheetId="7">'General Settings_1Y'!$D$6</definedName>
    <definedName name="IndexTenor" localSheetId="14">'General Settings_3M'!$D$6</definedName>
    <definedName name="IndexTenor" localSheetId="30">'General Settings_6M'!$D$6</definedName>
    <definedName name="IndexTenor" localSheetId="49">'General Settings_STD'!$D$6</definedName>
    <definedName name="IndexTenor" localSheetId="29">'General Settings_1M'!$D$6</definedName>
    <definedName name="IndexTenor" localSheetId="13">'General Settings_1Y'!$D$6</definedName>
    <definedName name="IndexTenor" localSheetId="22">'General Settings_3M'!$D$6</definedName>
    <definedName name="IndexTenor" localSheetId="36">'General Settings_6M'!$D$6</definedName>
    <definedName name="IndexTenor" localSheetId="24">'General Settings_1M'!$D$6</definedName>
    <definedName name="IndexTenor" localSheetId="8">'General Settings_1Y'!$D$6</definedName>
    <definedName name="IndexTenor" localSheetId="15">'General Settings_3M'!$D$6</definedName>
    <definedName name="IndexTenor" localSheetId="31">'General Settings_6M'!$D$6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28">'General Settings_1M'!$D$6</definedName>
    <definedName name="IndexTenor" localSheetId="12">'General Settings_1Y'!$D$6</definedName>
    <definedName name="IndexTenor" localSheetId="21">'General Settings_3M'!$D$6</definedName>
    <definedName name="IndexTenor">'General Settings_ON'!$D$6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Triggers!$D$6</definedName>
    <definedName name="InterestRatesTrigger">'General Settings_SYNTH'!$D$20</definedName>
    <definedName name="interpolatedbasis12M" localSheetId="47">'Delta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38">'1MSynthDepo_SYNTH'!$D$11</definedName>
    <definedName name="interpolator3M">'3MSynthDepo_SYNTH'!$D$11</definedName>
    <definedName name="interpolator6M">'6MSynthDepo_SYNTH'!$D$11</definedName>
    <definedName name="InterpolatorID" localSheetId="38">'General Settings_SYNTH'!#REF!</definedName>
    <definedName name="InterpolatorID" localSheetId="41">'General Settings_SYNTH'!#REF!</definedName>
    <definedName name="InterpolatorID" localSheetId="39">'General Settings_SYNTH'!#REF!</definedName>
    <definedName name="InterpolatorID" localSheetId="40">'General Settings_SYNTH'!#REF!</definedName>
    <definedName name="InterpolatorID" localSheetId="43">'General Settings_SYNTH'!#REF!</definedName>
    <definedName name="InterpolatorID" localSheetId="47">'General Settings_SYNTH'!#REF!</definedName>
    <definedName name="InterpolatorID" localSheetId="44">'General Settings_SYNTH'!#REF!</definedName>
    <definedName name="InterpolatorID" localSheetId="45">'General Settings_SYNTH'!#REF!</definedName>
    <definedName name="InterpolatorID" localSheetId="46">'General Settings_SYNTH'!#REF!</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23">'General Settings_1M'!$D$25</definedName>
    <definedName name="InterpolatorID" localSheetId="7">'General Settings_1Y'!$D$25</definedName>
    <definedName name="InterpolatorID" localSheetId="14">'General Settings_3M'!$D$25</definedName>
    <definedName name="InterpolatorID" localSheetId="30">'General Settings_6M'!$D$25</definedName>
    <definedName name="InterpolatorID" localSheetId="49">'General Settings_STD'!$D$21</definedName>
    <definedName name="InterpolatorID" localSheetId="37">'General Settings_SYNTH'!#REF!</definedName>
    <definedName name="InterpolatorID" localSheetId="29">'General Settings_1M'!$D$25</definedName>
    <definedName name="InterpolatorID" localSheetId="13">'General Settings_1Y'!$D$25</definedName>
    <definedName name="InterpolatorID" localSheetId="22">'General Settings_3M'!$D$25</definedName>
    <definedName name="InterpolatorID" localSheetId="36">'General Settings_6M'!$D$25</definedName>
    <definedName name="InterpolatorID" localSheetId="24">'General Settings_1M'!$D$25</definedName>
    <definedName name="InterpolatorID" localSheetId="8">'General Settings_1Y'!$D$25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21">'General Settings_3M'!$D$25</definedName>
    <definedName name="InterpolatorID" localSheetId="42">'General Settings_SYNTH'!#REF!</definedName>
    <definedName name="InterpolatorID">'General Settings_ON'!$D$25</definedName>
    <definedName name="LastFixingsTrigger" localSheetId="38">'General Settings_SYNTH'!$D$21</definedName>
    <definedName name="LastFixingsTrigger" localSheetId="41">'General Settings_SYNTH'!$D$21</definedName>
    <definedName name="LastFixingsTrigger" localSheetId="39">'General Settings_SYNTH'!$D$21</definedName>
    <definedName name="LastFixingsTrigger" localSheetId="40">'General Settings_SYNTH'!$D$21</definedName>
    <definedName name="LastFixingsTrigger" localSheetId="43">'General Settings_SYNTH'!$D$21</definedName>
    <definedName name="LastFixingsTrigger" localSheetId="47">'General Settings_SYNTH'!$D$21</definedName>
    <definedName name="LastFixingsTrigger" localSheetId="44">'General Settings_SYNTH'!$D$21</definedName>
    <definedName name="LastFixingsTrigger" localSheetId="45">'General Settings_SYNTH'!$D$21</definedName>
    <definedName name="LastFixingsTrigger" localSheetId="46">'General Settings_SYNTH'!$D$21</definedName>
    <definedName name="LastFixingsTrigger" localSheetId="37">'General Settings_SYNTH'!$D$21</definedName>
    <definedName name="LastFixingsTrigger" localSheetId="48">'General Settings_SYNTH'!$D$21</definedName>
    <definedName name="LastFixingsTrigger" localSheetId="42">'General Settings_SYNTH'!$D$21</definedName>
    <definedName name="LastFixingsTrigger">'General Settings_MKT'!$D$7</definedName>
    <definedName name="LastUpdate" localSheetId="37">'General Settings_SYNTH'!$D$11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Settings_SYNTH'!$D$12</definedName>
    <definedName name="LiveDataFeed">'General Settings_MKT'!$D$20</definedName>
    <definedName name="MeanReversion" localSheetId="70">Futures1M_MKT!$AM$3</definedName>
    <definedName name="MeanReversion" localSheetId="71">Futures3M_MKT!$AM$3</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RateHelpers_1Y!$K$2:$K$62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23">RateHelpers_1M!$G$2:$G$51</definedName>
    <definedName name="MinDistance" localSheetId="7">RateHelpers_1Y!$K$2:$K$62</definedName>
    <definedName name="MinDistance" localSheetId="14">RateHelpers_3M!$H$2:$H$135</definedName>
    <definedName name="MinDistance" localSheetId="30">RateHelpers_6M!$G$2:$G$65</definedName>
    <definedName name="MinDistance" localSheetId="49">RateHelpers_STD!$H$2:$H$116</definedName>
    <definedName name="MinDistance" localSheetId="29">RateHelpers_1M!$G$2:$G$51</definedName>
    <definedName name="MinDistance" localSheetId="13">RateHelpers_1Y!$K$2:$K$62</definedName>
    <definedName name="MinDistance" localSheetId="22">RateHelpers_3M!$H$2:$H$135</definedName>
    <definedName name="MinDistance" localSheetId="36">RateHelpers_6M!$G$2:$G$65</definedName>
    <definedName name="MinDistance" localSheetId="24">RateHelpers_1M!$G$2:$G$51</definedName>
    <definedName name="MinDistance" localSheetId="8">RateHelpers_1Y!$K$2:$K$62</definedName>
    <definedName name="MinDistance" localSheetId="15">RateHelpers_3M!$H$2:$H$135</definedName>
    <definedName name="MinDistance" localSheetId="31">RateHelpers_6M!$G$2:$G$65</definedName>
    <definedName name="MinDistance" localSheetId="50">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28">RateHelpers_1M!$G$2:$G$51</definedName>
    <definedName name="MinDistance" localSheetId="12">RateHelpers_1Y!$K$2:$K$62</definedName>
    <definedName name="MinDistance" localSheetId="21">RateHelpers_3M!$H$2:$H$135</definedName>
    <definedName name="MinDistance">RateHelpers_ON!$F$2:$F$38</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23">'General Settings_1M'!$M$14</definedName>
    <definedName name="MoneyMarketDayCounter" localSheetId="7">'General Settings_1Y'!$M$14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29">'General Settings_1M'!$M$14</definedName>
    <definedName name="MoneyMarketDayCounter" localSheetId="13">'General Settings_1Y'!$M$14</definedName>
    <definedName name="MoneyMarketDayCounter" localSheetId="22">'General Settings_3M'!$M$14</definedName>
    <definedName name="MoneyMarketDayCounter" localSheetId="36">'General Settings_6M'!$M$14</definedName>
    <definedName name="MoneyMarketDayCounter" localSheetId="24">'General Settings_1M'!$M$14</definedName>
    <definedName name="MoneyMarketDayCounter" localSheetId="8">'General Settings_1Y'!$M$14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28">'General Settings_1M'!$M$14</definedName>
    <definedName name="MoneyMarketDayCounter" localSheetId="12">'General Settings_1Y'!$M$14</definedName>
    <definedName name="MoneyMarketDayCounter" localSheetId="21">'General Settings_3M'!$M$14</definedName>
    <definedName name="MoneyMarketDayCounter">'General Settings_ON'!$M$13</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11">'General Settings_1Y'!$D$5</definedName>
    <definedName name="Months" localSheetId="18">'General Settings_3M'!$D$5</definedName>
    <definedName name="Months" localSheetId="34">'General Settings_6M'!$D$5</definedName>
    <definedName name="Months" localSheetId="19">'General Settings_3M'!$D$5</definedName>
    <definedName name="Months" localSheetId="23">'General Settings_1M'!$D$5</definedName>
    <definedName name="Months" localSheetId="7">'General Settings_1Y'!$D$5</definedName>
    <definedName name="Months" localSheetId="14">'General Settings_3M'!$D$5</definedName>
    <definedName name="Months" localSheetId="30">'General Settings_6M'!$D$5</definedName>
    <definedName name="Months" localSheetId="49">'General Settings_STD'!$D$5</definedName>
    <definedName name="Months" localSheetId="29">'General Settings_1M'!$D$5</definedName>
    <definedName name="Months" localSheetId="13">'General Settings_1Y'!$D$5</definedName>
    <definedName name="Months" localSheetId="22">'General Settings_3M'!$D$5</definedName>
    <definedName name="Months" localSheetId="36">'General Settings_6M'!$D$5</definedName>
    <definedName name="Months" localSheetId="24">'General Settings_1M'!$D$5</definedName>
    <definedName name="Months" localSheetId="8">'General Settings_1Y'!$D$5</definedName>
    <definedName name="Months" localSheetId="15">'General Settings_3M'!$D$5</definedName>
    <definedName name="Months" localSheetId="31">'General Settings_6M'!$D$5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28">'General Settings_1M'!$D$5</definedName>
    <definedName name="Months" localSheetId="12">'General Settings_1Y'!$D$5</definedName>
    <definedName name="Months" localSheetId="21">'General Settings_3M'!$D$5</definedName>
    <definedName name="Months">'General Settings_ON'!$D$5</definedName>
    <definedName name="Months12M" localSheetId="43">Contribution_SYNTH!$A$25</definedName>
    <definedName name="Months1M" localSheetId="43">Contribution_SYNTH!$A$3</definedName>
    <definedName name="Months3M" localSheetId="43">Contribution_SYNTH!$A$8</definedName>
    <definedName name="Months6M" localSheetId="43">Contribution_SYNTH!$A$15</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11">'General Settings_1Y'!$D$17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23">'General Settings_1M'!$D$17</definedName>
    <definedName name="NDays" localSheetId="7">'General Settings_1Y'!$D$17</definedName>
    <definedName name="NDays" localSheetId="14">'General Settings_3M'!$D$17</definedName>
    <definedName name="NDays" localSheetId="30">'General Settings_6M'!$D$17</definedName>
    <definedName name="NDays" localSheetId="49">'General Settings_STD'!$D$17</definedName>
    <definedName name="NDays" localSheetId="29">'General Settings_1M'!$D$17</definedName>
    <definedName name="NDays" localSheetId="13">'General Settings_1Y'!$D$17</definedName>
    <definedName name="NDays" localSheetId="22">'General Settings_3M'!$D$17</definedName>
    <definedName name="NDays" localSheetId="36">'General Settings_6M'!$D$17</definedName>
    <definedName name="NDays" localSheetId="24">'General Settings_1M'!$D$17</definedName>
    <definedName name="NDays" localSheetId="8">'General Settings_1Y'!$D$17</definedName>
    <definedName name="NDays" localSheetId="15">'General Settings_3M'!$D$17</definedName>
    <definedName name="NDays" localSheetId="31">'General Settings_6M'!$D$17</definedName>
    <definedName name="NDays" localSheetId="50">'General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28">'General Settings_1M'!$D$17</definedName>
    <definedName name="NDays" localSheetId="12">'General Settings_1Y'!$D$17</definedName>
    <definedName name="NDays" localSheetId="21">'General Settings_3M'!$D$17</definedName>
    <definedName name="NDays">'General Settings_ON'!$D$17</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11">Selected_1Y!$B$2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23">Selected_1M!$B$2</definedName>
    <definedName name="nIMMFutures" localSheetId="7">Selected_1Y!$B$2</definedName>
    <definedName name="nIMMFutures" localSheetId="14">Selected_3M!$B$2</definedName>
    <definedName name="nIMMFutures" localSheetId="30">Selected_6M!$B$2</definedName>
    <definedName name="nIMMFutures" localSheetId="49">Selected_STD!$B$2</definedName>
    <definedName name="nIMMFutures" localSheetId="29">Selected_1M!$B$2</definedName>
    <definedName name="nIMMFutures" localSheetId="13">Selected_1Y!$B$2</definedName>
    <definedName name="nIMMFutures" localSheetId="22">Selected_3M!$B$2</definedName>
    <definedName name="nIMMFutures" localSheetId="36">Selected_6M!$B$2</definedName>
    <definedName name="nIMMFutures" localSheetId="24">Selected_1M!$B$2</definedName>
    <definedName name="nIMMFutures" localSheetId="8">Selected_1Y!$B$2</definedName>
    <definedName name="nIMMFutures" localSheetId="15">Selected_3M!$B$2</definedName>
    <definedName name="nIMMFutures" localSheetId="31">Selected_6M!$B$2</definedName>
    <definedName name="nIMMFutures" localSheetId="50">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28">Selected_1M!$B$2</definedName>
    <definedName name="nIMMFutures" localSheetId="12">Selected_1Y!$B$2</definedName>
    <definedName name="nIMMFutures" localSheetId="21">Selected_3M!$B$2</definedName>
    <definedName name="nIMMFutures">Selected_ON!$B$2</definedName>
    <definedName name="None" localSheetId="2">FirstLegAdmortization_IRS!$D$1:$D$123</definedName>
    <definedName name="None" localSheetId="4">SecondLegAdmortization_IRS!$D$1:$D$123</definedName>
    <definedName name="NPV">Pricing_IRS!$C$47</definedName>
    <definedName name="NPVDate">Pricing_IRS!$C$41</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11">Selected_1Y!$B$3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23">Selected_1M!$B$3</definedName>
    <definedName name="nSerialFutures" localSheetId="7">Selected_1Y!$B$3</definedName>
    <definedName name="nSerialFutures" localSheetId="14">Selected_3M!$B$3</definedName>
    <definedName name="nSerialFutures" localSheetId="30">Selected_6M!$B$3</definedName>
    <definedName name="nSerialFutures" localSheetId="49">Selected_STD!$B$3</definedName>
    <definedName name="nSerialFutures" localSheetId="29">Selected_1M!$B$3</definedName>
    <definedName name="nSerialFutures" localSheetId="13">Selected_1Y!$B$3</definedName>
    <definedName name="nSerialFutures" localSheetId="22">Selected_3M!$B$3</definedName>
    <definedName name="nSerialFutures" localSheetId="36">Selected_6M!$B$3</definedName>
    <definedName name="nSerialFutures" localSheetId="24">Selected_1M!$B$3</definedName>
    <definedName name="nSerialFutures" localSheetId="8">Selected_1Y!$B$3</definedName>
    <definedName name="nSerialFutures" localSheetId="15">Selected_3M!$B$3</definedName>
    <definedName name="nSerialFutures" localSheetId="31">Selected_6M!$B$3</definedName>
    <definedName name="nSerialFutures" localSheetId="50">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28">Selected_1M!$B$3</definedName>
    <definedName name="nSerialFutures" localSheetId="12">Selected_1Y!$B$3</definedName>
    <definedName name="nSerialFutures" localSheetId="21">Selected_3M!$B$3</definedName>
    <definedName name="nSerialFutures">Selected_ON!$B$3</definedName>
    <definedName name="ObjectOverwrite" localSheetId="38">'General Settings_SYNTH'!$I$5</definedName>
    <definedName name="ObjectOverwrite" localSheetId="41">'General Settings_SYNTH'!$I$5</definedName>
    <definedName name="ObjectOverwrite" localSheetId="39">'General Settings_SYNTH'!$I$5</definedName>
    <definedName name="ObjectOverwrite" localSheetId="40">'General Settings_SYNTH'!$I$5</definedName>
    <definedName name="ObjectOverwrite" localSheetId="43">'General Settings_SYNTH'!$I$5</definedName>
    <definedName name="ObjectOverwrite" localSheetId="47">'General Settings_SYNTH'!$I$5</definedName>
    <definedName name="ObjectOverwrite" localSheetId="44">'General Settings_SYNTH'!$I$5</definedName>
    <definedName name="ObjectOverwrite" localSheetId="45">'General Settings_SYNTH'!$I$5</definedName>
    <definedName name="ObjectOverwrite" localSheetId="46">'General Settings_SYNTH'!$I$5</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23">'General Settings_1M'!$D$12</definedName>
    <definedName name="ObjectOverwrite" localSheetId="7">'General Settings_1Y'!$D$12</definedName>
    <definedName name="ObjectOverwrite" localSheetId="14">'General Settings_3M'!$D$12</definedName>
    <definedName name="ObjectOverwrite" localSheetId="30">'General Settings_6M'!$D$12</definedName>
    <definedName name="ObjectOverwrite" localSheetId="56">'General Settings_ON'!$D$12</definedName>
    <definedName name="ObjectOverwrite" localSheetId="49">'General Settings_STD'!$D$12</definedName>
    <definedName name="ObjectOverwrite" localSheetId="37">'General Settings_SYNTH'!$I$5</definedName>
    <definedName name="ObjectOverwrite" localSheetId="29">'General Settings_1M'!$D$12</definedName>
    <definedName name="ObjectOverwrite" localSheetId="13">'General Settings_1Y'!$D$12</definedName>
    <definedName name="ObjectOverwrite" localSheetId="22">'General Settings_3M'!$D$12</definedName>
    <definedName name="ObjectOverwrite" localSheetId="36">'General Settings_6M'!$D$12</definedName>
    <definedName name="ObjectOverwrite" localSheetId="61">'General Settings_ON'!$D$12</definedName>
    <definedName name="ObjectOverwrite" localSheetId="24">'General Settings_1M'!$D$12</definedName>
    <definedName name="ObjectOverwrite" localSheetId="8">'General Settings_1Y'!$D$12</definedName>
    <definedName name="ObjectOverwrite" localSheetId="15">'General Settings_3M'!$D$12</definedName>
    <definedName name="ObjectOverwrite" localSheetId="31">'General Settings_6M'!$D$12</definedName>
    <definedName name="ObjectOverwrite" localSheetId="57">'General Settings_ON'!$D$12</definedName>
    <definedName name="ObjectOverwrite" localSheetId="50">'General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60">'General Settings_ON'!$D$12</definedName>
    <definedName name="ObjectOverwrite" localSheetId="55">'General Settings_STD'!$D$12</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21">'General Settings_3M'!$D$12</definedName>
    <definedName name="ObjectOverwrite" localSheetId="42">'General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11">Monitor_1Y!$AA$17</definedName>
    <definedName name="OverNightIndex" localSheetId="18">Monitor_3M!$AA$17</definedName>
    <definedName name="OverNightIndex" localSheetId="34">Monitor_6M!$AA$17</definedName>
    <definedName name="OverNightIndex" localSheetId="19">Monitor_3M!$AA$17</definedName>
    <definedName name="OverNightIndex" localSheetId="23">Monitor_1M!$AA$17</definedName>
    <definedName name="OverNightIndex" localSheetId="7">Monitor_1Y!$AA$17</definedName>
    <definedName name="OverNightIndex" localSheetId="14">Monitor_3M!$AA$17</definedName>
    <definedName name="OverNightIndex" localSheetId="30">Monitor_6M!$AA$17</definedName>
    <definedName name="OverNightIndex" localSheetId="29">Monitor_1M!$AA$17</definedName>
    <definedName name="OverNightIndex" localSheetId="13">Monitor_1Y!$AA$17</definedName>
    <definedName name="OverNightIndex" localSheetId="22">Monitor_3M!$AA$17</definedName>
    <definedName name="OverNightIndex" localSheetId="36">Monitor_6M!$AA$17</definedName>
    <definedName name="OverNightIndex" localSheetId="24">Monitor_1M!$AA$17</definedName>
    <definedName name="OverNightIndex" localSheetId="8">Monitor_1Y!$AA$17</definedName>
    <definedName name="OverNightIndex" localSheetId="15">Monitor_3M!$AA$17</definedName>
    <definedName name="OverNightIndex" localSheetId="31">Monitor_6M!$AA$17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28">Monitor_1M!$AA$17</definedName>
    <definedName name="OverNightIndex" localSheetId="12">Monitor_1Y!$AA$17</definedName>
    <definedName name="OverNightIndex" localSheetId="21">Monitor_3M!$AA$17</definedName>
    <definedName name="OvernightIndex">'General Settings_SYNTH'!$D$7</definedName>
    <definedName name="Payments" localSheetId="2">FirstLegAdmortization_IRS!$F$1</definedName>
    <definedName name="Payments" localSheetId="4">SecondLegAdmortization_IRS!$F$1</definedName>
    <definedName name="Permanent" localSheetId="38">'General Settings_SYNTH'!$I$4</definedName>
    <definedName name="Permanent" localSheetId="41">'General Settings_SYNTH'!$I$4</definedName>
    <definedName name="Permanent" localSheetId="39">'General Settings_SYNTH'!$I$4</definedName>
    <definedName name="Permanent" localSheetId="40">'General Settings_SYNTH'!$I$4</definedName>
    <definedName name="Permanent" localSheetId="43">'General Settings_SYNTH'!$I$4</definedName>
    <definedName name="Permanent" localSheetId="47">'General Settings_SYNTH'!$I$4</definedName>
    <definedName name="Permanent" localSheetId="44">'General Settings_SYNTH'!$I$4</definedName>
    <definedName name="Permanent" localSheetId="45">'General Settings_SYNTH'!$I$4</definedName>
    <definedName name="Permanent" localSheetId="46">'General Settings_SYNTH'!$I$4</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11">'General Settings_1Y'!$D$10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23">'General Settings_1M'!$D$10</definedName>
    <definedName name="Permanent" localSheetId="7">'General Settings_1Y'!$D$10</definedName>
    <definedName name="Permanent" localSheetId="14">'General Settings_3M'!$D$10</definedName>
    <definedName name="Permanent" localSheetId="30">'General Settings_6M'!$D$10</definedName>
    <definedName name="Permanent" localSheetId="56">'General Settings_ON'!$D$10</definedName>
    <definedName name="Permanent" localSheetId="49">'General Settings_STD'!$D$10</definedName>
    <definedName name="Permanent" localSheetId="37">'General Settings_SYNTH'!$I$4</definedName>
    <definedName name="Permanent" localSheetId="29">'General Settings_1M'!$D$10</definedName>
    <definedName name="Permanent" localSheetId="13">'General Settings_1Y'!$D$10</definedName>
    <definedName name="Permanent" localSheetId="22">'General Settings_3M'!$D$10</definedName>
    <definedName name="Permanent" localSheetId="36">'General Settings_6M'!$D$10</definedName>
    <definedName name="Permanent" localSheetId="61">'General Settings_ON'!$D$10</definedName>
    <definedName name="Permanent" localSheetId="24">'General Settings_1M'!$D$10</definedName>
    <definedName name="Permanent" localSheetId="8">'General Settings_1Y'!$D$10</definedName>
    <definedName name="Permanent" localSheetId="15">'General Settings_3M'!$D$10</definedName>
    <definedName name="Permanent" localSheetId="31">'General Settings_6M'!$D$10</definedName>
    <definedName name="Permanent" localSheetId="57">'General Settings_ON'!$D$10</definedName>
    <definedName name="Permanent" localSheetId="50">'General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27">'General Settings_1M'!$D$10</definedName>
    <definedName name="Permanent" localSheetId="20">'General Settings_3M'!$D$10</definedName>
    <definedName name="Permanent" localSheetId="35">'General Settings_6M'!$D$10</definedName>
    <definedName name="Permanent" localSheetId="60">'General Settings_ON'!$D$10</definedName>
    <definedName name="Permanent" localSheetId="55">'General Settings_STD'!$D$10</definedName>
    <definedName name="Permanent" localSheetId="48">'General Settings_SYNTH'!$I$4</definedName>
    <definedName name="Permanent" localSheetId="28">'General Settings_1M'!$D$10</definedName>
    <definedName name="Permanent" localSheetId="12">'General Settings_1Y'!$D$10</definedName>
    <definedName name="Permanent" localSheetId="21">'General Settings_3M'!$D$10</definedName>
    <definedName name="Permanent" localSheetId="42">'General Settings_SYNTH'!$I$4</definedName>
    <definedName name="Permanent">'General Settings_MKT'!$I$5</definedName>
    <definedName name="PriceTickValue" localSheetId="37">'General Settings_SYNTH'!$I$12</definedName>
    <definedName name="PriceTickValue">'General Settings_MKT'!$I$23</definedName>
    <definedName name="_xlnm.Print_Area" localSheetId="58">Selected_ON!$D$1:$J$50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Contribution_SYNTH!$L$3:$L$57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Contribution_SYNTH!$H$3:$H$57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Contribution_SYNTH!$J$3:$J$57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Settings_SYNTH'!$I$10</definedName>
    <definedName name="QuoteSuffix" localSheetId="41">'General Settings_SYNTH'!$I$10</definedName>
    <definedName name="QuoteSuffix" localSheetId="39">'General Settings_SYNTH'!$I$10</definedName>
    <definedName name="QuoteSuffix" localSheetId="40">'General Settings_SYNTH'!$I$10</definedName>
    <definedName name="QuoteSuffix" localSheetId="43">'General Settings_SYNTH'!$I$10</definedName>
    <definedName name="QuoteSuffix" localSheetId="47">'General Settings_SYNTH'!$I$10</definedName>
    <definedName name="QuoteSuffix" localSheetId="44">'General Settings_SYNTH'!$I$10</definedName>
    <definedName name="QuoteSuffix" localSheetId="45">'General Settings_SYNTH'!$I$10</definedName>
    <definedName name="QuoteSuffix" localSheetId="46">'General Settings_SYNTH'!$I$10</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23">'General Settings_1M'!$M$12</definedName>
    <definedName name="QuoteSuffix" localSheetId="7">'General Settings_1Y'!$M$12</definedName>
    <definedName name="QuoteSuffix" localSheetId="14">'General Settings_3M'!$M$12</definedName>
    <definedName name="QuoteSuffix" localSheetId="30">'General Settings_6M'!$M$12</definedName>
    <definedName name="QuoteSuffix" localSheetId="56">'General Settings_ON'!$M$12</definedName>
    <definedName name="QuoteSuffix" localSheetId="49">'General Settings_STD'!$I$12</definedName>
    <definedName name="QuoteSuffix" localSheetId="37">'General Settings_SYNTH'!$I$10</definedName>
    <definedName name="QuoteSuffix" localSheetId="29">'General Settings_1M'!$M$12</definedName>
    <definedName name="QuoteSuffix" localSheetId="13">'General Settings_1Y'!$M$12</definedName>
    <definedName name="QuoteSuffix" localSheetId="22">'General Settings_3M'!$M$12</definedName>
    <definedName name="QuoteSuffix" localSheetId="36">'General Settings_6M'!$M$12</definedName>
    <definedName name="QuoteSuffix" localSheetId="61">'General Settings_ON'!$M$12</definedName>
    <definedName name="QuoteSuffix" localSheetId="24">'General Settings_1M'!$M$12</definedName>
    <definedName name="QuoteSuffix" localSheetId="8">'General Settings_1Y'!$M$12</definedName>
    <definedName name="QuoteSuffix" localSheetId="15">'General Settings_3M'!$M$12</definedName>
    <definedName name="QuoteSuffix" localSheetId="31">'General Settings_6M'!$M$12</definedName>
    <definedName name="QuoteSuffix" localSheetId="57">'General Settings_ON'!$M$12</definedName>
    <definedName name="QuoteSuffix" localSheetId="50">'General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60">'General Settings_ON'!$M$12</definedName>
    <definedName name="QuoteSuffix" localSheetId="55">'General Settings_STD'!$I$12</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21">'General Settings_3M'!$M$12</definedName>
    <definedName name="QuoteSuffix" localSheetId="42">'General Settings_SYNTH'!$I$10</definedName>
    <definedName name="QuoteSuffix">'General Settings_MKT'!$I$21</definedName>
    <definedName name="Rate" localSheetId="2">FirstLegAdmortization_IRS!$H$1</definedName>
    <definedName name="Rate" localSheetId="4">SecondLegAdmortization_IRS!$H$1</definedName>
    <definedName name="RateHelperPrefix" localSheetId="23">'General Settings_1M'!$D$9</definedName>
    <definedName name="RateHelperPrefix" localSheetId="7">'General Settings_1Y'!$D$9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Settings_ON'!$D$9</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RateHelpers_1Y!$E$2:$E$62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23">RateHelpers_1M!$A$2:$A$51</definedName>
    <definedName name="RateHelpers" localSheetId="7">RateHelpers_1Y!$E$2:$E$62</definedName>
    <definedName name="RateHelpers" localSheetId="14">RateHelpers_3M!$B$2:$B$135</definedName>
    <definedName name="RateHelpers" localSheetId="30">RateHelpers_6M!$A$2:$A$65</definedName>
    <definedName name="RateHelpers" localSheetId="49">RateHelpers_STD!$B$2:$B$116</definedName>
    <definedName name="RateHelpers" localSheetId="29">RateHelpers_1M!$A$2:$A$51</definedName>
    <definedName name="RateHelpers" localSheetId="13">RateHelpers_1Y!$E$2:$E$62</definedName>
    <definedName name="RateHelpers" localSheetId="22">RateHelpers_3M!$B$2:$B$135</definedName>
    <definedName name="RateHelpers" localSheetId="36">RateHelpers_6M!$A$2:$A$65</definedName>
    <definedName name="RateHelpers" localSheetId="24">RateHelpers_1M!$A$2:$A$51</definedName>
    <definedName name="RateHelpers" localSheetId="8">RateHelpers_1Y!$E$2:$E$62</definedName>
    <definedName name="RateHelpers" localSheetId="15">RateHelpers_3M!$B$2:$B$135</definedName>
    <definedName name="RateHelpers" localSheetId="31">RateHelpers_6M!$A$2:$A$65</definedName>
    <definedName name="RateHelpers" localSheetId="50">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28">RateHelpers_1M!$A$2:$A$51</definedName>
    <definedName name="RateHelpers" localSheetId="12">RateHelpers_1Y!$E$2:$E$62</definedName>
    <definedName name="RateHelpers" localSheetId="21">RateHelpers_3M!$B$2:$B$135</definedName>
    <definedName name="RateHelpers">RateHelpers_ON!$A$2:$A$38</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23">RateHelpers_1M!$E$2:$E$51</definedName>
    <definedName name="RateHelpersIncluded" localSheetId="7">RateHelpers_1Y!$I$2:$I$62</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29">RateHelpers_1M!$E$2:$E$51</definedName>
    <definedName name="RateHelpersIncluded" localSheetId="13">RateHelpers_1Y!$I$2:$I$62</definedName>
    <definedName name="RateHelpersIncluded" localSheetId="22">RateHelpers_3M!$F$2:$F$135</definedName>
    <definedName name="RateHelpersIncluded" localSheetId="36">RateHelpers_6M!$E$2:$E$65</definedName>
    <definedName name="RateHelpersIncluded" localSheetId="24">RateHelpers_1M!$E$2:$E$51</definedName>
    <definedName name="RateHelpersIncluded" localSheetId="8">RateHelpers_1Y!$I$2:$I$62</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28">RateHelpers_1M!$E$2:$E$51</definedName>
    <definedName name="RateHelpersIncluded" localSheetId="12">RateHelpers_1Y!$I$2:$I$62</definedName>
    <definedName name="RateHelpersIncluded" localSheetId="21">RateHelpers_3M!$F$2:$F$135</definedName>
    <definedName name="RateHelpersIncluded">RateHelpers_ON!$D$2:$D$38</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23">RateHelpers_1M!$F$2:$F$51</definedName>
    <definedName name="RateHelpersPriority" localSheetId="7">RateHelpers_1Y!$J$2:$J$62</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29">RateHelpers_1M!$F$2:$F$51</definedName>
    <definedName name="RateHelpersPriority" localSheetId="13">RateHelpers_1Y!$J$2:$J$62</definedName>
    <definedName name="RateHelpersPriority" localSheetId="22">RateHelpers_3M!$G$2:$G$135</definedName>
    <definedName name="RateHelpersPriority" localSheetId="36">RateHelpers_6M!$F$2:$F$65</definedName>
    <definedName name="RateHelpersPriority" localSheetId="24">RateHelpers_1M!$F$2:$F$51</definedName>
    <definedName name="RateHelpersPriority" localSheetId="8">RateHelpers_1Y!$J$2:$J$62</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28">RateHelpers_1M!$F$2:$F$51</definedName>
    <definedName name="RateHelpersPriority" localSheetId="12">RateHelpers_1Y!$J$2:$J$62</definedName>
    <definedName name="RateHelpersPriority" localSheetId="21">RateHelpers_3M!$G$2:$G$135</definedName>
    <definedName name="RateHelpersPriority">RateHelpers_ON!$E$2:$E$38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23">Selected_1M!#REF!</definedName>
    <definedName name="RateHelpersSelected" localSheetId="7">Selected_1Y!$A$7</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24">Selected_1M!#REF!</definedName>
    <definedName name="RateHelpersSelected" localSheetId="8">Selected_1Y!$A$7</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Selected_ON!#REF!</definedName>
    <definedName name="RateTickValue" localSheetId="38">'General Settings_SYNTH'!$I$11</definedName>
    <definedName name="RateTickValue" localSheetId="41">'General Settings_SYNTH'!$I$11</definedName>
    <definedName name="RateTickValue" localSheetId="39">'General Settings_SYNTH'!$I$11</definedName>
    <definedName name="RateTickValue" localSheetId="40">'General Settings_SYNTH'!$I$11</definedName>
    <definedName name="RateTickValue" localSheetId="43">'General Settings_SYNTH'!$I$11</definedName>
    <definedName name="RateTickValue" localSheetId="47">'General Settings_SYNTH'!$I$11</definedName>
    <definedName name="RateTickValue" localSheetId="44">'General Settings_SYNTH'!$I$11</definedName>
    <definedName name="RateTickValue" localSheetId="45">'General Settings_SYNTH'!$I$11</definedName>
    <definedName name="RateTickValue" localSheetId="46">'General Settings_SYNTH'!$I$11</definedName>
    <definedName name="RateTickValue" localSheetId="37">'General Settings_SYNTH'!$I$11</definedName>
    <definedName name="RateTickValue" localSheetId="48">'General Settings_SYNTH'!$I$11</definedName>
    <definedName name="RateTickValue" localSheetId="42">'General Settings_SYNTH'!$I$11</definedName>
    <definedName name="RateTickValue">'General Settings_MKT'!$I$22</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11">Monitor_1Y!$J$20</definedName>
    <definedName name="RecalcTrigger" localSheetId="18">Monitor_3M!$J$20</definedName>
    <definedName name="RecalcTrigger" localSheetId="34">Monitor_6M!$J$20</definedName>
    <definedName name="RecalcTrigger" localSheetId="19">Monitor_3M!$J$20</definedName>
    <definedName name="RecalcTrigger" localSheetId="23">Monitor_1M!$J$20</definedName>
    <definedName name="RecalcTrigger" localSheetId="7">Monitor_1Y!$J$20</definedName>
    <definedName name="RecalcTrigger" localSheetId="14">Monitor_3M!$J$20</definedName>
    <definedName name="RecalcTrigger" localSheetId="30">Monitor_6M!$J$20</definedName>
    <definedName name="RecalcTrigger" localSheetId="29">Monitor_1M!$J$20</definedName>
    <definedName name="RecalcTrigger" localSheetId="13">Monitor_1Y!$J$20</definedName>
    <definedName name="RecalcTrigger" localSheetId="22">Monitor_3M!$J$20</definedName>
    <definedName name="RecalcTrigger" localSheetId="36">Monitor_6M!$J$20</definedName>
    <definedName name="RecalcTrigger" localSheetId="24">Monitor_1M!$J$20</definedName>
    <definedName name="RecalcTrigger" localSheetId="8">Monitor_1Y!$J$20</definedName>
    <definedName name="RecalcTrigger" localSheetId="15">Monitor_3M!$J$20</definedName>
    <definedName name="RecalcTrigger" localSheetId="31">Monitor_6M!$J$20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28">Monitor_1M!$J$20</definedName>
    <definedName name="RecalcTrigger" localSheetId="12">Monitor_1Y!$J$20</definedName>
    <definedName name="RecalcTrigger" localSheetId="21">Monitor_3M!$J$20</definedName>
    <definedName name="RecalcTrigger">Monitor_ON!$J$12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FirstLegAdmortization_IRS!$B$1</definedName>
    <definedName name="Schedule" localSheetId="4">SecondLegAdmortization_IRS!$B$1</definedName>
    <definedName name="SecondLegCF">Pricing_IRS!$G$28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Settings_SYNTH'!$I$7</definedName>
    <definedName name="SerializationPath" localSheetId="41">'General Settings_SYNTH'!$I$7</definedName>
    <definedName name="SerializationPath" localSheetId="39">'General Settings_SYNTH'!$I$7</definedName>
    <definedName name="SerializationPath" localSheetId="40">'General Settings_SYNTH'!$I$7</definedName>
    <definedName name="SerializationPath" localSheetId="43">'General Settings_SYNTH'!$I$7</definedName>
    <definedName name="SerializationPath" localSheetId="47">'General Settings_SYNTH'!$I$7</definedName>
    <definedName name="SerializationPath" localSheetId="44">'General Settings_SYNTH'!$I$7</definedName>
    <definedName name="SerializationPath" localSheetId="45">'General Settings_SYNTH'!$I$7</definedName>
    <definedName name="SerializationPath" localSheetId="46">'General Settings_SYNTH'!$I$7</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23">'General Settings_1M'!$M$5</definedName>
    <definedName name="SerializationPath" localSheetId="7">'General Settings_1Y'!$M$5</definedName>
    <definedName name="SerializationPath" localSheetId="14">'General Settings_3M'!$M$5</definedName>
    <definedName name="SerializationPath" localSheetId="30">'General Settings_6M'!$M$5</definedName>
    <definedName name="SerializationPath" localSheetId="56">'General Settings_ON'!$M$5</definedName>
    <definedName name="SerializationPath" localSheetId="49">'General Settings_STD'!$I$5</definedName>
    <definedName name="SerializationPath" localSheetId="37">'General Settings_SYNTH'!$I$7</definedName>
    <definedName name="SerializationPath" localSheetId="29">'General Settings_1M'!$M$5</definedName>
    <definedName name="SerializationPath" localSheetId="13">'General Settings_1Y'!$M$5</definedName>
    <definedName name="SerializationPath" localSheetId="22">'General Settings_3M'!$M$5</definedName>
    <definedName name="SerializationPath" localSheetId="36">'General Settings_6M'!$M$5</definedName>
    <definedName name="SerializationPath" localSheetId="61">'General Settings_ON'!$M$5</definedName>
    <definedName name="SerializationPath" localSheetId="24">'General Settings_1M'!$M$5</definedName>
    <definedName name="SerializationPath" localSheetId="8">'General Settings_1Y'!$M$5</definedName>
    <definedName name="SerializationPath" localSheetId="15">'General Settings_3M'!$M$5</definedName>
    <definedName name="SerializationPath" localSheetId="31">'General Settings_6M'!$M$5</definedName>
    <definedName name="SerializationPath" localSheetId="57">'General Settings_ON'!$M$5</definedName>
    <definedName name="SerializationPath" localSheetId="50">'General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60">'General Settings_ON'!$M$5</definedName>
    <definedName name="SerializationPath" localSheetId="55">'General Settings_STD'!$I$5</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21">'General Settings_3M'!$M$5</definedName>
    <definedName name="SerializationPath" localSheetId="42">'General Settings_SYNTH'!$I$7</definedName>
    <definedName name="SerializationPath">'General Settings_MKT'!$I$8</definedName>
    <definedName name="Serialize" localSheetId="38">'General Settings_SYNTH'!$I$6</definedName>
    <definedName name="Serialize" localSheetId="41">'General Settings_SYNTH'!$I$6</definedName>
    <definedName name="Serialize" localSheetId="39">'General Settings_SYNTH'!$I$6</definedName>
    <definedName name="Serialize" localSheetId="40">'General Settings_SYNTH'!$I$6</definedName>
    <definedName name="Serialize" localSheetId="43">'General Settings_SYNTH'!$I$6</definedName>
    <definedName name="Serialize" localSheetId="47">'General Settings_SYNTH'!$I$6</definedName>
    <definedName name="Serialize" localSheetId="44">'General Settings_SYNTH'!$I$6</definedName>
    <definedName name="Serialize" localSheetId="45">'General Settings_SYNTH'!$I$6</definedName>
    <definedName name="Serialize" localSheetId="46">'General Settings_SYNTH'!$I$6</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11">'General Settings_1Y'!$M$4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23">'General Settings_1M'!$M$4</definedName>
    <definedName name="Serialize" localSheetId="7">'General Settings_1Y'!$M$4</definedName>
    <definedName name="Serialize" localSheetId="14">'General Settings_3M'!$M$4</definedName>
    <definedName name="Serialize" localSheetId="30">'General Settings_6M'!$M$4</definedName>
    <definedName name="Serialize" localSheetId="56">'General Settings_ON'!$M$4</definedName>
    <definedName name="Serialize" localSheetId="49">'General Settings_STD'!$I$4</definedName>
    <definedName name="Serialize" localSheetId="37">'General Settings_SYNTH'!$I$6</definedName>
    <definedName name="Serialize" localSheetId="29">'General Settings_1M'!$M$4</definedName>
    <definedName name="Serialize" localSheetId="13">'General Settings_1Y'!$M$4</definedName>
    <definedName name="Serialize" localSheetId="22">'General Settings_3M'!$M$4</definedName>
    <definedName name="Serialize" localSheetId="36">'General Settings_6M'!$M$4</definedName>
    <definedName name="Serialize" localSheetId="61">'General Settings_ON'!$M$4</definedName>
    <definedName name="Serialize" localSheetId="24">'General Settings_1M'!$M$4</definedName>
    <definedName name="Serialize" localSheetId="8">'General Settings_1Y'!$M$4</definedName>
    <definedName name="Serialize" localSheetId="15">'General Settings_3M'!$M$4</definedName>
    <definedName name="Serialize" localSheetId="31">'General Settings_6M'!$M$4</definedName>
    <definedName name="Serialize" localSheetId="57">'General Settings_ON'!$M$4</definedName>
    <definedName name="Serialize" localSheetId="50">'General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27">'General Settings_1M'!$M$4</definedName>
    <definedName name="Serialize" localSheetId="20">'General Settings_3M'!$M$4</definedName>
    <definedName name="Serialize" localSheetId="35">'General Settings_6M'!$M$4</definedName>
    <definedName name="Serialize" localSheetId="60">'General Settings_ON'!$M$4</definedName>
    <definedName name="Serialize" localSheetId="55">'General Settings_STD'!$I$4</definedName>
    <definedName name="Serialize" localSheetId="48">'General Settings_SYNTH'!$I$6</definedName>
    <definedName name="Serialize" localSheetId="28">'General Settings_1M'!$M$4</definedName>
    <definedName name="Serialize" localSheetId="12">'General Settings_1Y'!$M$4</definedName>
    <definedName name="Serialize" localSheetId="21">'General Settings_3M'!$M$4</definedName>
    <definedName name="Serialize" localSheetId="42">'General Settings_SYNTH'!$I$6</definedName>
    <definedName name="Serialize">'General Settings_MKT'!$I$7</definedName>
    <definedName name="SettlementDate" localSheetId="2">Pricing_IRS!$C$40</definedName>
    <definedName name="SettlementDate" localSheetId="3">Pricing_IRS!$C$40</definedName>
    <definedName name="SettlementDate" localSheetId="1">Pricing_IRS!$C$40</definedName>
    <definedName name="SettlementDate" localSheetId="4">Pricing_IRS!$C$40</definedName>
    <definedName name="SettlementDate" localSheetId="5">Pricing_IRS!$C$40</definedName>
    <definedName name="SettlementDate" localSheetId="0">Pricing_IRS!$C$40</definedName>
    <definedName name="SettlementDate">'General Settings_SYNTH'!$D$17</definedName>
    <definedName name="Step" localSheetId="2">FirstLegAdmortization_IRS!$G$4:$G$123</definedName>
    <definedName name="Step" localSheetId="4">SecondLegAdmortization_IRS!$G$4:$G$123</definedName>
    <definedName name="StepDecrement" localSheetId="2">FirstLegAdmortization_IRS!$G$1</definedName>
    <definedName name="StepDecrement" localSheetId="4">SecondLegAdmortization_IRS!$G$1</definedName>
    <definedName name="Swap1MConventions">SwapsFromBasis_1M!$P$7:$R$11</definedName>
    <definedName name="Swap1YConventions">SwapsFromBasis_1Y!$P$6:$R$10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23">'General Settings_1M'!$D$8</definedName>
    <definedName name="SwapFixedFreq" localSheetId="7">'General Settings_1Y'!$D$8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Settings_ON'!$D$8</definedName>
    <definedName name="SwapIborIndex">RateHelpers_3M!$N$103</definedName>
    <definedName name="SwapID">Pricing_IRS!$C$29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RateHelpers_3M!$N$105</definedName>
    <definedName name="Tenor12M" localSheetId="43">Contribution_SYNTH!$A$26</definedName>
    <definedName name="Tenor1M" localSheetId="43">Contribution_SYNTH!$A$4</definedName>
    <definedName name="Tenor3M" localSheetId="43">Contribution_SYNTH!$A$9</definedName>
    <definedName name="Tenor6M" localSheetId="43">Contribution_SYNTH!$A$16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Settings_1Y'!$D$24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23">'General Settings_1M'!$D$24</definedName>
    <definedName name="TraitsID" localSheetId="7">'General Settings_1Y'!$D$24</definedName>
    <definedName name="TraitsID" localSheetId="14">'General Settings_3M'!$D$24</definedName>
    <definedName name="TraitsID" localSheetId="30">'General Settings_6M'!$D$24</definedName>
    <definedName name="TraitsID" localSheetId="49">'General Settings_STD'!$D$20</definedName>
    <definedName name="TraitsID" localSheetId="29">'General Settings_1M'!$D$24</definedName>
    <definedName name="TraitsID" localSheetId="13">'General Settings_1Y'!$D$24</definedName>
    <definedName name="TraitsID" localSheetId="22">'General Settings_3M'!$D$24</definedName>
    <definedName name="TraitsID" localSheetId="36">'General Settings_6M'!$D$24</definedName>
    <definedName name="TraitsID" localSheetId="24">'General Settings_1M'!$D$24</definedName>
    <definedName name="TraitsID" localSheetId="8">'General Settings_1Y'!$D$24</definedName>
    <definedName name="TraitsID" localSheetId="15">'General Settings_3M'!$D$24</definedName>
    <definedName name="TraitsID" localSheetId="31">'General Settings_6M'!$D$24</definedName>
    <definedName name="TraitsID" localSheetId="50">'General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28">'General Settings_1M'!$D$24</definedName>
    <definedName name="TraitsID" localSheetId="12">'General Settings_1Y'!$D$24</definedName>
    <definedName name="TraitsID" localSheetId="21">'General Settings_3M'!$D$24</definedName>
    <definedName name="TraitsID">'General Settings_ON'!$D$24</definedName>
    <definedName name="Trigger" localSheetId="80">'1M_MKT'!$V$3</definedName>
    <definedName name="Trigger" localSheetId="81">'General Settings_MKT'!$I$4</definedName>
    <definedName name="Trigger" localSheetId="82">'General Settings_MKT'!$I$4</definedName>
    <definedName name="Trigger" localSheetId="65">'General Settings_MKT'!$I$4</definedName>
    <definedName name="Trigger" localSheetId="66">'General Settings_MKT'!$I$4</definedName>
    <definedName name="Trigger" localSheetId="67">'General Settings_MKT'!$I$4</definedName>
    <definedName name="Trigger" localSheetId="26">Deposits_1M!$I$3</definedName>
    <definedName name="Trigger" localSheetId="10">Deposits_1Y!$I$3</definedName>
    <definedName name="Trigger" localSheetId="17">Deposits_3M!$I$3</definedName>
    <definedName name="Trigger" localSheetId="33">Deposits_6M!$I$3</definedName>
    <definedName name="Trigger" localSheetId="68">'General Settings_MKT'!$I$4</definedName>
    <definedName name="Trigger" localSheetId="59">Deposits_ON!$I$2</definedName>
    <definedName name="Trigger" localSheetId="52">Deposits_STD!$N$3</definedName>
    <definedName name="Trigger" localSheetId="69">'General Settings_MKT'!$I$4</definedName>
    <definedName name="Trigger" localSheetId="11">FRAs_1Y!$L$3</definedName>
    <definedName name="Trigger" localSheetId="18">FRAs_3M!$L$3</definedName>
    <definedName name="Trigger" localSheetId="34">FRAs_6M!$L$3</definedName>
    <definedName name="Trigger" localSheetId="54">FRAs_STD!$L$2</definedName>
    <definedName name="Trigger" localSheetId="19">Futures_3M!$N$4</definedName>
    <definedName name="Trigger" localSheetId="53">Futures_STD!$N$3</definedName>
    <definedName name="Trigger" localSheetId="70">'General Settings_MKT'!$I$4</definedName>
    <definedName name="Trigger" localSheetId="71">'General Settings_MKT'!$I$4</definedName>
    <definedName name="Trigger" localSheetId="73">'General Settings_MKT'!$I$4</definedName>
    <definedName name="Trigger" localSheetId="88">'General Settings_MKT'!$I$4</definedName>
    <definedName name="Trigger" localSheetId="23">'General Settings_1M'!$D$11</definedName>
    <definedName name="Trigger" localSheetId="7">'General Settings_1Y'!$D$11</definedName>
    <definedName name="Trigger" localSheetId="14">'General Settings_3M'!$D$11</definedName>
    <definedName name="Trigger" localSheetId="30">'General Settings_6M'!$D$11</definedName>
    <definedName name="Trigger" localSheetId="62">'General Settings_MKT'!$I$4</definedName>
    <definedName name="Trigger" localSheetId="56">'General Settings_ON'!$D$11</definedName>
    <definedName name="Trigger" localSheetId="49">'General Settings_STD'!$D$11</definedName>
    <definedName name="Trigger" localSheetId="37">'General Settings_SYNTH'!$D$18</definedName>
    <definedName name="Trigger" localSheetId="84">'General Settings_MKT'!$I$4</definedName>
    <definedName name="Trigger" localSheetId="83">'General Settings_MKT'!$I$4</definedName>
    <definedName name="Trigger" localSheetId="72">'General Settings_MKT'!$I$4</definedName>
    <definedName name="Trigger" localSheetId="63">'General Settings_MKT'!$I$4</definedName>
    <definedName name="Trigger" localSheetId="64">LiborSwapIsda_MKT!$G$4</definedName>
    <definedName name="Trigger" localSheetId="6">MainChecks!$U$2</definedName>
    <definedName name="Trigger" localSheetId="61">'General Settings_ON'!$D$11</definedName>
    <definedName name="Trigger" localSheetId="87">'General Settings_MKT'!$I$4</definedName>
    <definedName name="Trigger" localSheetId="74">'General Settings_MKT'!$I$4</definedName>
    <definedName name="Trigger" localSheetId="24">'General Settings_1M'!$D$11</definedName>
    <definedName name="Trigger" localSheetId="8">'General Settings_1Y'!$D$11</definedName>
    <definedName name="Trigger" localSheetId="15">'General Settings_3M'!$D$11</definedName>
    <definedName name="Trigger" localSheetId="31">'General Settings_6M'!$D$11</definedName>
    <definedName name="Trigger" localSheetId="57">'General Settings_ON'!$D$11</definedName>
    <definedName name="Trigger" localSheetId="50">'General Settings_STD'!$D$11</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58">'General Settings_ON'!$D$11</definedName>
    <definedName name="Trigger" localSheetId="51">'General Settings_STD'!$D$11</definedName>
    <definedName name="Trigger" localSheetId="85">'General Settings_MKT'!$I$4</definedName>
    <definedName name="Trigger" localSheetId="86">'General Settings_MKT'!$I$4</definedName>
    <definedName name="Trigger" localSheetId="78">'General Settings_MKT'!$I$4</definedName>
    <definedName name="Trigger" localSheetId="77">'General Settings_MKT'!$I$4</definedName>
    <definedName name="Trigger" localSheetId="79">'General Settings_MKT'!$I$4</definedName>
    <definedName name="Trigger" localSheetId="27">Swaps_1M!$P$2</definedName>
    <definedName name="Trigger" localSheetId="20">Swaps_3M!$Q$3</definedName>
    <definedName name="Trigger" localSheetId="35">Swaps_6M!$P$2</definedName>
    <definedName name="Trigger" localSheetId="60">Swaps_ON!$J$4</definedName>
    <definedName name="Trigger" localSheetId="55">Swaps_STD!$T$4</definedName>
    <definedName name="Trigger" localSheetId="75">'General Settings_MKT'!$I$4</definedName>
    <definedName name="Trigger" localSheetId="48">Swaps1Y_SYNTH!$O$3</definedName>
    <definedName name="Trigger" localSheetId="28">SwapsFromBasis_1M!$S$2</definedName>
    <definedName name="Trigger" localSheetId="12">SwapsFromBasis_1Y!$S$3</definedName>
    <definedName name="Trigger" localSheetId="21">SwapsFromBasis_3M!$S$3</definedName>
    <definedName name="Trigger" localSheetId="76">'General Settings_MKT'!$I$4</definedName>
    <definedName name="Trigger2" localSheetId="65">BasisSwap1MxM_MKT!$F$1</definedName>
    <definedName name="Trigger2" localSheetId="66">BasisSwap3M6M_MKT!$F$2</definedName>
    <definedName name="Trigger2" localSheetId="67">BasisSwapxM12M_MKT!$F$2</definedName>
    <definedName name="Trigger2" localSheetId="43">Contribution_SYNTH!$D$1</definedName>
    <definedName name="Trigger2" localSheetId="68">Deposits_MKT!$D$2</definedName>
    <definedName name="Trigger2" localSheetId="69">FRA_MKT!$E$2</definedName>
    <definedName name="Trigger2" localSheetId="71">Futures3M_MKT!$F$2</definedName>
    <definedName name="Trigger2" localSheetId="23">'General Settings_1M'!$E$4</definedName>
    <definedName name="Trigger2" localSheetId="7">'General Settings_1Y'!$E$4</definedName>
    <definedName name="Trigger2" localSheetId="14">'General Settings_3M'!$E$4</definedName>
    <definedName name="Trigger2" localSheetId="30">'General Settings_6M'!$E$4</definedName>
    <definedName name="Trigger2" localSheetId="56">'General Settings_ON'!$E$4</definedName>
    <definedName name="Trigger2" localSheetId="49">'General Settings_STD'!$D$3</definedName>
    <definedName name="Trigger2" localSheetId="63">Libor_MKT!$F$3</definedName>
    <definedName name="Trigger2" localSheetId="64">LiborSwapIsda_MKT!$G$5</definedName>
    <definedName name="Trigger2" localSheetId="74">OIS_MKT!$F$2</definedName>
    <definedName name="Trigger2" localSheetId="77">Swap3MSemiAnnual_MKT!$F$2</definedName>
    <definedName name="Trigger2" localSheetId="79">Swap6M_MKT!$F$2</definedName>
    <definedName name="Trigger2" localSheetId="75">Swaps1M_MKT!$F$1</definedName>
    <definedName name="Trigger2" localSheetId="48">Swaps1Y_SYNTH!$K$1</definedName>
    <definedName name="Type" localSheetId="2">FirstLegAdmortization_IRS!$C$1</definedName>
    <definedName name="Type" localSheetId="4">SecondLegAdmortization_IRS!$C$1</definedName>
    <definedName name="Volatility" localSheetId="70">Futures1M_MKT!$AM$2</definedName>
    <definedName name="Volatility" localSheetId="71">Futures3M_MKT!$AM$2</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23">'General Settings_1M'!$D$14</definedName>
    <definedName name="YieldCurve" localSheetId="7">'General Settings_1Y'!$D$14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29">'General Settings_1M'!$D$14</definedName>
    <definedName name="YieldCurve" localSheetId="13">'General Settings_1Y'!$D$14</definedName>
    <definedName name="YieldCurve" localSheetId="22">'General Settings_3M'!$D$14</definedName>
    <definedName name="YieldCurve" localSheetId="36">'General Settings_6M'!$D$14</definedName>
    <definedName name="YieldCurve" localSheetId="24">'General Settings_1M'!$D$14</definedName>
    <definedName name="YieldCurve" localSheetId="8">'General Settings_1Y'!$D$14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28">'General Settings_1M'!$D$14</definedName>
    <definedName name="YieldCurve" localSheetId="12">'General Settings_1Y'!$D$14</definedName>
    <definedName name="YieldCurve" localSheetId="21">'General Settings_3M'!$D$14</definedName>
    <definedName name="YieldCurve">'General Settings_ON'!$D$14</definedName>
  </definedNames>
  <calcPr calcId="145621"/>
</workbook>
</file>

<file path=xl/calcChain.xml><?xml version="1.0" encoding="utf-8"?>
<calcChain xmlns="http://schemas.openxmlformats.org/spreadsheetml/2006/main">
  <c r="K42" i="71" l="1"/>
  <c r="J41" i="71"/>
  <c r="K46" i="72"/>
  <c r="G17" i="74"/>
  <c r="D12" i="75"/>
  <c r="D20" i="82"/>
  <c r="H40" i="44"/>
  <c r="I39" i="44"/>
  <c r="K41" i="80"/>
  <c r="K43" i="64" l="1"/>
  <c r="J42" i="64"/>
  <c r="K19" i="65"/>
  <c r="D11" i="36" l="1"/>
  <c r="D11" i="43" s="1"/>
  <c r="D18" i="55" s="1"/>
  <c r="K45" i="57"/>
  <c r="I20" i="55"/>
  <c r="D7" i="29"/>
  <c r="D11" i="62" l="1"/>
  <c r="D11" i="69" s="1"/>
  <c r="D11" i="78" s="1"/>
  <c r="D11" i="85" s="1"/>
  <c r="R3" i="48"/>
  <c r="D12" i="29"/>
  <c r="F5" i="17"/>
  <c r="R5" i="48"/>
  <c r="R4" i="48"/>
  <c r="R26" i="48"/>
  <c r="R29" i="48"/>
  <c r="R28" i="48"/>
  <c r="R7" i="48"/>
  <c r="R27" i="48"/>
  <c r="R9" i="48"/>
  <c r="R6" i="48"/>
  <c r="R8" i="48"/>
  <c r="C30" i="62" l="1"/>
  <c r="D19" i="43"/>
  <c r="D27" i="43"/>
  <c r="D23" i="36" l="1"/>
  <c r="AK7" i="21" a="1"/>
  <c r="D21" i="36"/>
  <c r="G27" i="41"/>
  <c r="G81" i="41"/>
  <c r="G89" i="41"/>
  <c r="G63" i="41"/>
  <c r="G31" i="41"/>
  <c r="G9" i="41"/>
  <c r="G95" i="41"/>
  <c r="G112" i="41"/>
  <c r="G37" i="41"/>
  <c r="G94" i="41"/>
  <c r="G79" i="41"/>
  <c r="G5" i="41"/>
  <c r="G8" i="41"/>
  <c r="G103" i="41"/>
  <c r="G83" i="41"/>
  <c r="G117" i="41"/>
  <c r="G42" i="41"/>
  <c r="G57" i="41"/>
  <c r="G99" i="41"/>
  <c r="G46" i="41"/>
  <c r="G88" i="41"/>
  <c r="G7" i="41"/>
  <c r="G118" i="41"/>
  <c r="G85" i="41"/>
  <c r="G25" i="41"/>
  <c r="G126" i="41"/>
  <c r="G19" i="41"/>
  <c r="G45" i="41"/>
  <c r="G69" i="41"/>
  <c r="G111" i="41"/>
  <c r="G50" i="41"/>
  <c r="G67" i="41"/>
  <c r="G28" i="41"/>
  <c r="G32" i="41"/>
  <c r="G107" i="41"/>
  <c r="G44" i="41"/>
  <c r="G121" i="41"/>
  <c r="G120" i="41"/>
  <c r="G36" i="41"/>
  <c r="G23" i="41"/>
  <c r="G76" i="41"/>
  <c r="G40" i="41"/>
  <c r="G26" i="41"/>
  <c r="G16" i="41"/>
  <c r="G3" i="41"/>
  <c r="G124" i="41"/>
  <c r="G77" i="41"/>
  <c r="G65" i="41"/>
  <c r="G104" i="41"/>
  <c r="G66" i="41"/>
  <c r="G6" i="41"/>
  <c r="G72" i="41"/>
  <c r="G61" i="41"/>
  <c r="G14" i="41"/>
  <c r="G97" i="41"/>
  <c r="G43" i="41"/>
  <c r="G125" i="41"/>
  <c r="G64" i="41"/>
  <c r="G68" i="41"/>
  <c r="G2" i="41"/>
  <c r="G18" i="41"/>
  <c r="G59" i="41"/>
  <c r="G21" i="41"/>
  <c r="G30" i="41"/>
  <c r="G17" i="41"/>
  <c r="G114" i="41"/>
  <c r="G98" i="41"/>
  <c r="G22" i="41"/>
  <c r="G71" i="41"/>
  <c r="G119" i="41"/>
  <c r="G96" i="41"/>
  <c r="G53" i="41"/>
  <c r="G106" i="41"/>
  <c r="G49" i="41"/>
  <c r="G4" i="41"/>
  <c r="G52" i="41"/>
  <c r="G24" i="41"/>
  <c r="G116" i="41"/>
  <c r="G10" i="41"/>
  <c r="G33" i="41"/>
  <c r="G108" i="41"/>
  <c r="G80" i="41"/>
  <c r="G109" i="41"/>
  <c r="G110" i="41"/>
  <c r="G34" i="41"/>
  <c r="G60" i="41"/>
  <c r="G87" i="41"/>
  <c r="G62" i="41"/>
  <c r="G47" i="41"/>
  <c r="G100" i="41"/>
  <c r="G58" i="41"/>
  <c r="G35" i="41"/>
  <c r="G11" i="41"/>
  <c r="G93" i="41"/>
  <c r="G20" i="41"/>
  <c r="G12" i="41"/>
  <c r="G41" i="41"/>
  <c r="G84" i="41"/>
  <c r="G101" i="41"/>
  <c r="G102" i="41"/>
  <c r="G115" i="41"/>
  <c r="G39" i="41"/>
  <c r="G78" i="41"/>
  <c r="G75" i="41"/>
  <c r="G29" i="41"/>
  <c r="G48" i="41"/>
  <c r="G92" i="41"/>
  <c r="G70" i="41"/>
  <c r="G51" i="41"/>
  <c r="G113" i="41"/>
  <c r="G105" i="41"/>
  <c r="G122" i="41"/>
  <c r="G56" i="41"/>
  <c r="G74" i="41"/>
  <c r="G86" i="41"/>
  <c r="G73" i="41"/>
  <c r="G123" i="41"/>
  <c r="G15" i="41"/>
  <c r="G54" i="41"/>
  <c r="G91" i="41"/>
  <c r="G13" i="41"/>
  <c r="G38" i="41"/>
  <c r="G82" i="41"/>
  <c r="G90" i="41"/>
  <c r="G55"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88" i="34"/>
  <c r="G103" i="34"/>
  <c r="G13" i="34"/>
  <c r="G34" i="34"/>
  <c r="G77" i="34"/>
  <c r="G89" i="34"/>
  <c r="G83" i="34"/>
  <c r="G108" i="34"/>
  <c r="G96" i="34"/>
  <c r="G19" i="34"/>
  <c r="G123" i="34"/>
  <c r="G86" i="34"/>
  <c r="G18" i="34"/>
  <c r="G21" i="34"/>
  <c r="G59" i="34"/>
  <c r="G114" i="34"/>
  <c r="G57" i="34"/>
  <c r="G5" i="34"/>
  <c r="G52" i="34"/>
  <c r="G106" i="34"/>
  <c r="G67" i="34"/>
  <c r="G62" i="34"/>
  <c r="G105" i="34"/>
  <c r="G32" i="34"/>
  <c r="G36" i="34"/>
  <c r="G85" i="34"/>
  <c r="G54" i="34"/>
  <c r="G38" i="34"/>
  <c r="G25" i="34"/>
  <c r="G4" i="34"/>
  <c r="G50" i="34"/>
  <c r="G41" i="34"/>
  <c r="G70" i="34"/>
  <c r="G30" i="34"/>
  <c r="G10" i="34"/>
  <c r="G28" i="34"/>
  <c r="G68" i="34"/>
  <c r="G6" i="34"/>
  <c r="G24" i="34"/>
  <c r="G64" i="34"/>
  <c r="G55" i="34"/>
  <c r="G22" i="34"/>
  <c r="G37" i="34"/>
  <c r="G111" i="34"/>
  <c r="G39" i="34"/>
  <c r="G101" i="34"/>
  <c r="G121" i="34"/>
  <c r="G119" i="34"/>
  <c r="G82" i="34"/>
  <c r="G90" i="34"/>
  <c r="G35" i="34"/>
  <c r="G75" i="34"/>
  <c r="G115" i="34"/>
  <c r="G11" i="34"/>
  <c r="G58" i="34"/>
  <c r="G87" i="34"/>
  <c r="G109" i="34"/>
  <c r="G8" i="34"/>
  <c r="G71" i="34"/>
  <c r="G116" i="34"/>
  <c r="G94" i="34"/>
  <c r="G79" i="34"/>
  <c r="G107" i="34"/>
  <c r="G110" i="34"/>
  <c r="G9" i="34"/>
  <c r="G65" i="34"/>
  <c r="G2" i="34"/>
  <c r="G33" i="34"/>
  <c r="G31" i="34"/>
  <c r="G73" i="34"/>
  <c r="G102" i="34"/>
  <c r="G26" i="34"/>
  <c r="G16" i="34"/>
  <c r="G92" i="34"/>
  <c r="G120" i="34"/>
  <c r="G49" i="34"/>
  <c r="G44" i="34"/>
  <c r="G42" i="34"/>
  <c r="G95" i="34"/>
  <c r="G99" i="34"/>
  <c r="G98" i="34"/>
  <c r="G63" i="34"/>
  <c r="G69" i="34"/>
  <c r="G122" i="34"/>
  <c r="G29" i="34"/>
  <c r="G104" i="34"/>
  <c r="G72" i="34"/>
  <c r="G117" i="34"/>
  <c r="G80" i="34"/>
  <c r="G125" i="34"/>
  <c r="G40" i="34"/>
  <c r="G27" i="34"/>
  <c r="G91" i="34"/>
  <c r="G74" i="34"/>
  <c r="G61" i="34"/>
  <c r="G20" i="34"/>
  <c r="G3" i="34"/>
  <c r="G112" i="34"/>
  <c r="G126" i="34"/>
  <c r="G66" i="34"/>
  <c r="G56" i="34"/>
  <c r="G76" i="34"/>
  <c r="G43" i="34"/>
  <c r="G48" i="34"/>
  <c r="G14" i="34"/>
  <c r="G113" i="34"/>
  <c r="G51" i="34"/>
  <c r="G60" i="34"/>
  <c r="G81" i="34"/>
  <c r="G23" i="34"/>
  <c r="G100" i="34"/>
  <c r="G84" i="34"/>
  <c r="G7" i="34"/>
  <c r="G53" i="34"/>
  <c r="G97" i="34"/>
  <c r="G17" i="34"/>
  <c r="G46" i="34"/>
  <c r="G47" i="34"/>
  <c r="G12" i="34"/>
  <c r="G93" i="34"/>
  <c r="G78" i="34"/>
  <c r="G124" i="34"/>
  <c r="G118" i="34"/>
  <c r="G45" i="34"/>
  <c r="G15"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T26" i="18"/>
  <c r="X19" i="13"/>
  <c r="X38" i="14"/>
  <c r="X23" i="14"/>
  <c r="X9" i="13"/>
  <c r="X37" i="13"/>
  <c r="X32" i="15"/>
  <c r="T13" i="17"/>
  <c r="X29" i="15"/>
  <c r="X9" i="14"/>
  <c r="X22" i="14"/>
  <c r="U10" i="22"/>
  <c r="X27" i="15"/>
  <c r="U12" i="21"/>
  <c r="X13" i="14"/>
  <c r="X16" i="14"/>
  <c r="U29" i="21"/>
  <c r="X15" i="13"/>
  <c r="X29" i="13"/>
  <c r="X14" i="14"/>
  <c r="T13" i="18"/>
  <c r="X13" i="13"/>
  <c r="X31" i="14"/>
  <c r="U23" i="21"/>
  <c r="U41" i="21"/>
  <c r="X15" i="15"/>
  <c r="T36" i="18"/>
  <c r="U40" i="21"/>
  <c r="U45" i="21"/>
  <c r="X33" i="13"/>
  <c r="U10" i="20"/>
  <c r="T31" i="18"/>
  <c r="T7" i="18"/>
  <c r="X30" i="13"/>
  <c r="T7" i="17"/>
  <c r="X17" i="14"/>
  <c r="T5" i="16"/>
  <c r="T15" i="18"/>
  <c r="U9" i="20"/>
  <c r="X20" i="13"/>
  <c r="U42" i="21"/>
  <c r="X26" i="13"/>
  <c r="T27" i="18"/>
  <c r="X11" i="15"/>
  <c r="U18" i="21"/>
  <c r="U11" i="22"/>
  <c r="U8" i="21"/>
  <c r="X8" i="15"/>
  <c r="X28" i="14"/>
  <c r="X7" i="14"/>
  <c r="X25" i="13"/>
  <c r="U8" i="20"/>
  <c r="T5" i="17"/>
  <c r="T22" i="18"/>
  <c r="K9" i="4"/>
  <c r="X19" i="14"/>
  <c r="T10" i="18"/>
  <c r="X32" i="14"/>
  <c r="X20" i="14"/>
  <c r="X6" i="15"/>
  <c r="X43" i="13"/>
  <c r="X5" i="13"/>
  <c r="U34" i="21"/>
  <c r="X36" i="14"/>
  <c r="X15" i="14"/>
  <c r="X6" i="14"/>
  <c r="X43" i="14"/>
  <c r="T25" i="18"/>
  <c r="T21" i="18"/>
  <c r="X40" i="13"/>
  <c r="X31" i="15"/>
  <c r="U20" i="21"/>
  <c r="X11" i="13"/>
  <c r="X36" i="15"/>
  <c r="T8" i="16"/>
  <c r="X42" i="14"/>
  <c r="X5" i="15"/>
  <c r="T37" i="18"/>
  <c r="T10" i="17"/>
  <c r="U19" i="21"/>
  <c r="U44" i="21"/>
  <c r="U43" i="21"/>
  <c r="T6" i="16"/>
  <c r="X17" i="15"/>
  <c r="U5" i="22"/>
  <c r="T30" i="18"/>
  <c r="T35" i="18"/>
  <c r="X32" i="13"/>
  <c r="X41" i="13"/>
  <c r="X19" i="15"/>
  <c r="T12" i="17"/>
  <c r="T6" i="18"/>
  <c r="T19" i="18"/>
  <c r="X20" i="15"/>
  <c r="X38" i="15"/>
  <c r="X33" i="14"/>
  <c r="X7" i="15"/>
  <c r="X16" i="13"/>
  <c r="U48" i="21"/>
  <c r="K7" i="4"/>
  <c r="X8" i="14"/>
  <c r="T24" i="18"/>
  <c r="X25" i="15"/>
  <c r="X7" i="13"/>
  <c r="X10" i="15"/>
  <c r="X42" i="15"/>
  <c r="X39" i="15"/>
  <c r="X37" i="15"/>
  <c r="U39" i="21"/>
  <c r="T12" i="18"/>
  <c r="K5" i="4"/>
  <c r="X9" i="15"/>
  <c r="X37" i="14"/>
  <c r="T11" i="17"/>
  <c r="X12" i="14"/>
  <c r="U10" i="21"/>
  <c r="U14" i="22"/>
  <c r="U8" i="22"/>
  <c r="X33" i="15"/>
  <c r="X22" i="13"/>
  <c r="X28" i="15"/>
  <c r="X30" i="14"/>
  <c r="T5" i="18"/>
  <c r="X27" i="14"/>
  <c r="U22" i="21"/>
  <c r="X26" i="15"/>
  <c r="U6" i="22"/>
  <c r="T9" i="18"/>
  <c r="X14" i="15"/>
  <c r="U37" i="21"/>
  <c r="T10" i="16"/>
  <c r="U16" i="21"/>
  <c r="T39" i="18"/>
  <c r="K10" i="4"/>
  <c r="X22" i="15"/>
  <c r="T28" i="18"/>
  <c r="U24" i="21"/>
  <c r="X36" i="13"/>
  <c r="U30" i="21"/>
  <c r="X14" i="13"/>
  <c r="X24" i="14"/>
  <c r="X24" i="13"/>
  <c r="U35" i="21"/>
  <c r="T9" i="17"/>
  <c r="U27" i="21"/>
  <c r="X5" i="14"/>
  <c r="T20" i="18"/>
  <c r="X31" i="13"/>
  <c r="X40" i="14"/>
  <c r="X35" i="15"/>
  <c r="K6" i="4"/>
  <c r="X8" i="13"/>
  <c r="X21" i="14"/>
  <c r="X29" i="14"/>
  <c r="X35" i="14"/>
  <c r="U11" i="21"/>
  <c r="T16" i="18"/>
  <c r="U21" i="21"/>
  <c r="X11" i="14"/>
  <c r="X24" i="15"/>
  <c r="X41" i="14"/>
  <c r="X16" i="15"/>
  <c r="T14" i="17"/>
  <c r="X18" i="14"/>
  <c r="U9" i="21"/>
  <c r="X34" i="14"/>
  <c r="X34" i="13"/>
  <c r="X21" i="13"/>
  <c r="U36" i="21"/>
  <c r="X23" i="13"/>
  <c r="U46" i="21"/>
  <c r="X39" i="13"/>
  <c r="X12" i="13"/>
  <c r="U15" i="21"/>
  <c r="X10" i="14"/>
  <c r="X28" i="13"/>
  <c r="U11" i="20"/>
  <c r="U33" i="21"/>
  <c r="X18" i="13"/>
  <c r="U14" i="21"/>
  <c r="T33" i="18"/>
  <c r="U38" i="21"/>
  <c r="X42" i="13"/>
  <c r="U7" i="22"/>
  <c r="U12" i="22"/>
  <c r="T7" i="16"/>
  <c r="U47" i="21"/>
  <c r="T34" i="18"/>
  <c r="T11" i="18"/>
  <c r="U25" i="21"/>
  <c r="X18" i="15"/>
  <c r="X10" i="13"/>
  <c r="T29" i="18"/>
  <c r="T8" i="18"/>
  <c r="X6" i="13"/>
  <c r="T32" i="18"/>
  <c r="T15" i="17"/>
  <c r="K8" i="4"/>
  <c r="U28" i="21"/>
  <c r="T38" i="18"/>
  <c r="U32" i="21"/>
  <c r="U9" i="22"/>
  <c r="X30" i="15"/>
  <c r="T17" i="18"/>
  <c r="X25" i="14"/>
  <c r="X41" i="15"/>
  <c r="U31" i="21"/>
  <c r="T8" i="17"/>
  <c r="T40" i="18"/>
  <c r="X40" i="15"/>
  <c r="X34" i="15"/>
  <c r="T6" i="17"/>
  <c r="X38" i="13"/>
  <c r="X27" i="13"/>
  <c r="U15" i="22"/>
  <c r="X26" i="14"/>
  <c r="X23" i="15"/>
  <c r="X39" i="14"/>
  <c r="X35" i="13"/>
  <c r="X43" i="15"/>
  <c r="T18" i="18"/>
  <c r="U13" i="21"/>
  <c r="X21" i="15"/>
  <c r="U7" i="21"/>
  <c r="T9" i="16"/>
  <c r="X13" i="15"/>
  <c r="X17" i="13"/>
  <c r="U26" i="21"/>
  <c r="X12" i="15"/>
  <c r="T14" i="18"/>
  <c r="U4" i="22"/>
  <c r="T11" i="16"/>
  <c r="U13" i="22"/>
  <c r="U17" i="21"/>
  <c r="T23" i="18"/>
  <c r="K10" i="5"/>
  <c r="K8" i="5"/>
  <c r="F11" i="15"/>
  <c r="D11" i="29"/>
  <c r="D13" i="29"/>
  <c r="F32" i="15"/>
  <c r="F8" i="15"/>
  <c r="F9" i="17"/>
  <c r="F8" i="17"/>
  <c r="F41" i="15"/>
  <c r="N4" i="22" a="1"/>
  <c r="F43" i="15"/>
  <c r="F24" i="15"/>
  <c r="F19" i="15"/>
  <c r="F5" i="15"/>
  <c r="F36" i="15"/>
  <c r="F6" i="15"/>
  <c r="F25" i="15"/>
  <c r="F23" i="15"/>
  <c r="F28" i="15"/>
  <c r="F20" i="15"/>
  <c r="F7" i="15"/>
  <c r="F30" i="15"/>
  <c r="F37" i="15"/>
  <c r="F16" i="15"/>
  <c r="F14" i="15"/>
  <c r="F26" i="15"/>
  <c r="F35" i="15"/>
  <c r="D14" i="29"/>
  <c r="F15" i="15"/>
  <c r="F7" i="17"/>
  <c r="F15" i="17"/>
  <c r="F13" i="17"/>
  <c r="D7" i="21" a="1"/>
  <c r="F9" i="16"/>
  <c r="E10" i="29"/>
  <c r="F42" i="15"/>
  <c r="F31" i="15"/>
  <c r="F12" i="15"/>
  <c r="K5" i="5"/>
  <c r="F34" i="15"/>
  <c r="F27" i="15"/>
  <c r="F17" i="15"/>
  <c r="N7" i="21" a="1"/>
  <c r="F10" i="17"/>
  <c r="K7" i="5"/>
  <c r="F10" i="15"/>
  <c r="F33" i="15"/>
  <c r="F14" i="17"/>
  <c r="F6" i="16"/>
  <c r="E8" i="29"/>
  <c r="F7" i="16"/>
  <c r="F10" i="16"/>
  <c r="F8" i="16"/>
  <c r="F21" i="15"/>
  <c r="F6" i="17"/>
  <c r="D5" i="20" a="1"/>
  <c r="F9" i="15"/>
  <c r="F12" i="17"/>
  <c r="F39" i="15"/>
  <c r="E7" i="29"/>
  <c r="F38" i="15"/>
  <c r="F22" i="15"/>
  <c r="D4" i="22" a="1"/>
  <c r="F11" i="17"/>
  <c r="F40" i="15"/>
  <c r="F5" i="16"/>
  <c r="F18" i="15"/>
  <c r="F29" i="15"/>
  <c r="F11" i="16"/>
  <c r="K6" i="5"/>
  <c r="F13" i="15"/>
  <c r="N6" i="20"/>
  <c r="K9" i="5"/>
  <c r="D9" i="29"/>
  <c r="E10" i="91"/>
  <c r="I11" i="91"/>
  <c r="I10" i="91"/>
  <c r="E11" i="91"/>
  <c r="E21" i="91" l="1"/>
  <c r="D21" i="91" s="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10" i="29"/>
  <c r="E12" i="29"/>
  <c r="E11" i="29"/>
  <c r="F8" i="29"/>
  <c r="E13" i="29"/>
  <c r="E9" i="29"/>
  <c r="N8" i="20" a="1"/>
  <c r="F7" i="29"/>
  <c r="N9" i="20" l="1"/>
  <c r="N10" i="20"/>
  <c r="N8" i="20"/>
  <c r="N11" i="20"/>
  <c r="H10" i="91"/>
  <c r="G10" i="91" s="1"/>
  <c r="H11" i="91"/>
  <c r="G11" i="91" s="1"/>
  <c r="D10" i="91"/>
  <c r="C10" i="91" s="1"/>
  <c r="D11" i="91"/>
  <c r="C11" i="91" s="1"/>
  <c r="O24" i="91"/>
  <c r="D25" i="91"/>
  <c r="C25" i="91" s="1"/>
  <c r="H25" i="91"/>
  <c r="G25" i="91" s="1"/>
  <c r="F12" i="29"/>
  <c r="F9" i="29"/>
  <c r="F13" i="29"/>
  <c r="F11" i="29"/>
  <c r="O25" i="91" l="1"/>
  <c r="E26" i="91"/>
  <c r="D26" i="91" s="1"/>
  <c r="C26" i="91" s="1"/>
  <c r="I26" i="91"/>
  <c r="H26" i="91" s="1"/>
  <c r="G26" i="91" s="1"/>
  <c r="F3" i="29"/>
  <c r="O26" i="91" l="1"/>
  <c r="D27" i="91"/>
  <c r="C27" i="91" s="1"/>
  <c r="K3" i="91" s="1"/>
  <c r="H27" i="91"/>
  <c r="G27" i="91" s="1"/>
  <c r="K4" i="91" s="1"/>
  <c r="G4" i="28"/>
  <c r="F57" i="28"/>
  <c r="F17" i="28"/>
  <c r="F43" i="28"/>
  <c r="F58" i="28"/>
  <c r="F60" i="28"/>
  <c r="F49" i="28"/>
  <c r="F61" i="28"/>
  <c r="F56" i="28"/>
  <c r="F33" i="28"/>
  <c r="F66" i="28"/>
  <c r="F55" i="28"/>
  <c r="F29" i="28"/>
  <c r="F32" i="28"/>
  <c r="F38" i="28"/>
  <c r="F35" i="28"/>
  <c r="F41" i="28"/>
  <c r="F27" i="28"/>
  <c r="F51" i="28"/>
  <c r="F46" i="28"/>
  <c r="F12" i="28"/>
  <c r="F54" i="28"/>
  <c r="F15" i="28"/>
  <c r="F7" i="28"/>
  <c r="F10" i="28"/>
  <c r="F44" i="28"/>
  <c r="F31" i="28"/>
  <c r="F65" i="28"/>
  <c r="F8" i="28"/>
  <c r="F36" i="28"/>
  <c r="F59" i="28"/>
  <c r="F11" i="28"/>
  <c r="F30" i="28"/>
  <c r="F24" i="28"/>
  <c r="F16" i="28"/>
  <c r="F22" i="28"/>
  <c r="F63" i="28"/>
  <c r="F37" i="28"/>
  <c r="F42" i="28"/>
  <c r="F23" i="28"/>
  <c r="F28" i="28"/>
  <c r="F26" i="28"/>
  <c r="F50" i="28"/>
  <c r="F19" i="28"/>
  <c r="F34" i="28"/>
  <c r="F62" i="28"/>
  <c r="F47" i="28"/>
  <c r="F45" i="28"/>
  <c r="F18" i="28"/>
  <c r="F40" i="28"/>
  <c r="F48" i="28"/>
  <c r="F20" i="28"/>
  <c r="F13" i="28"/>
  <c r="F64" i="28"/>
  <c r="F21" i="28"/>
  <c r="F39" i="28"/>
  <c r="F52" i="28"/>
  <c r="F53" i="28"/>
  <c r="F25" i="28"/>
  <c r="F14" i="28"/>
  <c r="F9" i="28"/>
  <c r="D32" i="91" l="1"/>
  <c r="C32" i="91" s="1"/>
  <c r="H32" i="91"/>
  <c r="G32" i="91" s="1"/>
  <c r="D33" i="91"/>
  <c r="C33" i="91" l="1"/>
  <c r="H33" i="91"/>
  <c r="G33" i="91" l="1"/>
  <c r="D34" i="91"/>
  <c r="C34" i="91" l="1"/>
  <c r="H34" i="91"/>
  <c r="G34" i="91" l="1"/>
  <c r="C37" i="91"/>
  <c r="C39" i="91"/>
  <c r="C1" i="90" l="1"/>
  <c r="D1" i="90"/>
  <c r="G4" i="90" s="1"/>
  <c r="H1" i="90"/>
  <c r="D123" i="90"/>
  <c r="F123" i="90"/>
  <c r="C1" i="88"/>
  <c r="D1" i="88"/>
  <c r="F1" i="88"/>
  <c r="F1" i="90"/>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P7" i="86"/>
  <c r="Q7" i="86"/>
  <c r="Q5" i="86"/>
  <c r="P5" i="86"/>
  <c r="B1" i="85"/>
  <c r="Q6" i="86"/>
  <c r="L10"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M29" i="84"/>
  <c r="D21" i="85"/>
  <c r="L29" i="84"/>
  <c r="G29" i="84"/>
  <c r="F2" i="82"/>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H61" i="84"/>
  <c r="B4" i="79"/>
  <c r="F4" i="79" l="1"/>
  <c r="F5" i="79"/>
  <c r="F6" i="79"/>
  <c r="F7" i="79"/>
  <c r="F8" i="79"/>
  <c r="D9" i="79"/>
  <c r="F9" i="79" s="1"/>
  <c r="F10" i="79"/>
  <c r="F11" i="79"/>
  <c r="F12" i="79"/>
  <c r="F13" i="79"/>
  <c r="F14" i="79"/>
  <c r="F15" i="79"/>
  <c r="F16" i="79"/>
  <c r="Q19" i="79"/>
  <c r="B5" i="79"/>
  <c r="H62" i="84"/>
  <c r="B10" i="79"/>
  <c r="B12" i="79"/>
  <c r="B13" i="79"/>
  <c r="B14" i="79"/>
  <c r="B8" i="79"/>
  <c r="B15" i="79"/>
  <c r="B6" i="79"/>
  <c r="B7" i="79"/>
  <c r="B11" i="79"/>
  <c r="B16"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2" i="77"/>
  <c r="N21" i="77"/>
  <c r="E23"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E38" i="77"/>
  <c r="N37"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N61" i="77"/>
  <c r="E62" i="77"/>
  <c r="K7" i="72" l="1"/>
  <c r="E98" i="77"/>
  <c r="N62"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B3" i="70"/>
  <c r="E94" i="77"/>
  <c r="I38" i="71" l="1"/>
  <c r="G38" i="71"/>
  <c r="F3" i="70"/>
  <c r="F4" i="70"/>
  <c r="F5" i="70"/>
  <c r="F6" i="70"/>
  <c r="F7" i="70"/>
  <c r="F8" i="70"/>
  <c r="D9" i="70"/>
  <c r="F9" i="70" s="1"/>
  <c r="F10" i="70"/>
  <c r="F11" i="70"/>
  <c r="F12" i="70"/>
  <c r="F13" i="70"/>
  <c r="F14" i="70"/>
  <c r="F15" i="70"/>
  <c r="F16" i="70"/>
  <c r="Q19" i="70"/>
  <c r="E95" i="77"/>
  <c r="B7" i="70"/>
  <c r="B12" i="70"/>
  <c r="B10" i="70"/>
  <c r="B11" i="70"/>
  <c r="B5" i="70"/>
  <c r="B6" i="70"/>
  <c r="B16" i="70"/>
  <c r="B15" i="70"/>
  <c r="B14" i="70"/>
  <c r="B4" i="70"/>
  <c r="B13" i="70"/>
  <c r="B8" i="70"/>
  <c r="Q20" i="70" l="1"/>
  <c r="W20" i="70"/>
  <c r="W21" i="70" s="1"/>
  <c r="W22" i="70" s="1"/>
  <c r="W23" i="70" s="1"/>
  <c r="W24" i="70" s="1"/>
  <c r="W25" i="70" s="1"/>
  <c r="W26" i="70" s="1"/>
  <c r="W27" i="70" s="1"/>
  <c r="Q21" i="70"/>
  <c r="Q22" i="70"/>
  <c r="Q23" i="70"/>
  <c r="Q24" i="70"/>
  <c r="Q27" i="70"/>
  <c r="Q28" i="70"/>
  <c r="B9" i="70"/>
  <c r="E96" i="77"/>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10" i="66"/>
  <c r="F2" i="66"/>
  <c r="D21" i="69"/>
  <c r="B1" i="69"/>
  <c r="E20" i="69" l="1"/>
  <c r="D9" i="69"/>
  <c r="D16" i="69"/>
  <c r="D20" i="69"/>
  <c r="E21" i="69"/>
  <c r="D4" i="66"/>
  <c r="D5" i="66" l="1"/>
  <c r="D6" i="66" l="1"/>
  <c r="D7" i="66" l="1"/>
  <c r="K2" i="65" l="1"/>
  <c r="L2" i="65" s="1"/>
  <c r="L3" i="65"/>
  <c r="I6" i="65"/>
  <c r="K6" i="65"/>
  <c r="M3" i="65"/>
  <c r="I7" i="65" l="1"/>
  <c r="K7" i="65"/>
  <c r="I8" i="65" l="1"/>
  <c r="K8" i="65"/>
  <c r="D7" i="68"/>
  <c r="D8" i="68"/>
  <c r="I9" i="65" l="1"/>
  <c r="K9" i="65"/>
  <c r="D9" i="68"/>
  <c r="I10" i="65" l="1"/>
  <c r="K10" i="65"/>
  <c r="D10" i="68"/>
  <c r="I11" i="65" l="1"/>
  <c r="K11" i="65"/>
  <c r="I12" i="65" l="1"/>
  <c r="K12" i="65"/>
  <c r="I13" i="65" l="1"/>
  <c r="K13" i="65"/>
  <c r="D11" i="68"/>
  <c r="D12" i="68"/>
  <c r="D13"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B3" i="63"/>
  <c r="D49" i="68"/>
  <c r="I39" i="64" l="1"/>
  <c r="G39" i="64"/>
  <c r="F3" i="63"/>
  <c r="B4" i="63"/>
  <c r="D50" i="68"/>
  <c r="F4" i="63" l="1"/>
  <c r="F5" i="63"/>
  <c r="F6" i="63"/>
  <c r="F7" i="63"/>
  <c r="F8" i="63"/>
  <c r="D9" i="63"/>
  <c r="F10" i="63"/>
  <c r="F11" i="63"/>
  <c r="F12" i="63"/>
  <c r="F13" i="63"/>
  <c r="F14" i="63"/>
  <c r="F15" i="63"/>
  <c r="F16" i="63"/>
  <c r="B10" i="63"/>
  <c r="B11" i="63"/>
  <c r="B7" i="63"/>
  <c r="B8" i="63"/>
  <c r="D51" i="68"/>
  <c r="B9" i="63"/>
  <c r="B5" i="63"/>
  <c r="B12" i="63"/>
  <c r="B15" i="63"/>
  <c r="B6" i="63"/>
  <c r="B16" i="63"/>
  <c r="B14" i="63"/>
  <c r="B13"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D21" i="62"/>
  <c r="B1" i="62"/>
  <c r="D20" i="62" l="1"/>
  <c r="E20" i="62"/>
  <c r="D9" i="62"/>
  <c r="D16" i="62"/>
  <c r="E21" i="62"/>
  <c r="D4" i="59"/>
  <c r="D22" i="62"/>
  <c r="E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1" i="56"/>
  <c r="B16" i="56"/>
  <c r="B6" i="56"/>
  <c r="B12" i="56"/>
  <c r="B15" i="56"/>
  <c r="B8" i="56"/>
  <c r="B14" i="56"/>
  <c r="D65" i="61"/>
  <c r="B5" i="56"/>
  <c r="B7" i="56"/>
  <c r="B10" i="56"/>
  <c r="B13"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E3" i="45"/>
  <c r="E7" i="54"/>
  <c r="B1" i="55"/>
  <c r="F3" i="47"/>
  <c r="E3" i="46"/>
  <c r="D10" i="54" l="1"/>
  <c r="C3" i="54" s="1"/>
  <c r="J13" i="54"/>
  <c r="P3" i="53"/>
  <c r="B4" i="53"/>
  <c r="C4" i="53" s="1"/>
  <c r="P4" i="53"/>
  <c r="B5" i="53"/>
  <c r="C5" i="53" s="1"/>
  <c r="B6" i="53"/>
  <c r="C6" i="53" s="1"/>
  <c r="B7" i="53"/>
  <c r="C7" i="53" s="1"/>
  <c r="D10" i="53"/>
  <c r="I19" i="55"/>
  <c r="D17" i="55"/>
  <c r="D16" i="50"/>
  <c r="D7" i="53"/>
  <c r="D7" i="50"/>
  <c r="D15" i="50"/>
  <c r="D8" i="47"/>
  <c r="D7" i="54"/>
  <c r="D2" i="50"/>
  <c r="D6" i="53"/>
  <c r="D8" i="50"/>
  <c r="D13" i="50"/>
  <c r="D5" i="53"/>
  <c r="D14" i="50"/>
  <c r="E5" i="53"/>
  <c r="E4" i="54"/>
  <c r="E5" i="54"/>
  <c r="E6" i="54"/>
  <c r="E6" i="53"/>
  <c r="E7" i="53"/>
  <c r="E4" i="53"/>
  <c r="D5" i="50"/>
  <c r="D10" i="50"/>
  <c r="D4" i="50"/>
  <c r="D11" i="50"/>
  <c r="D19" i="50"/>
  <c r="D20" i="50"/>
  <c r="D18" i="50"/>
  <c r="D6" i="50"/>
  <c r="D17" i="50"/>
  <c r="D3" i="50"/>
  <c r="D9" i="50"/>
  <c r="D5" i="54"/>
  <c r="D12" i="50"/>
  <c r="D6" i="54"/>
  <c r="D18" i="54" l="1"/>
  <c r="AB3" i="54"/>
  <c r="D19" i="54"/>
  <c r="D4" i="54"/>
  <c r="D16" i="54"/>
  <c r="AF3" i="53"/>
  <c r="D15" i="54"/>
  <c r="D4" i="53"/>
  <c r="D17" i="54"/>
  <c r="C3" i="53"/>
  <c r="N13" i="53"/>
  <c r="D15" i="53"/>
  <c r="D16" i="53"/>
  <c r="H5" i="53"/>
  <c r="H6" i="53"/>
  <c r="I23" i="55"/>
  <c r="H7" i="53"/>
  <c r="D17" i="53" l="1"/>
  <c r="D18" i="53" l="1"/>
  <c r="D19" i="53"/>
  <c r="D20" i="53"/>
  <c r="D21" i="53"/>
  <c r="P3" i="52"/>
  <c r="AF3" i="52"/>
  <c r="B4" i="52"/>
  <c r="C4" i="52" s="1"/>
  <c r="D4" i="52"/>
  <c r="P4" i="52"/>
  <c r="B5" i="52"/>
  <c r="C5" i="52" s="1"/>
  <c r="B6" i="52"/>
  <c r="C6" i="52" s="1"/>
  <c r="B7" i="52"/>
  <c r="C7" i="52" s="1"/>
  <c r="D10" i="52"/>
  <c r="D7" i="52"/>
  <c r="D6" i="52"/>
  <c r="D5" i="52"/>
  <c r="E5" i="52"/>
  <c r="E6" i="52"/>
  <c r="E4" i="52"/>
  <c r="C3" i="52" l="1"/>
  <c r="N13" i="52"/>
  <c r="D15" i="52"/>
  <c r="H6" i="52"/>
  <c r="H7" i="52"/>
  <c r="H5"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7" i="51"/>
  <c r="D6" i="51"/>
  <c r="D5" i="51"/>
  <c r="E4" i="51"/>
  <c r="E6" i="51"/>
  <c r="E7" i="51"/>
  <c r="C3" i="51" l="1"/>
  <c r="N13" i="51"/>
  <c r="D15" i="51"/>
  <c r="D16" i="51"/>
  <c r="D17" i="51"/>
  <c r="D18" i="51"/>
  <c r="D19" i="51"/>
  <c r="H6" i="51"/>
  <c r="H7" i="51"/>
  <c r="H5" i="51"/>
  <c r="E5" i="51"/>
  <c r="D20" i="51" l="1"/>
  <c r="D21" i="51"/>
  <c r="D22" i="51"/>
  <c r="D23" i="51"/>
  <c r="D24" i="51"/>
  <c r="D25" i="51"/>
  <c r="D26" i="51" l="1"/>
  <c r="D27" i="51"/>
  <c r="D28" i="51"/>
  <c r="D29" i="51"/>
  <c r="D30" i="51"/>
  <c r="C2" i="49"/>
  <c r="D2" i="49"/>
  <c r="L3" i="49" a="1"/>
  <c r="L3" i="49" s="1"/>
  <c r="E16" i="50"/>
  <c r="B14" i="50"/>
  <c r="B8" i="50"/>
  <c r="B4" i="50"/>
  <c r="B6" i="50"/>
  <c r="B5" i="50"/>
  <c r="B2" i="50"/>
  <c r="B7" i="50"/>
  <c r="B9" i="50"/>
  <c r="E14" i="50"/>
  <c r="E7" i="50"/>
  <c r="B13" i="50"/>
  <c r="E15" i="50"/>
  <c r="E17" i="50"/>
  <c r="B15" i="50"/>
  <c r="B18" i="50"/>
  <c r="E8" i="50"/>
  <c r="E6" i="50"/>
  <c r="E9" i="50"/>
  <c r="B20" i="50"/>
  <c r="E18" i="50"/>
  <c r="B16" i="50"/>
  <c r="E5" i="50"/>
  <c r="B10" i="50"/>
  <c r="E3" i="50"/>
  <c r="C9" i="50"/>
  <c r="C8" i="50"/>
  <c r="B12" i="50"/>
  <c r="E10" i="50"/>
  <c r="E2" i="50"/>
  <c r="E4" i="50"/>
  <c r="C3" i="49" l="1"/>
  <c r="C4" i="49"/>
  <c r="L4" i="49"/>
  <c r="C5" i="49"/>
  <c r="L5" i="49"/>
  <c r="C6" i="49"/>
  <c r="L6" i="49"/>
  <c r="C7" i="49"/>
  <c r="L7" i="49"/>
  <c r="L8" i="49"/>
  <c r="D7" i="49"/>
  <c r="D4" i="49"/>
  <c r="D3" i="49"/>
  <c r="D6" i="49"/>
  <c r="D5" i="49"/>
  <c r="C6" i="50"/>
  <c r="E11" i="50"/>
  <c r="C18" i="50"/>
  <c r="C17" i="50"/>
  <c r="C4" i="50"/>
  <c r="C16" i="50"/>
  <c r="B11" i="50"/>
  <c r="C15" i="50"/>
  <c r="E20" i="50"/>
  <c r="C3" i="50"/>
  <c r="C2" i="50"/>
  <c r="B17" i="50"/>
  <c r="C5" i="50"/>
  <c r="C14" i="50"/>
  <c r="C12" i="50"/>
  <c r="C20" i="50"/>
  <c r="B3" i="50"/>
  <c r="E13" i="50"/>
  <c r="C10" i="50"/>
  <c r="B19" i="50"/>
  <c r="C7" i="50"/>
  <c r="E19" i="50"/>
  <c r="E12" i="50"/>
  <c r="C8" i="49" l="1"/>
  <c r="C9" i="49"/>
  <c r="L9" i="49"/>
  <c r="C10" i="49"/>
  <c r="L10" i="49"/>
  <c r="C11" i="49"/>
  <c r="L11" i="49"/>
  <c r="C12" i="49"/>
  <c r="L12" i="49"/>
  <c r="C13" i="49"/>
  <c r="L13" i="49"/>
  <c r="C14" i="49"/>
  <c r="L14" i="49"/>
  <c r="L15" i="49"/>
  <c r="D9" i="49"/>
  <c r="D12" i="49"/>
  <c r="D10" i="49"/>
  <c r="D13" i="49"/>
  <c r="D11" i="49"/>
  <c r="D8" i="49"/>
  <c r="E6" i="49"/>
  <c r="M6" i="49"/>
  <c r="E4" i="49"/>
  <c r="M3" i="49"/>
  <c r="M4" i="49"/>
  <c r="D14" i="49"/>
  <c r="M7" i="49"/>
  <c r="M5" i="49"/>
  <c r="E5" i="49"/>
  <c r="E7" i="49"/>
  <c r="E3" i="49"/>
  <c r="C11" i="50"/>
  <c r="C13" i="50"/>
  <c r="C19" i="50"/>
  <c r="C15" i="49" l="1"/>
  <c r="C16" i="49"/>
  <c r="L16" i="49"/>
  <c r="C17" i="49"/>
  <c r="L17" i="49"/>
  <c r="C18" i="49"/>
  <c r="L18" i="49"/>
  <c r="C19" i="49"/>
  <c r="L19" i="49"/>
  <c r="C20" i="49"/>
  <c r="L20" i="49"/>
  <c r="C21" i="49"/>
  <c r="L21" i="49"/>
  <c r="C22" i="49"/>
  <c r="L22" i="49"/>
  <c r="C23" i="49"/>
  <c r="L23" i="49"/>
  <c r="C24" i="49"/>
  <c r="L24" i="49"/>
  <c r="L25" i="49"/>
  <c r="M9" i="49"/>
  <c r="D24" i="49"/>
  <c r="M13" i="49"/>
  <c r="D15" i="49"/>
  <c r="D23" i="49"/>
  <c r="D16" i="49"/>
  <c r="M12" i="49"/>
  <c r="M11" i="49"/>
  <c r="D22" i="49"/>
  <c r="D21" i="49"/>
  <c r="D19" i="49"/>
  <c r="D17" i="49"/>
  <c r="M14" i="49"/>
  <c r="M10" i="49"/>
  <c r="M8" i="49"/>
  <c r="D20" i="49"/>
  <c r="D18"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D31" i="49"/>
  <c r="D29" i="49"/>
  <c r="M24" i="49"/>
  <c r="D36" i="49"/>
  <c r="D49" i="49"/>
  <c r="M22" i="49"/>
  <c r="M20" i="49"/>
  <c r="D27" i="49"/>
  <c r="E22" i="49"/>
  <c r="D51" i="49"/>
  <c r="D26" i="49"/>
  <c r="D40" i="49"/>
  <c r="D48" i="49"/>
  <c r="D37" i="49"/>
  <c r="M15" i="49"/>
  <c r="Q6" i="48"/>
  <c r="E24" i="49"/>
  <c r="M23" i="49"/>
  <c r="D53" i="49"/>
  <c r="D42" i="49"/>
  <c r="D45" i="49"/>
  <c r="D44" i="49"/>
  <c r="D38" i="49"/>
  <c r="Q4" i="48"/>
  <c r="D25" i="49"/>
  <c r="M17" i="49"/>
  <c r="D33" i="49"/>
  <c r="E23" i="49"/>
  <c r="D52" i="49"/>
  <c r="E15" i="49"/>
  <c r="Q5" i="48"/>
  <c r="Q3" i="48"/>
  <c r="D30" i="49"/>
  <c r="E19" i="49"/>
  <c r="M21" i="49"/>
  <c r="M18" i="49"/>
  <c r="D35" i="49"/>
  <c r="D56" i="49"/>
  <c r="D54" i="49"/>
  <c r="D55" i="49"/>
  <c r="Q9" i="48"/>
  <c r="D47" i="49"/>
  <c r="D50" i="49"/>
  <c r="E16" i="49"/>
  <c r="D34" i="49"/>
  <c r="D41" i="49"/>
  <c r="D28" i="49"/>
  <c r="Q7" i="48"/>
  <c r="D32" i="49"/>
  <c r="E17" i="49"/>
  <c r="D43" i="49"/>
  <c r="M19" i="49"/>
  <c r="M16" i="49"/>
  <c r="E18" i="49"/>
  <c r="E21" i="49"/>
  <c r="D57" i="49"/>
  <c r="D46" i="49"/>
  <c r="D39" i="49"/>
  <c r="E20" i="49"/>
  <c r="Q8"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H4" i="46"/>
  <c r="I4" i="47"/>
  <c r="E51" i="49"/>
  <c r="E46" i="49"/>
  <c r="E55" i="49"/>
  <c r="E39" i="49"/>
  <c r="E41" i="49"/>
  <c r="M32" i="49"/>
  <c r="E56" i="49"/>
  <c r="M48" i="49"/>
  <c r="E43" i="49"/>
  <c r="M29" i="49"/>
  <c r="M26" i="49"/>
  <c r="E35" i="49"/>
  <c r="E57" i="49"/>
  <c r="M52" i="49"/>
  <c r="E36" i="49"/>
  <c r="E28" i="49"/>
  <c r="M53" i="49"/>
  <c r="M27" i="49"/>
  <c r="E33" i="49"/>
  <c r="M44" i="49"/>
  <c r="E25" i="49"/>
  <c r="E32" i="49"/>
  <c r="M35" i="49"/>
  <c r="M38" i="49"/>
  <c r="M45" i="49"/>
  <c r="E38" i="49"/>
  <c r="E40" i="49"/>
  <c r="M54" i="49"/>
  <c r="M30" i="49"/>
  <c r="M43" i="49"/>
  <c r="I6" i="47"/>
  <c r="I7" i="47"/>
  <c r="M37" i="49"/>
  <c r="M31" i="49"/>
  <c r="M50" i="49"/>
  <c r="M51" i="49"/>
  <c r="E42" i="49"/>
  <c r="E37" i="49"/>
  <c r="M49" i="49"/>
  <c r="M33" i="49"/>
  <c r="E48" i="49"/>
  <c r="E30" i="49"/>
  <c r="M39" i="49"/>
  <c r="E27" i="49"/>
  <c r="E45" i="49"/>
  <c r="I5" i="47"/>
  <c r="E29" i="49"/>
  <c r="E47" i="49"/>
  <c r="E54" i="49"/>
  <c r="M25" i="49"/>
  <c r="M46" i="49"/>
  <c r="E31" i="49"/>
  <c r="E44" i="49"/>
  <c r="M56" i="49"/>
  <c r="M57" i="49"/>
  <c r="E52" i="49"/>
  <c r="E53" i="49"/>
  <c r="M55" i="49"/>
  <c r="M36" i="49"/>
  <c r="M41" i="49"/>
  <c r="H6" i="46"/>
  <c r="M34" i="49"/>
  <c r="E49" i="49"/>
  <c r="M42" i="49"/>
  <c r="M28" i="49"/>
  <c r="E26" i="49"/>
  <c r="M40" i="49"/>
  <c r="M47" i="49"/>
  <c r="E34" i="49"/>
  <c r="H5" i="46"/>
  <c r="E50" i="49"/>
  <c r="A8" i="46" l="1"/>
  <c r="A9" i="46" s="1"/>
  <c r="R3" i="46"/>
  <c r="S3" i="47"/>
  <c r="C7" i="46"/>
  <c r="D7" i="46"/>
  <c r="E8" i="47"/>
  <c r="N41" i="49"/>
  <c r="R4" i="46"/>
  <c r="S4" i="47"/>
  <c r="I8" i="47"/>
  <c r="H7" i="46"/>
  <c r="C8" i="46" l="1"/>
  <c r="D8" i="46" s="1"/>
  <c r="C9" i="46"/>
  <c r="D9" i="46" s="1"/>
  <c r="A10" i="46"/>
  <c r="S5" i="47"/>
  <c r="R5" i="46"/>
  <c r="H8" i="46"/>
  <c r="H9" i="46"/>
  <c r="A11" i="46" l="1"/>
  <c r="C10" i="46"/>
  <c r="D10" i="46" s="1"/>
  <c r="D2" i="45"/>
  <c r="H2" i="45"/>
  <c r="C4" i="45"/>
  <c r="D4" i="45"/>
  <c r="E4" i="45"/>
  <c r="C5" i="45"/>
  <c r="D5" i="45" s="1"/>
  <c r="C6" i="45"/>
  <c r="D6" i="45" s="1"/>
  <c r="A7" i="45"/>
  <c r="H4" i="45"/>
  <c r="H5" i="45"/>
  <c r="H10" i="46"/>
  <c r="S6" i="47"/>
  <c r="H6" i="45"/>
  <c r="I4" i="45"/>
  <c r="R6" i="46"/>
  <c r="R7" i="46" s="1"/>
  <c r="C7" i="45" l="1"/>
  <c r="D7" i="45" s="1"/>
  <c r="R3" i="45"/>
  <c r="A8" i="45"/>
  <c r="C11" i="46"/>
  <c r="D11" i="46" s="1"/>
  <c r="A12" i="46"/>
  <c r="K2" i="44"/>
  <c r="H3" i="44"/>
  <c r="J2" i="44" s="1"/>
  <c r="I3" i="44"/>
  <c r="H4" i="44"/>
  <c r="J4" i="44" s="1"/>
  <c r="I4" i="44"/>
  <c r="L3" i="44"/>
  <c r="S7" i="47"/>
  <c r="H7" i="45"/>
  <c r="R8" i="46"/>
  <c r="R9" i="46"/>
  <c r="L2" i="44"/>
  <c r="H11" i="46"/>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J19" i="42"/>
  <c r="R10" i="46"/>
  <c r="H8" i="45"/>
  <c r="S8" i="47"/>
  <c r="H12" i="46"/>
  <c r="K2" i="40"/>
  <c r="D19" i="42"/>
  <c r="I19" i="42"/>
  <c r="R5" i="45"/>
  <c r="R11" i="46"/>
  <c r="B1" i="43"/>
  <c r="F19" i="42" l="1"/>
  <c r="C13" i="46"/>
  <c r="D13" i="46" s="1"/>
  <c r="A14" i="46"/>
  <c r="A10" i="45"/>
  <c r="C9" i="45"/>
  <c r="D9" i="45" s="1"/>
  <c r="D4" i="40"/>
  <c r="I4" i="40"/>
  <c r="S9" i="47"/>
  <c r="H13" i="46"/>
  <c r="H9" i="45"/>
  <c r="S10" i="47"/>
  <c r="S11" i="47"/>
  <c r="R12" i="46"/>
  <c r="R6" i="45"/>
  <c r="A11" i="45" l="1"/>
  <c r="C10" i="45"/>
  <c r="D10" i="45" s="1"/>
  <c r="C14" i="46"/>
  <c r="D14" i="46" s="1"/>
  <c r="A15" i="46"/>
  <c r="D5" i="40"/>
  <c r="H5" i="40"/>
  <c r="I5" i="40"/>
  <c r="S12" i="47"/>
  <c r="H14" i="46"/>
  <c r="R7" i="45"/>
  <c r="S13" i="47"/>
  <c r="H10" i="45"/>
  <c r="R13" i="46"/>
  <c r="C11" i="45" l="1"/>
  <c r="D11" i="45" s="1"/>
  <c r="A12" i="45"/>
  <c r="C15" i="46"/>
  <c r="D15" i="46" s="1"/>
  <c r="A16" i="46"/>
  <c r="D6" i="40"/>
  <c r="I6" i="40"/>
  <c r="S14" i="47"/>
  <c r="H11" i="45"/>
  <c r="R14" i="46"/>
  <c r="R8" i="45"/>
  <c r="R9" i="45"/>
  <c r="H15" i="46"/>
  <c r="C16" i="46" l="1"/>
  <c r="D16" i="46" s="1"/>
  <c r="A17" i="46"/>
  <c r="C12" i="45"/>
  <c r="D12" i="45" s="1"/>
  <c r="A13" i="45"/>
  <c r="D7" i="40"/>
  <c r="H16" i="46"/>
  <c r="H12" i="45"/>
  <c r="R15" i="46"/>
  <c r="S15" i="47"/>
  <c r="R10" i="45"/>
  <c r="C13" i="45" l="1"/>
  <c r="D13" i="45" s="1"/>
  <c r="A14" i="45"/>
  <c r="C17" i="46"/>
  <c r="D17" i="46" s="1"/>
  <c r="A18" i="46"/>
  <c r="I7" i="40"/>
  <c r="S16" i="47"/>
  <c r="H13" i="45"/>
  <c r="H17" i="46"/>
  <c r="R16" i="46"/>
  <c r="R11" i="45"/>
  <c r="R12" i="45" s="1"/>
  <c r="A19" i="46" l="1"/>
  <c r="C18" i="46"/>
  <c r="D18" i="46" s="1"/>
  <c r="C14" i="45"/>
  <c r="D14" i="45" s="1"/>
  <c r="A15" i="45"/>
  <c r="D8" i="40"/>
  <c r="H8" i="40"/>
  <c r="I8" i="40"/>
  <c r="S17" i="47"/>
  <c r="S18" i="47"/>
  <c r="H14" i="45"/>
  <c r="R13" i="45"/>
  <c r="R17" i="46"/>
  <c r="H18" i="46"/>
  <c r="C15" i="45" l="1"/>
  <c r="D15" i="45" s="1"/>
  <c r="A16" i="45"/>
  <c r="C19" i="46"/>
  <c r="D19" i="46" s="1"/>
  <c r="A20" i="46"/>
  <c r="D9" i="40"/>
  <c r="H9" i="40"/>
  <c r="I9" i="40"/>
  <c r="H15" i="45"/>
  <c r="S19" i="47"/>
  <c r="R18" i="46"/>
  <c r="R14" i="45"/>
  <c r="H19" i="46"/>
  <c r="A21" i="46" l="1"/>
  <c r="C20" i="46"/>
  <c r="D20" i="46" s="1"/>
  <c r="A17" i="45"/>
  <c r="C16" i="45"/>
  <c r="D16" i="45" s="1"/>
  <c r="D10" i="40"/>
  <c r="H10" i="40"/>
  <c r="I10" i="40"/>
  <c r="R15" i="45"/>
  <c r="H16" i="45"/>
  <c r="R19" i="46"/>
  <c r="H20" i="46"/>
  <c r="S20" i="47"/>
  <c r="A18" i="45" l="1"/>
  <c r="C17" i="45"/>
  <c r="D17" i="45" s="1"/>
  <c r="C21" i="46"/>
  <c r="D21" i="46" s="1"/>
  <c r="A22" i="46"/>
  <c r="D11" i="40"/>
  <c r="I11" i="40"/>
  <c r="H17" i="45"/>
  <c r="S21" i="47"/>
  <c r="R16" i="45"/>
  <c r="R20" i="46"/>
  <c r="H21" i="46"/>
  <c r="C22" i="46" l="1"/>
  <c r="D22" i="46" s="1"/>
  <c r="A19" i="45"/>
  <c r="C18" i="45"/>
  <c r="D18" i="45" s="1"/>
  <c r="D12" i="40"/>
  <c r="S22" i="47"/>
  <c r="R17" i="45"/>
  <c r="H22" i="46"/>
  <c r="H18" i="45"/>
  <c r="R21" i="46"/>
  <c r="A20" i="45" l="1"/>
  <c r="C19" i="45"/>
  <c r="D19" i="45" s="1"/>
  <c r="I12" i="40"/>
  <c r="R22" i="46"/>
  <c r="H19" i="45"/>
  <c r="R18" i="45"/>
  <c r="S23" i="47"/>
  <c r="A21" i="45" l="1"/>
  <c r="C20" i="45"/>
  <c r="D20" i="45" s="1"/>
  <c r="D13" i="40"/>
  <c r="H13" i="40"/>
  <c r="I13" i="40"/>
  <c r="S24" i="47"/>
  <c r="S25" i="47" s="1"/>
  <c r="R23" i="46"/>
  <c r="H20" i="45"/>
  <c r="R19" i="45"/>
  <c r="A22" i="45" l="1"/>
  <c r="C21" i="45"/>
  <c r="D21" i="45" s="1"/>
  <c r="D14" i="40"/>
  <c r="I14" i="40"/>
  <c r="S26" i="47"/>
  <c r="R24" i="46"/>
  <c r="H21" i="45"/>
  <c r="R20" i="45"/>
  <c r="C22" i="45" l="1"/>
  <c r="D22" i="45" s="1"/>
  <c r="D15" i="40"/>
  <c r="I15" i="40"/>
  <c r="S27" i="47"/>
  <c r="R21" i="45"/>
  <c r="H22" i="45"/>
  <c r="R25" i="46"/>
  <c r="D16" i="40" l="1"/>
  <c r="I16" i="40"/>
  <c r="S28" i="47"/>
  <c r="R26" i="46"/>
  <c r="R22" i="45"/>
  <c r="D17" i="40" l="1"/>
  <c r="I17" i="40"/>
  <c r="R27" i="46"/>
  <c r="R23" i="45"/>
  <c r="S29" i="47"/>
  <c r="D18" i="40" l="1"/>
  <c r="I18" i="40"/>
  <c r="R28" i="46"/>
  <c r="R24" i="45"/>
  <c r="S30" i="47"/>
  <c r="D19" i="40" l="1"/>
  <c r="H19" i="40"/>
  <c r="I19" i="40"/>
  <c r="S31" i="47"/>
  <c r="R25" i="45"/>
  <c r="R29" i="46"/>
  <c r="I1" i="39" l="1"/>
  <c r="J1" i="39" s="1"/>
  <c r="J2" i="39"/>
  <c r="G3" i="39"/>
  <c r="S32" i="47"/>
  <c r="K2" i="39"/>
  <c r="R26" i="45"/>
  <c r="R30" i="46"/>
  <c r="G4" i="39" l="1"/>
  <c r="S33" i="47"/>
  <c r="R27" i="45"/>
  <c r="R31" i="46"/>
  <c r="G5" i="39" l="1"/>
  <c r="R32" i="46"/>
  <c r="S34" i="47"/>
  <c r="R28" i="45"/>
  <c r="E21" i="42"/>
  <c r="G6" i="39" l="1"/>
  <c r="R33" i="46"/>
  <c r="S35" i="47"/>
  <c r="R29" i="45"/>
  <c r="E20" i="42"/>
  <c r="G7" i="39" l="1"/>
  <c r="R34" i="46"/>
  <c r="R30" i="45"/>
  <c r="S36" i="47"/>
  <c r="E22" i="42"/>
  <c r="G8" i="39" l="1"/>
  <c r="S37" i="47"/>
  <c r="R35" i="46"/>
  <c r="R31" i="45"/>
  <c r="E23" i="42"/>
  <c r="G9" i="39" l="1"/>
  <c r="R32" i="45"/>
  <c r="R33" i="45"/>
  <c r="S38" i="47"/>
  <c r="R36" i="46"/>
  <c r="E24" i="42"/>
  <c r="G10" i="39" l="1"/>
  <c r="S39" i="47"/>
  <c r="R37" i="46"/>
  <c r="R34" i="45"/>
  <c r="E25" i="42"/>
  <c r="G11" i="39" l="1"/>
  <c r="R35" i="45"/>
  <c r="S40" i="47"/>
  <c r="R38" i="46"/>
  <c r="E26" i="42"/>
  <c r="G12" i="39" l="1"/>
  <c r="R36" i="45"/>
  <c r="S41" i="47"/>
  <c r="R39" i="46"/>
  <c r="E27" i="42"/>
  <c r="G13" i="39" l="1"/>
  <c r="R40" i="46"/>
  <c r="R37" i="45"/>
  <c r="S42" i="47"/>
  <c r="E28" i="42"/>
  <c r="G14" i="39" l="1"/>
  <c r="R38" i="45"/>
  <c r="S43" i="47"/>
  <c r="R41" i="46"/>
  <c r="E29" i="42"/>
  <c r="G15" i="39" l="1"/>
  <c r="S44" i="47"/>
  <c r="R39" i="45"/>
  <c r="R42" i="46"/>
  <c r="E30" i="42"/>
  <c r="G16" i="39" l="1"/>
  <c r="S45" i="47"/>
  <c r="R40" i="45"/>
  <c r="R43" i="46"/>
  <c r="E31" i="42"/>
  <c r="G17" i="39" l="1"/>
  <c r="R41" i="45"/>
  <c r="R44" i="46"/>
  <c r="S46" i="47"/>
  <c r="E32" i="42"/>
  <c r="G18" i="39" l="1"/>
  <c r="R45" i="46"/>
  <c r="R42" i="45"/>
  <c r="S47" i="47"/>
  <c r="E33" i="42"/>
  <c r="G19" i="39" l="1"/>
  <c r="R46" i="46"/>
  <c r="S48" i="47"/>
  <c r="R43" i="45"/>
  <c r="E34" i="42"/>
  <c r="G20" i="39" l="1"/>
  <c r="S49" i="47"/>
  <c r="R44" i="45"/>
  <c r="R47" i="46"/>
  <c r="E35" i="42"/>
  <c r="G21" i="39" l="1"/>
  <c r="R48" i="46"/>
  <c r="R45" i="45"/>
  <c r="S50" i="47"/>
  <c r="E36" i="42"/>
  <c r="G22" i="39" l="1"/>
  <c r="S51" i="47"/>
  <c r="R49" i="46"/>
  <c r="R46" i="45"/>
  <c r="E37" i="42"/>
  <c r="G23" i="39" l="1"/>
  <c r="R47" i="45"/>
  <c r="S52" i="47"/>
  <c r="R50" i="46"/>
  <c r="E38" i="42"/>
  <c r="G24" i="39" l="1"/>
  <c r="R51" i="46"/>
  <c r="S53" i="47"/>
  <c r="R48" i="45"/>
  <c r="E39" i="42"/>
  <c r="G25" i="39" l="1"/>
  <c r="R52" i="46"/>
  <c r="S54" i="47"/>
  <c r="R49" i="45"/>
  <c r="E40" i="42"/>
  <c r="G26" i="39" l="1"/>
  <c r="R53" i="46"/>
  <c r="S55" i="47"/>
  <c r="R50" i="45"/>
  <c r="E41" i="42"/>
  <c r="G27" i="39" l="1"/>
  <c r="R54" i="46"/>
  <c r="R51" i="45"/>
  <c r="S56" i="47"/>
  <c r="E42" i="42"/>
  <c r="G28" i="39" l="1"/>
  <c r="R55" i="46"/>
  <c r="S57" i="47"/>
  <c r="R52" i="45"/>
  <c r="E43" i="42"/>
  <c r="G29" i="39" l="1"/>
  <c r="S58" i="47"/>
  <c r="R56" i="46"/>
  <c r="R53" i="45"/>
  <c r="E45" i="42"/>
  <c r="E44" i="42"/>
  <c r="G30" i="39" l="1"/>
  <c r="S59" i="47"/>
  <c r="R57" i="46"/>
  <c r="R54" i="45"/>
  <c r="G31" i="39" l="1"/>
  <c r="R58" i="46"/>
  <c r="R55" i="45"/>
  <c r="S60" i="47"/>
  <c r="E46" i="42"/>
  <c r="G32" i="39" l="1"/>
  <c r="R56" i="45"/>
  <c r="S61" i="47"/>
  <c r="R59" i="46"/>
  <c r="E47" i="42"/>
  <c r="G33" i="39" l="1"/>
  <c r="R60" i="46"/>
  <c r="R57" i="45"/>
  <c r="S62" i="47"/>
  <c r="E48" i="42"/>
  <c r="G34" i="39" l="1"/>
  <c r="S63" i="47"/>
  <c r="R58" i="45"/>
  <c r="R61" i="46"/>
  <c r="E49" i="42"/>
  <c r="G35" i="39" l="1"/>
  <c r="S64" i="47"/>
  <c r="R62" i="46"/>
  <c r="R59" i="45"/>
  <c r="E50" i="42"/>
  <c r="G36" i="39" l="1"/>
  <c r="R60" i="45"/>
  <c r="S65" i="47"/>
  <c r="R63" i="46"/>
  <c r="E51" i="42"/>
  <c r="G37" i="39" l="1"/>
  <c r="R61" i="45"/>
  <c r="R64" i="46"/>
  <c r="S66" i="47"/>
  <c r="E52" i="42"/>
  <c r="G38" i="39" l="1"/>
  <c r="R62" i="45"/>
  <c r="R65" i="46"/>
  <c r="S67" i="47"/>
  <c r="E53" i="42"/>
  <c r="G39" i="39" l="1"/>
  <c r="R63" i="45"/>
  <c r="R66" i="46"/>
  <c r="S68" i="47"/>
  <c r="E54" i="42"/>
  <c r="G40" i="39" l="1"/>
  <c r="R64" i="45"/>
  <c r="R67" i="46"/>
  <c r="S69" i="47"/>
  <c r="E55" i="42"/>
  <c r="G41" i="39" l="1"/>
  <c r="R68" i="46"/>
  <c r="S70" i="47"/>
  <c r="R65" i="45"/>
  <c r="E56" i="42"/>
  <c r="G42" i="39" l="1"/>
  <c r="S71" i="47"/>
  <c r="R66" i="45"/>
  <c r="R69" i="46"/>
  <c r="E57" i="42"/>
  <c r="G43" i="39" l="1"/>
  <c r="R70" i="46"/>
  <c r="R67" i="45"/>
  <c r="S72" i="47"/>
  <c r="E58" i="42"/>
  <c r="G44" i="39" l="1"/>
  <c r="S73" i="47"/>
  <c r="R71" i="46"/>
  <c r="R68" i="45"/>
  <c r="E59" i="42"/>
  <c r="H2" i="38" l="1"/>
  <c r="B3" i="38"/>
  <c r="D3" i="38"/>
  <c r="G3" i="38" s="1"/>
  <c r="E3" i="38"/>
  <c r="R72" i="46"/>
  <c r="S74" i="47"/>
  <c r="R69" i="45"/>
  <c r="E1" i="38"/>
  <c r="E60" i="42"/>
  <c r="G1" i="38" l="1"/>
  <c r="H1" i="38" s="1"/>
  <c r="B4" i="38"/>
  <c r="D4" i="38"/>
  <c r="G4" i="38" s="1"/>
  <c r="E4" i="38"/>
  <c r="R70" i="45"/>
  <c r="S75" i="47"/>
  <c r="R73" i="46"/>
  <c r="E62" i="42"/>
  <c r="E61" i="42"/>
  <c r="B5" i="38" l="1"/>
  <c r="D5" i="38"/>
  <c r="G5" i="38" s="1"/>
  <c r="E5" i="38"/>
  <c r="S76" i="47"/>
  <c r="R74" i="46"/>
  <c r="R71" i="45"/>
  <c r="E63" i="42"/>
  <c r="B6" i="38" l="1"/>
  <c r="D6" i="38"/>
  <c r="G6" i="38" s="1"/>
  <c r="E6" i="38"/>
  <c r="S77" i="47"/>
  <c r="R72" i="45"/>
  <c r="R75" i="46"/>
  <c r="E64" i="42"/>
  <c r="B7" i="38" l="1"/>
  <c r="D7" i="38"/>
  <c r="G7" i="38" s="1"/>
  <c r="E7" i="38"/>
  <c r="R76" i="46"/>
  <c r="S78" i="47"/>
  <c r="R73" i="45"/>
  <c r="E65" i="42"/>
  <c r="B8" i="38" l="1"/>
  <c r="D8" i="38"/>
  <c r="G8" i="38" s="1"/>
  <c r="E8" i="38"/>
  <c r="R74" i="45"/>
  <c r="S79" i="47"/>
  <c r="R77" i="46"/>
  <c r="E66" i="42"/>
  <c r="B9" i="38" l="1"/>
  <c r="D9" i="38"/>
  <c r="G9" i="38" s="1"/>
  <c r="E9" i="38"/>
  <c r="S80" i="47"/>
  <c r="R78" i="46"/>
  <c r="R75" i="45"/>
  <c r="E67" i="42"/>
  <c r="B10" i="38" l="1"/>
  <c r="D10" i="38"/>
  <c r="G10" i="38" s="1"/>
  <c r="E10" i="38"/>
  <c r="R76" i="45"/>
  <c r="R79" i="46"/>
  <c r="S81" i="47"/>
  <c r="E68" i="42"/>
  <c r="B11" i="38" l="1"/>
  <c r="D11" i="38"/>
  <c r="G11" i="38" s="1"/>
  <c r="E11" i="38"/>
  <c r="R80" i="46"/>
  <c r="S82" i="47"/>
  <c r="R77" i="45"/>
  <c r="E69" i="42"/>
  <c r="B12" i="38" l="1"/>
  <c r="D12" i="38"/>
  <c r="G12" i="38" s="1"/>
  <c r="E12" i="38"/>
  <c r="R78" i="45"/>
  <c r="S83" i="47"/>
  <c r="R81" i="46"/>
  <c r="E70" i="42"/>
  <c r="B13" i="38" l="1"/>
  <c r="D13" i="38"/>
  <c r="G13" i="38" s="1"/>
  <c r="E13" i="38"/>
  <c r="R79" i="45"/>
  <c r="S84" i="47"/>
  <c r="R82" i="46"/>
  <c r="E71" i="42"/>
  <c r="B14" i="38" l="1"/>
  <c r="D14" i="38"/>
  <c r="G14" i="38" s="1"/>
  <c r="E14" i="38"/>
  <c r="R83" i="46"/>
  <c r="R80" i="45"/>
  <c r="S85" i="47"/>
  <c r="E72" i="42"/>
  <c r="B15" i="38" l="1"/>
  <c r="D15" i="38"/>
  <c r="G15" i="38" s="1"/>
  <c r="E15" i="38"/>
  <c r="S86" i="47"/>
  <c r="R84" i="46"/>
  <c r="R81" i="45"/>
  <c r="E73" i="42"/>
  <c r="B16" i="38" l="1"/>
  <c r="D16" i="38"/>
  <c r="G16" i="38" s="1"/>
  <c r="E16" i="38"/>
  <c r="R85" i="46"/>
  <c r="R82" i="45"/>
  <c r="S87" i="47"/>
  <c r="E74" i="42"/>
  <c r="B17" i="38" l="1"/>
  <c r="D17" i="38"/>
  <c r="G17" i="38" s="1"/>
  <c r="E17" i="38"/>
  <c r="R83" i="45"/>
  <c r="R86" i="46"/>
  <c r="S88" i="47"/>
  <c r="E75" i="42"/>
  <c r="B18" i="38" l="1"/>
  <c r="D18" i="38"/>
  <c r="G18" i="38" s="1"/>
  <c r="E18" i="38"/>
  <c r="R87" i="46"/>
  <c r="R84" i="45"/>
  <c r="S89" i="47"/>
  <c r="E76" i="42"/>
  <c r="B19" i="38" l="1"/>
  <c r="D19" i="38"/>
  <c r="G19" i="38" s="1"/>
  <c r="E19" i="38"/>
  <c r="R85" i="45"/>
  <c r="S90" i="47"/>
  <c r="R88" i="46"/>
  <c r="E77" i="42"/>
  <c r="B20" i="38" l="1"/>
  <c r="D20" i="38"/>
  <c r="G20" i="38" s="1"/>
  <c r="E20" i="38"/>
  <c r="S91" i="47"/>
  <c r="R86" i="45"/>
  <c r="R89" i="46"/>
  <c r="E78" i="42"/>
  <c r="K1" i="37" l="1"/>
  <c r="L1" i="37" s="1"/>
  <c r="L2" i="37"/>
  <c r="E5" i="37" a="1"/>
  <c r="E5" i="37" s="1"/>
  <c r="F5" i="37" a="1"/>
  <c r="F5" i="37" s="1"/>
  <c r="R87" i="45"/>
  <c r="M2" i="37"/>
  <c r="R90" i="46"/>
  <c r="S92" i="47"/>
  <c r="E79" i="42"/>
  <c r="G5" i="37" l="1"/>
  <c r="I5" i="37"/>
  <c r="K5" i="37"/>
  <c r="E6" i="37"/>
  <c r="I6" i="37" s="1"/>
  <c r="F6" i="37"/>
  <c r="R91" i="46"/>
  <c r="S93" i="47"/>
  <c r="R88" i="45"/>
  <c r="G6" i="37" l="1"/>
  <c r="K6" i="37"/>
  <c r="E7" i="37"/>
  <c r="G7" i="37" s="1"/>
  <c r="F7" i="37"/>
  <c r="S94" i="47"/>
  <c r="R92" i="46"/>
  <c r="R89" i="45"/>
  <c r="E80" i="42"/>
  <c r="K7" i="37" l="1"/>
  <c r="I7" i="37"/>
  <c r="E8" i="37"/>
  <c r="G8" i="37" s="1"/>
  <c r="F8" i="37"/>
  <c r="R90" i="45"/>
  <c r="S95" i="47"/>
  <c r="R93" i="46"/>
  <c r="E81" i="42"/>
  <c r="K8" i="37" l="1"/>
  <c r="I8" i="37"/>
  <c r="E9" i="37"/>
  <c r="G9" i="37" s="1"/>
  <c r="F9" i="37"/>
  <c r="S96" i="47"/>
  <c r="R91" i="45"/>
  <c r="R94" i="46"/>
  <c r="E82" i="42"/>
  <c r="K9" i="37" l="1"/>
  <c r="I9" i="37"/>
  <c r="E10" i="37"/>
  <c r="I10" i="37" s="1"/>
  <c r="F10" i="37"/>
  <c r="R95" i="46"/>
  <c r="R92" i="45"/>
  <c r="S97" i="47"/>
  <c r="E83" i="42"/>
  <c r="G10" i="37" l="1"/>
  <c r="K10" i="37"/>
  <c r="E11" i="37"/>
  <c r="G11" i="37" s="1"/>
  <c r="F11" i="37"/>
  <c r="S98" i="47"/>
  <c r="R93" i="45"/>
  <c r="R96" i="46"/>
  <c r="E84" i="42"/>
  <c r="I11" i="37" l="1"/>
  <c r="K11" i="37"/>
  <c r="E12" i="37"/>
  <c r="G12" i="37" s="1"/>
  <c r="F12" i="37"/>
  <c r="S99" i="47"/>
  <c r="R94" i="45"/>
  <c r="R97" i="46"/>
  <c r="E85" i="42"/>
  <c r="K12" i="37" l="1"/>
  <c r="I12" i="37"/>
  <c r="E13" i="37"/>
  <c r="I13" i="37" s="1"/>
  <c r="F13" i="37"/>
  <c r="R95" i="45"/>
  <c r="S100" i="47"/>
  <c r="R98" i="46"/>
  <c r="E86" i="42"/>
  <c r="G13" i="37" l="1"/>
  <c r="K13" i="37"/>
  <c r="E14" i="37"/>
  <c r="G14" i="37" s="1"/>
  <c r="F14" i="37"/>
  <c r="R99" i="46"/>
  <c r="S101" i="47"/>
  <c r="R96" i="45"/>
  <c r="E87" i="42"/>
  <c r="I14" i="37" l="1"/>
  <c r="K14" i="37"/>
  <c r="E15" i="37"/>
  <c r="I15" i="37" s="1"/>
  <c r="F15" i="37"/>
  <c r="R100" i="46"/>
  <c r="S102" i="47"/>
  <c r="R97" i="45"/>
  <c r="E88" i="42"/>
  <c r="G15" i="37" l="1"/>
  <c r="K15" i="37"/>
  <c r="E16" i="37"/>
  <c r="G16" i="37" s="1"/>
  <c r="F16" i="37"/>
  <c r="R101" i="46"/>
  <c r="S103" i="47"/>
  <c r="R98" i="45"/>
  <c r="E89" i="42"/>
  <c r="K16" i="37" l="1"/>
  <c r="I16" i="37"/>
  <c r="E17" i="37"/>
  <c r="I17" i="37" s="1"/>
  <c r="F17" i="37"/>
  <c r="R99" i="45"/>
  <c r="S104" i="47"/>
  <c r="R102" i="46"/>
  <c r="E90" i="42"/>
  <c r="G17" i="37" l="1"/>
  <c r="K17" i="37"/>
  <c r="E18" i="37"/>
  <c r="I18" i="37" s="1"/>
  <c r="F18" i="37"/>
  <c r="R103" i="46"/>
  <c r="S105" i="47"/>
  <c r="R100" i="45"/>
  <c r="E91" i="42"/>
  <c r="G18" i="37" l="1"/>
  <c r="K18" i="37"/>
  <c r="E19" i="37"/>
  <c r="G19" i="37" s="1"/>
  <c r="F19" i="37"/>
  <c r="R101" i="45"/>
  <c r="S106" i="47"/>
  <c r="R104" i="46"/>
  <c r="E92" i="42"/>
  <c r="K19" i="37" l="1"/>
  <c r="I19" i="37"/>
  <c r="E20" i="37"/>
  <c r="I20" i="37" s="1"/>
  <c r="F20" i="37"/>
  <c r="S107" i="47"/>
  <c r="R105" i="46"/>
  <c r="R102" i="45"/>
  <c r="E93" i="42"/>
  <c r="G20" i="37" l="1"/>
  <c r="K20" i="37"/>
  <c r="E21" i="37"/>
  <c r="G21" i="37" s="1"/>
  <c r="F21" i="37"/>
  <c r="R106" i="46"/>
  <c r="S108" i="47"/>
  <c r="R103" i="45"/>
  <c r="E94" i="42"/>
  <c r="I21" i="37" l="1"/>
  <c r="K21" i="37"/>
  <c r="E22" i="37"/>
  <c r="G22" i="37" s="1"/>
  <c r="F22" i="37"/>
  <c r="R104" i="45"/>
  <c r="S109" i="47"/>
  <c r="R107" i="46"/>
  <c r="E95" i="42"/>
  <c r="K22" i="37" l="1"/>
  <c r="I22" i="37"/>
  <c r="E23" i="37"/>
  <c r="G23" i="37" s="1"/>
  <c r="F23" i="37"/>
  <c r="S110" i="47"/>
  <c r="R108" i="46"/>
  <c r="R105" i="45"/>
  <c r="E96" i="42"/>
  <c r="K23" i="37" l="1"/>
  <c r="I23" i="37"/>
  <c r="E24" i="37"/>
  <c r="G24" i="37" s="1"/>
  <c r="F24" i="37"/>
  <c r="R106" i="45"/>
  <c r="S111" i="47"/>
  <c r="R109" i="46"/>
  <c r="E97" i="42"/>
  <c r="K24" i="37" l="1"/>
  <c r="I24" i="37"/>
  <c r="E25" i="37"/>
  <c r="G25" i="37" s="1"/>
  <c r="F25" i="37"/>
  <c r="S112" i="47"/>
  <c r="R107" i="45"/>
  <c r="R110" i="46"/>
  <c r="E98" i="42"/>
  <c r="I25" i="37" l="1"/>
  <c r="K25" i="37"/>
  <c r="E26" i="37"/>
  <c r="G26" i="37" s="1"/>
  <c r="F26" i="37"/>
  <c r="S113" i="47"/>
  <c r="R111" i="46"/>
  <c r="R108" i="45"/>
  <c r="E99" i="42"/>
  <c r="I26" i="37" l="1"/>
  <c r="K26" i="37"/>
  <c r="E27" i="37"/>
  <c r="G27" i="37" s="1"/>
  <c r="F27" i="37"/>
  <c r="S114" i="47"/>
  <c r="R109" i="45"/>
  <c r="R112" i="46"/>
  <c r="E100" i="42"/>
  <c r="K27" i="37" l="1"/>
  <c r="I27" i="37"/>
  <c r="E28" i="37"/>
  <c r="G28" i="37" s="1"/>
  <c r="F28" i="37"/>
  <c r="R110" i="45"/>
  <c r="R113" i="46"/>
  <c r="S115" i="47"/>
  <c r="E101" i="42"/>
  <c r="K28" i="37" l="1"/>
  <c r="I28" i="37"/>
  <c r="E29" i="37"/>
  <c r="G29" i="37" s="1"/>
  <c r="F29" i="37"/>
  <c r="R111" i="45"/>
  <c r="R114" i="46"/>
  <c r="S116" i="47"/>
  <c r="E102" i="42"/>
  <c r="I29" i="37" l="1"/>
  <c r="K29" i="37"/>
  <c r="E30" i="37"/>
  <c r="I30" i="37" s="1"/>
  <c r="F30" i="37"/>
  <c r="R115" i="46"/>
  <c r="S117" i="47"/>
  <c r="R112" i="45"/>
  <c r="E103" i="42"/>
  <c r="G30" i="37" l="1"/>
  <c r="K30" i="37"/>
  <c r="E31" i="37"/>
  <c r="G31" i="37" s="1"/>
  <c r="F31" i="37"/>
  <c r="R113" i="45"/>
  <c r="S118" i="47"/>
  <c r="R116" i="46"/>
  <c r="E104" i="42"/>
  <c r="I31" i="37" l="1"/>
  <c r="K31" i="37"/>
  <c r="E32" i="37"/>
  <c r="I32" i="37" s="1"/>
  <c r="F32" i="37"/>
  <c r="S119" i="47"/>
  <c r="R114" i="45"/>
  <c r="R117" i="46"/>
  <c r="E105" i="42"/>
  <c r="G32" i="37" l="1"/>
  <c r="K32" i="37"/>
  <c r="E33" i="37"/>
  <c r="G33" i="37" s="1"/>
  <c r="F33" i="37"/>
  <c r="R118" i="46"/>
  <c r="S120" i="47"/>
  <c r="R115" i="45"/>
  <c r="E106" i="42"/>
  <c r="K33" i="37" l="1"/>
  <c r="I33" i="37"/>
  <c r="E34" i="37"/>
  <c r="G34" i="37" s="1"/>
  <c r="F34" i="37"/>
  <c r="S121" i="47"/>
  <c r="R119" i="46"/>
  <c r="R116" i="45"/>
  <c r="E107" i="42"/>
  <c r="K34" i="37" l="1"/>
  <c r="I34" i="37"/>
  <c r="E35" i="37"/>
  <c r="I35" i="37" s="1"/>
  <c r="F35" i="37"/>
  <c r="R120" i="46"/>
  <c r="S122" i="47"/>
  <c r="R117" i="45"/>
  <c r="E108" i="42"/>
  <c r="G35" i="37" l="1"/>
  <c r="K35" i="37"/>
  <c r="E36" i="37"/>
  <c r="G36" i="37" s="1"/>
  <c r="F36" i="37"/>
  <c r="K44" i="37"/>
  <c r="S123" i="47"/>
  <c r="R118" i="45"/>
  <c r="R121" i="46"/>
  <c r="E109" i="42"/>
  <c r="K36" i="37" l="1"/>
  <c r="I36" i="37"/>
  <c r="E37" i="37"/>
  <c r="I37" i="37" s="1"/>
  <c r="F37" i="37"/>
  <c r="R122" i="46"/>
  <c r="S124" i="47"/>
  <c r="R119" i="45"/>
  <c r="E110" i="42"/>
  <c r="K37" i="37" l="1"/>
  <c r="G37" i="37"/>
  <c r="E38" i="37"/>
  <c r="G38" i="37" s="1"/>
  <c r="F38" i="37"/>
  <c r="R123" i="46"/>
  <c r="S125" i="47"/>
  <c r="R120" i="45"/>
  <c r="E111" i="42"/>
  <c r="K38" i="37" l="1"/>
  <c r="I38" i="37"/>
  <c r="E39" i="37"/>
  <c r="G39" i="37" s="1"/>
  <c r="F39" i="37"/>
  <c r="R124" i="46"/>
  <c r="R121" i="45"/>
  <c r="S126" i="47"/>
  <c r="E112" i="42"/>
  <c r="K39" i="37" l="1"/>
  <c r="I39" i="37"/>
  <c r="E40" i="37"/>
  <c r="I40" i="37" s="1"/>
  <c r="F40" i="37"/>
  <c r="S127" i="47"/>
  <c r="R125" i="46"/>
  <c r="R122" i="45"/>
  <c r="E113" i="42"/>
  <c r="G40" i="37" l="1"/>
  <c r="K40" i="37"/>
  <c r="E41" i="37"/>
  <c r="G41" i="37" s="1"/>
  <c r="F41" i="37"/>
  <c r="R126" i="46"/>
  <c r="R123" i="45"/>
  <c r="S128" i="47"/>
  <c r="B1" i="36"/>
  <c r="E114" i="42"/>
  <c r="I41" i="37" l="1"/>
  <c r="K41" i="37"/>
  <c r="D9" i="36"/>
  <c r="M14" i="36"/>
  <c r="M15" i="36"/>
  <c r="D16" i="36"/>
  <c r="D20" i="36"/>
  <c r="E20" i="36"/>
  <c r="R127" i="46"/>
  <c r="R124" i="45"/>
  <c r="S129" i="47"/>
  <c r="E115" i="42"/>
  <c r="E21" i="36" l="1"/>
  <c r="D22" i="36"/>
  <c r="E22" i="36"/>
  <c r="D1" i="33"/>
  <c r="E1" i="33" s="1"/>
  <c r="E2" i="33"/>
  <c r="D3" i="33"/>
  <c r="D7" i="33"/>
  <c r="R125" i="45"/>
  <c r="R128" i="46"/>
  <c r="S130" i="47"/>
  <c r="E116" i="42"/>
  <c r="E2" i="32" l="1"/>
  <c r="F2" i="32" s="1"/>
  <c r="F3" i="32"/>
  <c r="E6" i="32"/>
  <c r="G3" i="32"/>
  <c r="S131" i="47"/>
  <c r="R126" i="45"/>
  <c r="R129" i="46"/>
  <c r="E7" i="32" l="1"/>
  <c r="R127" i="45"/>
  <c r="S132" i="47"/>
  <c r="R130" i="46"/>
  <c r="E8" i="32" l="1"/>
  <c r="R128" i="45"/>
  <c r="R131" i="46"/>
  <c r="S133" i="47"/>
  <c r="E9" i="32" l="1"/>
  <c r="R132" i="46"/>
  <c r="S134" i="47"/>
  <c r="R129" i="45"/>
  <c r="E10" i="32" l="1"/>
  <c r="R133" i="46"/>
  <c r="S135" i="47"/>
  <c r="R130" i="45"/>
  <c r="E11" i="32" l="1"/>
  <c r="R131" i="45"/>
  <c r="R134" i="46"/>
  <c r="S136" i="47"/>
  <c r="E12" i="32" l="1"/>
  <c r="R135" i="46"/>
  <c r="R132" i="45"/>
  <c r="S137" i="47"/>
  <c r="E13" i="32" l="1"/>
  <c r="R136" i="46"/>
  <c r="R133" i="45"/>
  <c r="S138" i="47"/>
  <c r="E14" i="32" l="1"/>
  <c r="R137" i="46"/>
  <c r="S139" i="47"/>
  <c r="R134" i="45"/>
  <c r="E15" i="32" l="1"/>
  <c r="S140" i="47"/>
  <c r="R135" i="45"/>
  <c r="R138" i="46"/>
  <c r="E16" i="32" l="1"/>
  <c r="R139" i="46"/>
  <c r="R136" i="45"/>
  <c r="S141" i="47"/>
  <c r="E17" i="32" l="1"/>
  <c r="S142" i="47"/>
  <c r="R140" i="46"/>
  <c r="R137" i="45"/>
  <c r="E18" i="32" l="1"/>
  <c r="S143" i="47"/>
  <c r="R141" i="46"/>
  <c r="R138" i="45"/>
  <c r="E19" i="32" l="1"/>
  <c r="S144" i="47"/>
  <c r="R142" i="46"/>
  <c r="R139" i="45"/>
  <c r="E20" i="32" l="1"/>
  <c r="R140" i="45"/>
  <c r="R143" i="46"/>
  <c r="S145" i="47"/>
  <c r="E21" i="32" l="1"/>
  <c r="R141" i="45"/>
  <c r="S146" i="47"/>
  <c r="R144" i="46"/>
  <c r="E22" i="32" l="1"/>
  <c r="R142" i="45"/>
  <c r="S147" i="47"/>
  <c r="R145" i="46"/>
  <c r="E23" i="32" l="1"/>
  <c r="R146" i="46"/>
  <c r="S148" i="47"/>
  <c r="R143" i="45"/>
  <c r="E24" i="32" l="1"/>
  <c r="R144" i="45"/>
  <c r="R147" i="46"/>
  <c r="S149" i="47"/>
  <c r="E25" i="32" l="1"/>
  <c r="R145" i="45"/>
  <c r="R148" i="46"/>
  <c r="S150" i="47"/>
  <c r="E26" i="32" l="1"/>
  <c r="R149" i="46"/>
  <c r="S151" i="47"/>
  <c r="R146" i="45"/>
  <c r="E27" i="32" l="1"/>
  <c r="R150" i="46"/>
  <c r="S152" i="47"/>
  <c r="R147" i="45"/>
  <c r="E28" i="32" l="1"/>
  <c r="R151" i="46"/>
  <c r="S153" i="47"/>
  <c r="R148" i="45"/>
  <c r="E29" i="32" l="1"/>
  <c r="R152" i="46"/>
  <c r="S154" i="47"/>
  <c r="R149" i="45"/>
  <c r="E30" i="32" l="1"/>
  <c r="S155" i="47"/>
  <c r="R153" i="46"/>
  <c r="R150" i="45"/>
  <c r="E31" i="32" l="1"/>
  <c r="R154" i="46"/>
  <c r="S156" i="47"/>
  <c r="R151" i="45"/>
  <c r="E32" i="32" l="1"/>
  <c r="S157" i="47"/>
  <c r="R152" i="45"/>
  <c r="R155" i="46"/>
  <c r="E33" i="32" l="1"/>
  <c r="S158" i="47"/>
  <c r="R156" i="46"/>
  <c r="R153" i="45"/>
  <c r="E34" i="32" l="1"/>
  <c r="R157" i="46"/>
  <c r="S159" i="47"/>
  <c r="R154" i="45"/>
  <c r="E35" i="32" l="1"/>
  <c r="R158" i="46"/>
  <c r="R155" i="45"/>
  <c r="S160" i="47"/>
  <c r="E36" i="32" l="1"/>
  <c r="R159" i="46"/>
  <c r="S161" i="47"/>
  <c r="R156" i="45"/>
  <c r="E37" i="32" l="1"/>
  <c r="R157" i="45"/>
  <c r="R160" i="46"/>
  <c r="S162" i="47"/>
  <c r="E38" i="32" l="1"/>
  <c r="E44" i="32"/>
  <c r="R158" i="45"/>
  <c r="S163" i="47"/>
  <c r="R161" i="46"/>
  <c r="E39" i="32" l="1"/>
  <c r="R159" i="45"/>
  <c r="R162" i="46"/>
  <c r="S164" i="47"/>
  <c r="E40" i="32" l="1"/>
  <c r="R160" i="45"/>
  <c r="R163" i="46"/>
  <c r="S165" i="47"/>
  <c r="E41" i="32" l="1"/>
  <c r="S166" i="47"/>
  <c r="R164" i="46"/>
  <c r="R161" i="45"/>
  <c r="C3" i="31"/>
  <c r="B3" i="31"/>
  <c r="F3" i="31" l="1"/>
  <c r="F4" i="31"/>
  <c r="F5" i="31"/>
  <c r="F6" i="31"/>
  <c r="F7" i="31"/>
  <c r="F8" i="31"/>
  <c r="F9" i="31"/>
  <c r="R162" i="45"/>
  <c r="S167" i="47"/>
  <c r="R165" i="46"/>
  <c r="X11" i="31"/>
  <c r="C5" i="31"/>
  <c r="C6" i="31"/>
  <c r="C4" i="31"/>
  <c r="B4" i="31"/>
  <c r="B6" i="31"/>
  <c r="B8" i="31"/>
  <c r="B9" i="31"/>
  <c r="B5" i="31"/>
  <c r="B7"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8" i="47"/>
  <c r="X12" i="31"/>
  <c r="R166" i="46"/>
  <c r="Y11" i="31"/>
  <c r="R163" i="45"/>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3" i="31"/>
  <c r="Y12" i="31"/>
  <c r="I13" i="30"/>
  <c r="R164" i="45"/>
  <c r="S169" i="47"/>
  <c r="R167" i="46"/>
  <c r="B1" i="30"/>
  <c r="K6" i="29"/>
  <c r="C30" i="36" l="1"/>
  <c r="K7" i="29"/>
  <c r="N7" i="29"/>
  <c r="K8" i="29"/>
  <c r="N8" i="29"/>
  <c r="G8" i="29"/>
  <c r="R165" i="45"/>
  <c r="G7" i="29"/>
  <c r="Q8" i="29"/>
  <c r="R168" i="46"/>
  <c r="Y13" i="31"/>
  <c r="Q7" i="29"/>
  <c r="R8" i="29"/>
  <c r="X14" i="31"/>
  <c r="S170" i="47"/>
  <c r="R7" i="29"/>
  <c r="C30" i="69" l="1"/>
  <c r="K9" i="29"/>
  <c r="N9" i="29"/>
  <c r="K10" i="29"/>
  <c r="N10" i="29"/>
  <c r="G10" i="29"/>
  <c r="G9" i="29"/>
  <c r="H7" i="29"/>
  <c r="I7" i="29"/>
  <c r="Y14" i="31"/>
  <c r="H9" i="29"/>
  <c r="Q9" i="29"/>
  <c r="I8" i="29"/>
  <c r="S171" i="47"/>
  <c r="R9" i="29"/>
  <c r="H8" i="29"/>
  <c r="R169" i="46"/>
  <c r="T7" i="29"/>
  <c r="Q10" i="29"/>
  <c r="O7" i="29"/>
  <c r="X15" i="31"/>
  <c r="T8" i="29"/>
  <c r="O8" i="29"/>
  <c r="R10" i="29"/>
  <c r="R166" i="45"/>
  <c r="H10" i="29"/>
  <c r="S7" i="29" l="1"/>
  <c r="U7" i="29" s="1"/>
  <c r="S8" i="29"/>
  <c r="U8" i="29" s="1"/>
  <c r="S9" i="29"/>
  <c r="U9" i="29" s="1"/>
  <c r="C30" i="78"/>
  <c r="K11" i="29"/>
  <c r="N11" i="29"/>
  <c r="I10" i="29"/>
  <c r="O9" i="29"/>
  <c r="G12" i="29"/>
  <c r="R11" i="29"/>
  <c r="Y15" i="31"/>
  <c r="S172" i="47"/>
  <c r="O10" i="29"/>
  <c r="X16" i="31"/>
  <c r="T9" i="29"/>
  <c r="R170" i="46"/>
  <c r="R167" i="45"/>
  <c r="G11" i="29"/>
  <c r="Q11" i="29"/>
  <c r="T10" i="29"/>
  <c r="I9" i="29"/>
  <c r="H11" i="29"/>
  <c r="S10" i="29" l="1"/>
  <c r="U10" i="29" s="1"/>
  <c r="S11" i="29"/>
  <c r="U11" i="29" s="1"/>
  <c r="K12" i="29"/>
  <c r="N12" i="29"/>
  <c r="X17" i="31"/>
  <c r="Y16" i="31"/>
  <c r="Y17" i="31"/>
  <c r="C30" i="85" l="1"/>
  <c r="K13" i="29"/>
  <c r="N13" i="29"/>
  <c r="H14" i="29"/>
  <c r="I14" i="29"/>
  <c r="I11" i="29"/>
  <c r="H13" i="29"/>
  <c r="X18" i="31"/>
  <c r="X19" i="31" s="1"/>
  <c r="S173" i="47"/>
  <c r="G13" i="29"/>
  <c r="O18" i="29"/>
  <c r="R13" i="29"/>
  <c r="Y18" i="31"/>
  <c r="F20" i="29"/>
  <c r="R171" i="46"/>
  <c r="L18" i="29"/>
  <c r="O11" i="29"/>
  <c r="I13" i="29"/>
  <c r="R12" i="29"/>
  <c r="Q12" i="29"/>
  <c r="T11" i="29"/>
  <c r="H12" i="29"/>
  <c r="O23" i="29"/>
  <c r="Q13" i="29"/>
  <c r="L23" i="29"/>
  <c r="R168" i="45"/>
  <c r="N23" i="29"/>
  <c r="K23" i="29"/>
  <c r="K18" i="29"/>
  <c r="N18" i="29"/>
  <c r="S12" i="29" l="1"/>
  <c r="U12" i="29" s="1"/>
  <c r="S13" i="29"/>
  <c r="U13" i="29" s="1"/>
  <c r="C26" i="43"/>
  <c r="O5" i="28"/>
  <c r="O7" i="28" s="1"/>
  <c r="U5" i="28"/>
  <c r="U7" i="28" s="1"/>
  <c r="E6" i="28"/>
  <c r="F6" i="28"/>
  <c r="E7" i="28"/>
  <c r="R7" i="28"/>
  <c r="E8" i="28"/>
  <c r="V7" i="28"/>
  <c r="O12" i="29"/>
  <c r="R169" i="45"/>
  <c r="S174" i="47"/>
  <c r="G14" i="29"/>
  <c r="G6" i="28"/>
  <c r="T13" i="29"/>
  <c r="I12" i="29"/>
  <c r="T12" i="29"/>
  <c r="X20" i="31"/>
  <c r="O13" i="29"/>
  <c r="R172" i="46"/>
  <c r="Y19" i="31"/>
  <c r="O6" i="28"/>
  <c r="O8" i="28" l="1"/>
  <c r="R8" i="28"/>
  <c r="U8" i="28"/>
  <c r="E9" i="28"/>
  <c r="V8" i="28"/>
  <c r="S7" i="28"/>
  <c r="R173" i="46"/>
  <c r="S175" i="47"/>
  <c r="S176" i="47"/>
  <c r="R170" i="45"/>
  <c r="O9" i="28" l="1"/>
  <c r="R9" i="28"/>
  <c r="U9" i="28"/>
  <c r="E10" i="28"/>
  <c r="V9" i="28"/>
  <c r="S8" i="28"/>
  <c r="W7" i="28"/>
  <c r="Y7" i="28"/>
  <c r="R171" i="45"/>
  <c r="S177" i="47"/>
  <c r="R174" i="46"/>
  <c r="X7" i="28" l="1"/>
  <c r="Z7" i="28" s="1"/>
  <c r="O10" i="28"/>
  <c r="R10" i="28"/>
  <c r="U10" i="28"/>
  <c r="E11" i="28"/>
  <c r="V10" i="28"/>
  <c r="W8" i="28"/>
  <c r="Y8" i="28"/>
  <c r="S9" i="28"/>
  <c r="Y20" i="31"/>
  <c r="X21" i="31"/>
  <c r="G8" i="28"/>
  <c r="F70" i="28"/>
  <c r="G7" i="28"/>
  <c r="R172" i="45"/>
  <c r="S178" i="47"/>
  <c r="R173" i="45"/>
  <c r="R175" i="46"/>
  <c r="R176" i="46" s="1"/>
  <c r="X8" i="28" l="1"/>
  <c r="Z8" i="28" s="1"/>
  <c r="O11" i="28"/>
  <c r="R11" i="28"/>
  <c r="U11" i="28"/>
  <c r="E12" i="28"/>
  <c r="V11" i="28"/>
  <c r="S10" i="28"/>
  <c r="W9" i="28"/>
  <c r="Y9" i="28" s="1"/>
  <c r="G10" i="28"/>
  <c r="G9" i="28"/>
  <c r="X22" i="31"/>
  <c r="X9" i="28" l="1"/>
  <c r="Z9" i="28" s="1"/>
  <c r="O12" i="28"/>
  <c r="R12" i="28"/>
  <c r="U12" i="28"/>
  <c r="E13" i="28"/>
  <c r="S11" i="28"/>
  <c r="W10" i="28"/>
  <c r="V12" i="28"/>
  <c r="X10" i="28" l="1"/>
  <c r="Z10" i="28" s="1"/>
  <c r="O13" i="28"/>
  <c r="R13" i="28"/>
  <c r="U13" i="28"/>
  <c r="E14" i="28"/>
  <c r="Y10" i="28"/>
  <c r="V13" i="28"/>
  <c r="S12" i="28"/>
  <c r="W11" i="28"/>
  <c r="Y11" i="28"/>
  <c r="X11" i="28" l="1"/>
  <c r="Z11" i="28" s="1"/>
  <c r="O14" i="28"/>
  <c r="R14" i="28"/>
  <c r="U14" i="28"/>
  <c r="E15" i="28"/>
  <c r="S13" i="28"/>
  <c r="W12" i="28"/>
  <c r="V14" i="28"/>
  <c r="X12" i="28" l="1"/>
  <c r="Z12" i="28" s="1"/>
  <c r="O15" i="28"/>
  <c r="R15" i="28"/>
  <c r="U15" i="28"/>
  <c r="E16" i="28"/>
  <c r="Y12" i="28"/>
  <c r="V15" i="28"/>
  <c r="S14" i="28"/>
  <c r="W13" i="28"/>
  <c r="Y13" i="28" s="1"/>
  <c r="X13" i="28" l="1"/>
  <c r="Z13" i="28" s="1"/>
  <c r="O16" i="28"/>
  <c r="R16" i="28"/>
  <c r="U16" i="28"/>
  <c r="E17" i="28"/>
  <c r="V16" i="28"/>
  <c r="W14" i="28"/>
  <c r="S15" i="28"/>
  <c r="Y14" i="28"/>
  <c r="X14" i="28" l="1"/>
  <c r="Z14" i="28" s="1"/>
  <c r="O17" i="28"/>
  <c r="R17" i="28"/>
  <c r="U17" i="28"/>
  <c r="E18" i="28"/>
  <c r="W15" i="28"/>
  <c r="Y15" i="28"/>
  <c r="V17" i="28"/>
  <c r="S16" i="28"/>
  <c r="G17" i="28"/>
  <c r="G16" i="28"/>
  <c r="G14" i="28"/>
  <c r="Y22" i="31"/>
  <c r="X23" i="31"/>
  <c r="Y23" i="31"/>
  <c r="G13" i="28"/>
  <c r="G12" i="28"/>
  <c r="S179" i="47"/>
  <c r="S180" i="47" s="1"/>
  <c r="S181" i="47" s="1"/>
  <c r="R174" i="45"/>
  <c r="R175" i="45" s="1"/>
  <c r="R177" i="46"/>
  <c r="Y21" i="31"/>
  <c r="G15" i="28"/>
  <c r="G11" i="28"/>
  <c r="X15" i="28" l="1"/>
  <c r="Z15" i="28" s="1"/>
  <c r="O18" i="28"/>
  <c r="R18" i="28"/>
  <c r="U18" i="28"/>
  <c r="E19" i="28"/>
  <c r="S17" i="28"/>
  <c r="V18" i="28"/>
  <c r="W16" i="28"/>
  <c r="R176" i="45"/>
  <c r="S182" i="47"/>
  <c r="X24" i="31"/>
  <c r="X16" i="28" l="1"/>
  <c r="Z16" i="28" s="1"/>
  <c r="O19" i="28"/>
  <c r="R19" i="28"/>
  <c r="U19" i="28"/>
  <c r="E20" i="28"/>
  <c r="S18" i="28"/>
  <c r="W17" i="28"/>
  <c r="Y16" i="28"/>
  <c r="V19" i="28"/>
  <c r="Y24" i="31"/>
  <c r="S183" i="47"/>
  <c r="R177" i="45"/>
  <c r="R178" i="45"/>
  <c r="R178" i="46"/>
  <c r="X25" i="31"/>
  <c r="G19" i="28"/>
  <c r="G18" i="28"/>
  <c r="R179" i="46"/>
  <c r="Y25" i="31"/>
  <c r="X17" i="28" l="1"/>
  <c r="Z17" i="28" s="1"/>
  <c r="O20" i="28"/>
  <c r="R20" i="28"/>
  <c r="U20" i="28"/>
  <c r="E21" i="28"/>
  <c r="Y17" i="28"/>
  <c r="W18" i="28"/>
  <c r="S19" i="28"/>
  <c r="V20" i="28"/>
  <c r="X18" i="28" l="1"/>
  <c r="Z18" i="28" s="1"/>
  <c r="O21" i="28"/>
  <c r="R21" i="28"/>
  <c r="U21" i="28"/>
  <c r="E22" i="28"/>
  <c r="V21" i="28"/>
  <c r="W19" i="28"/>
  <c r="Y18" i="28"/>
  <c r="S20" i="28"/>
  <c r="R180" i="46"/>
  <c r="X26" i="31"/>
  <c r="R179" i="45"/>
  <c r="R180" i="45" s="1"/>
  <c r="G20" i="28"/>
  <c r="S184" i="47"/>
  <c r="G21" i="28"/>
  <c r="X27" i="31"/>
  <c r="Y26" i="31"/>
  <c r="X28" i="31"/>
  <c r="Y27" i="31"/>
  <c r="Y28" i="31"/>
  <c r="X29" i="31"/>
  <c r="X30" i="31"/>
  <c r="Y29" i="31"/>
  <c r="Y30" i="31"/>
  <c r="X31" i="31"/>
  <c r="Y31" i="31"/>
  <c r="X32" i="31"/>
  <c r="Y32" i="31"/>
  <c r="X33" i="31"/>
  <c r="X34" i="31"/>
  <c r="Y33" i="31"/>
  <c r="X35" i="31"/>
  <c r="Y34" i="31"/>
  <c r="Y35" i="31"/>
  <c r="X36" i="31"/>
  <c r="Y36" i="31"/>
  <c r="X37" i="31"/>
  <c r="X38" i="31"/>
  <c r="Y37" i="31"/>
  <c r="Y38" i="31"/>
  <c r="X39" i="31"/>
  <c r="X40" i="31"/>
  <c r="Y39" i="31"/>
  <c r="Y40" i="31"/>
  <c r="X41" i="31"/>
  <c r="Y41" i="31"/>
  <c r="X42" i="31"/>
  <c r="X43" i="31"/>
  <c r="Y42" i="31"/>
  <c r="Y43" i="31"/>
  <c r="X44" i="31"/>
  <c r="Y44" i="31"/>
  <c r="X45" i="31"/>
  <c r="X46" i="31"/>
  <c r="Y45" i="31"/>
  <c r="Y46" i="31"/>
  <c r="X47" i="31"/>
  <c r="Y47" i="31"/>
  <c r="X48" i="31"/>
  <c r="X49" i="31"/>
  <c r="Y48" i="31"/>
  <c r="Y49" i="31"/>
  <c r="X50" i="31"/>
  <c r="X51" i="31"/>
  <c r="Y50" i="31"/>
  <c r="X52" i="31"/>
  <c r="Y51" i="31"/>
  <c r="Y52" i="31"/>
  <c r="X53" i="31"/>
  <c r="X54" i="31"/>
  <c r="Y53" i="31"/>
  <c r="X55" i="31"/>
  <c r="Y54" i="31"/>
  <c r="X56" i="31"/>
  <c r="Y55" i="31"/>
  <c r="Y56" i="31"/>
  <c r="X57" i="31"/>
  <c r="Y57" i="31"/>
  <c r="X58" i="31"/>
  <c r="Y58" i="31"/>
  <c r="X59" i="31"/>
  <c r="X60" i="31"/>
  <c r="Y59" i="31"/>
  <c r="X61" i="31"/>
  <c r="Y60" i="31"/>
  <c r="X62" i="31"/>
  <c r="Y61" i="31"/>
  <c r="Y62" i="31"/>
  <c r="X63" i="31"/>
  <c r="X64" i="31"/>
  <c r="Y63" i="31"/>
  <c r="Y64" i="31"/>
  <c r="X65" i="31"/>
  <c r="X66" i="31"/>
  <c r="Y65" i="31"/>
  <c r="X67" i="31"/>
  <c r="Y66" i="31"/>
  <c r="Y67" i="31"/>
  <c r="X68" i="31"/>
  <c r="X69" i="31"/>
  <c r="Y68" i="31"/>
  <c r="X70" i="31"/>
  <c r="Y69" i="31"/>
  <c r="Y70" i="31"/>
  <c r="X71" i="31"/>
  <c r="Y71" i="31"/>
  <c r="X72" i="31"/>
  <c r="Y72" i="31"/>
  <c r="X73" i="31"/>
  <c r="X74" i="31"/>
  <c r="Y73" i="31"/>
  <c r="Y74" i="31"/>
  <c r="X75" i="31"/>
  <c r="X76" i="31"/>
  <c r="Y75" i="31"/>
  <c r="X77" i="31"/>
  <c r="Y76" i="31"/>
  <c r="X78" i="31"/>
  <c r="Y77" i="31"/>
  <c r="Y78" i="31"/>
  <c r="X79" i="31"/>
  <c r="X80" i="31"/>
  <c r="Y79" i="31"/>
  <c r="Y80" i="31"/>
  <c r="X81" i="31"/>
  <c r="X82" i="31"/>
  <c r="Y81" i="31"/>
  <c r="X83" i="31"/>
  <c r="Y82" i="31"/>
  <c r="X84" i="31"/>
  <c r="Y83" i="31"/>
  <c r="X85" i="31"/>
  <c r="Y84" i="31"/>
  <c r="X86" i="31"/>
  <c r="Y85" i="31"/>
  <c r="Y86" i="31"/>
  <c r="X87" i="31"/>
  <c r="Y87" i="31"/>
  <c r="X88" i="31"/>
  <c r="Y88" i="31"/>
  <c r="X89" i="31"/>
  <c r="Y89" i="31"/>
  <c r="X90" i="31"/>
  <c r="X91" i="31"/>
  <c r="Y90" i="31"/>
  <c r="X92" i="31"/>
  <c r="Y91" i="31"/>
  <c r="X93" i="31"/>
  <c r="Y92" i="31"/>
  <c r="Y93" i="31"/>
  <c r="X94" i="31"/>
  <c r="Y94" i="31"/>
  <c r="X95" i="31"/>
  <c r="X96" i="31"/>
  <c r="Y95" i="31"/>
  <c r="Y96" i="31"/>
  <c r="X97" i="31"/>
  <c r="X98" i="31"/>
  <c r="Y97" i="31"/>
  <c r="X99" i="31"/>
  <c r="Y98" i="31"/>
  <c r="X100" i="31"/>
  <c r="Y99" i="31"/>
  <c r="X101" i="31"/>
  <c r="Y100" i="31"/>
  <c r="Y101" i="31"/>
  <c r="X102" i="31"/>
  <c r="X103" i="31"/>
  <c r="Y102" i="31"/>
  <c r="Y103" i="31"/>
  <c r="X104" i="31"/>
  <c r="X105" i="31"/>
  <c r="Y104" i="31"/>
  <c r="X106" i="31"/>
  <c r="Y105" i="31"/>
  <c r="Y106" i="31"/>
  <c r="X107" i="31"/>
  <c r="X108" i="31"/>
  <c r="Y107" i="31"/>
  <c r="X109" i="31"/>
  <c r="Y108" i="31"/>
  <c r="X110" i="31"/>
  <c r="Y109" i="31"/>
  <c r="Y110" i="31"/>
  <c r="X111" i="31"/>
  <c r="X112" i="31"/>
  <c r="Y111" i="31"/>
  <c r="X113" i="31"/>
  <c r="Y112" i="31"/>
  <c r="X114" i="31"/>
  <c r="Y113" i="31"/>
  <c r="Y114" i="31"/>
  <c r="X115" i="31"/>
  <c r="X116" i="31"/>
  <c r="Y115" i="31"/>
  <c r="X117" i="31"/>
  <c r="Y116" i="31"/>
  <c r="X118" i="31"/>
  <c r="Y117" i="31"/>
  <c r="Y118" i="31"/>
  <c r="X119" i="31"/>
  <c r="Y119" i="31"/>
  <c r="X120" i="31"/>
  <c r="X121" i="31"/>
  <c r="Y120" i="31"/>
  <c r="X122" i="31"/>
  <c r="Y121" i="31"/>
  <c r="Y122" i="31"/>
  <c r="X123" i="31"/>
  <c r="Y123" i="31"/>
  <c r="X124" i="31"/>
  <c r="Y124" i="31"/>
  <c r="X125" i="31"/>
  <c r="X126" i="31"/>
  <c r="Y125" i="31"/>
  <c r="X127" i="31"/>
  <c r="Y126" i="31"/>
  <c r="Y127" i="31"/>
  <c r="X128" i="31"/>
  <c r="X129" i="31"/>
  <c r="Y128" i="31"/>
  <c r="X130" i="31"/>
  <c r="Y129" i="31"/>
  <c r="X131" i="31"/>
  <c r="Y130" i="31"/>
  <c r="X132" i="31"/>
  <c r="Y131" i="31"/>
  <c r="X133" i="31"/>
  <c r="Y132" i="31"/>
  <c r="Y133" i="31"/>
  <c r="X134" i="31"/>
  <c r="X135" i="31"/>
  <c r="Y134" i="31"/>
  <c r="Y135" i="31"/>
  <c r="X136" i="31"/>
  <c r="X137" i="31"/>
  <c r="Y136" i="31"/>
  <c r="X138" i="31"/>
  <c r="Y137" i="31"/>
  <c r="X139" i="31"/>
  <c r="Y138" i="31"/>
  <c r="Y139" i="31"/>
  <c r="X140" i="31"/>
  <c r="Y140" i="31"/>
  <c r="X141" i="31"/>
  <c r="Y141" i="31"/>
  <c r="X142" i="31"/>
  <c r="X143" i="31"/>
  <c r="Y142" i="31"/>
  <c r="X144" i="31"/>
  <c r="Y143" i="31"/>
  <c r="X145" i="31"/>
  <c r="Y144" i="31"/>
  <c r="Y145" i="31"/>
  <c r="X146" i="31"/>
  <c r="Y146" i="31"/>
  <c r="X147" i="31"/>
  <c r="Y147" i="31"/>
  <c r="X148" i="31"/>
  <c r="X149" i="31"/>
  <c r="Y148" i="31"/>
  <c r="X150" i="31"/>
  <c r="Y149" i="31"/>
  <c r="Y150" i="31"/>
  <c r="X151" i="31"/>
  <c r="Y151" i="31"/>
  <c r="X152" i="31"/>
  <c r="Y152" i="31"/>
  <c r="X153" i="31"/>
  <c r="X154" i="31"/>
  <c r="Y153" i="31"/>
  <c r="X155" i="31"/>
  <c r="Y154" i="31"/>
  <c r="X156" i="31"/>
  <c r="Y155" i="31"/>
  <c r="Y156" i="31"/>
  <c r="X157" i="31"/>
  <c r="X158" i="31"/>
  <c r="Y157" i="31"/>
  <c r="X159" i="31"/>
  <c r="Y158" i="31"/>
  <c r="X160" i="31"/>
  <c r="Y159" i="31"/>
  <c r="X161" i="31"/>
  <c r="Y160" i="31"/>
  <c r="X162" i="31"/>
  <c r="Y161" i="31"/>
  <c r="Y162" i="31"/>
  <c r="X163" i="31"/>
  <c r="Y163" i="31"/>
  <c r="X164" i="31"/>
  <c r="X165" i="31"/>
  <c r="Y164" i="31"/>
  <c r="Y165" i="31"/>
  <c r="X166" i="31"/>
  <c r="Y166" i="31"/>
  <c r="X167" i="31"/>
  <c r="Y167" i="31"/>
  <c r="X168" i="31"/>
  <c r="X169" i="31"/>
  <c r="Y168" i="31"/>
  <c r="X170" i="31"/>
  <c r="Y169" i="31"/>
  <c r="Y170" i="31"/>
  <c r="X171" i="31"/>
  <c r="X172" i="31"/>
  <c r="Y171" i="31"/>
  <c r="Y172" i="31"/>
  <c r="X173" i="31"/>
  <c r="X174" i="31"/>
  <c r="Y173" i="31"/>
  <c r="X175" i="31"/>
  <c r="Y174" i="31"/>
  <c r="X176" i="31"/>
  <c r="Y175" i="31"/>
  <c r="X177" i="31"/>
  <c r="Y176" i="31"/>
  <c r="X178" i="31"/>
  <c r="Y177" i="31"/>
  <c r="Y178" i="31"/>
  <c r="X179" i="31"/>
  <c r="X180" i="31"/>
  <c r="Y179" i="31"/>
  <c r="X181" i="31"/>
  <c r="Y180" i="31"/>
  <c r="X182" i="31"/>
  <c r="Y181" i="31"/>
  <c r="Y182" i="31"/>
  <c r="X183" i="31"/>
  <c r="Y183" i="31"/>
  <c r="X184" i="31"/>
  <c r="Y184" i="31"/>
  <c r="X185" i="31"/>
  <c r="Y185" i="31"/>
  <c r="X186" i="31"/>
  <c r="X187" i="31"/>
  <c r="Y186" i="31"/>
  <c r="Y187" i="31"/>
  <c r="X188" i="31"/>
  <c r="X189" i="31"/>
  <c r="Y188" i="31"/>
  <c r="X190" i="31"/>
  <c r="Y189" i="31"/>
  <c r="Y190" i="31"/>
  <c r="X191" i="31"/>
  <c r="X192" i="31"/>
  <c r="Y191" i="31"/>
  <c r="Y192" i="31"/>
  <c r="X193" i="31"/>
  <c r="Y193" i="31"/>
  <c r="X194" i="31"/>
  <c r="Y194" i="31"/>
  <c r="X195" i="31"/>
  <c r="X196" i="31"/>
  <c r="Y195" i="31"/>
  <c r="X197" i="31"/>
  <c r="Y196" i="31"/>
  <c r="Y197" i="31"/>
  <c r="X198" i="31"/>
  <c r="X199" i="31"/>
  <c r="Y198" i="31"/>
  <c r="X200" i="31"/>
  <c r="Y199" i="31"/>
  <c r="X201" i="31"/>
  <c r="Y200" i="31"/>
  <c r="Y201" i="31"/>
  <c r="X202" i="31"/>
  <c r="Y202" i="31"/>
  <c r="X203" i="31"/>
  <c r="Y203" i="31"/>
  <c r="X204" i="31"/>
  <c r="X205" i="31"/>
  <c r="Y204" i="31"/>
  <c r="X206" i="31"/>
  <c r="Y205" i="31"/>
  <c r="Y206" i="31"/>
  <c r="X207" i="31"/>
  <c r="X208" i="31"/>
  <c r="Y207" i="31"/>
  <c r="X209" i="31"/>
  <c r="Y208" i="31"/>
  <c r="Y209" i="31"/>
  <c r="X210" i="31"/>
  <c r="Y210" i="31"/>
  <c r="X211" i="31"/>
  <c r="X212" i="31"/>
  <c r="Y211" i="31"/>
  <c r="Y212" i="31"/>
  <c r="X213" i="31"/>
  <c r="X214" i="31"/>
  <c r="Y213" i="31"/>
  <c r="X215" i="31"/>
  <c r="Y214" i="31"/>
  <c r="Y215" i="31"/>
  <c r="X216" i="31"/>
  <c r="X217" i="31"/>
  <c r="Y216" i="31"/>
  <c r="X218" i="31"/>
  <c r="Y217" i="31"/>
  <c r="Y218" i="31"/>
  <c r="X219" i="31"/>
  <c r="X220" i="31"/>
  <c r="Y219" i="31"/>
  <c r="Y220" i="31"/>
  <c r="X221" i="31"/>
  <c r="Y221" i="31"/>
  <c r="X222" i="31"/>
  <c r="X223" i="31"/>
  <c r="Y222" i="31"/>
  <c r="X224" i="31"/>
  <c r="Y223" i="31"/>
  <c r="X225" i="31"/>
  <c r="Y224" i="31"/>
  <c r="Y225" i="31"/>
  <c r="X226" i="31"/>
  <c r="Y226" i="31"/>
  <c r="X227" i="31"/>
  <c r="X228" i="31"/>
  <c r="Y227" i="31"/>
  <c r="Y228" i="31"/>
  <c r="X229" i="31"/>
  <c r="X230" i="31"/>
  <c r="Y229" i="31"/>
  <c r="Y230" i="31"/>
  <c r="X231" i="31"/>
  <c r="X232" i="31"/>
  <c r="Y231" i="31"/>
  <c r="Y232" i="31"/>
  <c r="X233" i="31"/>
  <c r="X234" i="31"/>
  <c r="Y233" i="31"/>
  <c r="Y234" i="31"/>
  <c r="X235" i="31"/>
  <c r="X236" i="31"/>
  <c r="Y235" i="31"/>
  <c r="Y236" i="31"/>
  <c r="X237" i="31"/>
  <c r="Y237" i="31"/>
  <c r="X238" i="31"/>
  <c r="X239" i="31"/>
  <c r="Y238" i="31"/>
  <c r="Y239" i="31"/>
  <c r="X240" i="31"/>
  <c r="Y240" i="31"/>
  <c r="X241" i="31"/>
  <c r="Y241" i="31"/>
  <c r="X242" i="31"/>
  <c r="Y242" i="31"/>
  <c r="X243" i="31"/>
  <c r="X244" i="31"/>
  <c r="Y243" i="31"/>
  <c r="Y244" i="31"/>
  <c r="X245" i="31"/>
  <c r="X246" i="31"/>
  <c r="Y245" i="31"/>
  <c r="Y246" i="31"/>
  <c r="X247" i="31"/>
  <c r="Y247" i="31"/>
  <c r="X248" i="31"/>
  <c r="Y248" i="31"/>
  <c r="X249" i="31"/>
  <c r="Y249" i="31"/>
  <c r="X250" i="31"/>
  <c r="X251" i="31"/>
  <c r="Y250" i="31"/>
  <c r="Y251" i="31"/>
  <c r="X252" i="31"/>
  <c r="X253" i="31"/>
  <c r="Y252" i="31"/>
  <c r="X254" i="31"/>
  <c r="Y253" i="31"/>
  <c r="X255" i="31"/>
  <c r="Y254" i="31"/>
  <c r="Y255" i="31"/>
  <c r="X256" i="31"/>
  <c r="X257" i="31"/>
  <c r="Y256" i="31"/>
  <c r="Y257" i="31"/>
  <c r="X258" i="31"/>
  <c r="X259" i="31"/>
  <c r="Y258" i="31"/>
  <c r="X260" i="31"/>
  <c r="Y259" i="31"/>
  <c r="X261" i="31"/>
  <c r="Y260" i="31"/>
  <c r="Y261" i="31"/>
  <c r="X262" i="31"/>
  <c r="X263" i="31"/>
  <c r="Y262" i="31"/>
  <c r="Y263" i="31"/>
  <c r="X264" i="31"/>
  <c r="Y264" i="31"/>
  <c r="X265" i="31"/>
  <c r="X266" i="31"/>
  <c r="Y265" i="31"/>
  <c r="X267" i="31"/>
  <c r="Y266" i="31"/>
  <c r="Y267" i="31"/>
  <c r="X268" i="31"/>
  <c r="X269" i="31"/>
  <c r="Y268" i="31"/>
  <c r="Y269" i="31"/>
  <c r="X270" i="31"/>
  <c r="X271" i="31"/>
  <c r="Y270" i="31"/>
  <c r="Y271" i="31"/>
  <c r="X272" i="31"/>
  <c r="X273" i="31"/>
  <c r="Y272" i="31"/>
  <c r="Y273" i="31"/>
  <c r="X274" i="31"/>
  <c r="Y274" i="31"/>
  <c r="X275" i="31"/>
  <c r="X276" i="31"/>
  <c r="Y275" i="31"/>
  <c r="Y276" i="31"/>
  <c r="X277" i="31"/>
  <c r="X278" i="31"/>
  <c r="Y277" i="31"/>
  <c r="Y278" i="31"/>
  <c r="X279" i="31"/>
  <c r="Y279" i="31"/>
  <c r="X280" i="31"/>
  <c r="X281" i="31"/>
  <c r="Y280" i="31"/>
  <c r="Y281" i="31"/>
  <c r="X282" i="31"/>
  <c r="X283" i="31"/>
  <c r="Y282" i="31"/>
  <c r="X284" i="31"/>
  <c r="Y283" i="31"/>
  <c r="X285" i="31"/>
  <c r="Y284" i="31"/>
  <c r="Y285" i="31"/>
  <c r="X286" i="31"/>
  <c r="X287" i="31"/>
  <c r="Y286" i="31"/>
  <c r="X288" i="31"/>
  <c r="Y287" i="31"/>
  <c r="Y288" i="31"/>
  <c r="X289" i="31"/>
  <c r="X290" i="31"/>
  <c r="Y289" i="31"/>
  <c r="Y290" i="31"/>
  <c r="X291" i="31"/>
  <c r="Y291" i="31"/>
  <c r="X292" i="31"/>
  <c r="Y292" i="31"/>
  <c r="X293" i="31"/>
  <c r="X294" i="31"/>
  <c r="Y293" i="31"/>
  <c r="Y294" i="31"/>
  <c r="X295" i="31"/>
  <c r="X296" i="31"/>
  <c r="Y295" i="31"/>
  <c r="X297" i="31"/>
  <c r="Y296" i="31"/>
  <c r="X298" i="31"/>
  <c r="Y297" i="31"/>
  <c r="Y298" i="31"/>
  <c r="X299" i="31"/>
  <c r="Y299" i="31"/>
  <c r="X300" i="31"/>
  <c r="Y300" i="31"/>
  <c r="X301" i="31"/>
  <c r="Y301" i="31"/>
  <c r="X302" i="31"/>
  <c r="Y302" i="31"/>
  <c r="X303" i="31"/>
  <c r="Y303" i="31"/>
  <c r="X304" i="31"/>
  <c r="X305" i="31"/>
  <c r="Y304" i="31"/>
  <c r="Y305" i="31"/>
  <c r="X306" i="31"/>
  <c r="X307" i="31"/>
  <c r="Y306" i="31"/>
  <c r="X308" i="31"/>
  <c r="Y307" i="31"/>
  <c r="Y308" i="31"/>
  <c r="X309" i="31"/>
  <c r="X310" i="31"/>
  <c r="Y309" i="31"/>
  <c r="Y310" i="31"/>
  <c r="X311" i="31"/>
  <c r="Y311" i="31"/>
  <c r="X312" i="31"/>
  <c r="X313" i="31"/>
  <c r="Y312" i="31"/>
  <c r="Y313" i="31"/>
  <c r="X314" i="31"/>
  <c r="X315" i="31"/>
  <c r="Y314" i="31"/>
  <c r="X316" i="31"/>
  <c r="Y315" i="31"/>
  <c r="X317" i="31"/>
  <c r="Y316" i="31"/>
  <c r="X318" i="31"/>
  <c r="Y317" i="31"/>
  <c r="X319" i="31"/>
  <c r="Y318" i="31"/>
  <c r="Y319" i="31"/>
  <c r="X320" i="31"/>
  <c r="Y320" i="31"/>
  <c r="X321" i="31"/>
  <c r="Y321" i="31"/>
  <c r="X322" i="31"/>
  <c r="X323" i="31"/>
  <c r="Y322" i="31"/>
  <c r="X324" i="31"/>
  <c r="Y323" i="31"/>
  <c r="X325" i="31"/>
  <c r="Y324" i="31"/>
  <c r="X326" i="31"/>
  <c r="Y325" i="31"/>
  <c r="X327" i="31"/>
  <c r="Y326" i="31"/>
  <c r="X328" i="31"/>
  <c r="Y327" i="31"/>
  <c r="X329" i="31"/>
  <c r="Y328" i="31"/>
  <c r="X330" i="31"/>
  <c r="Y329" i="31"/>
  <c r="X331" i="31"/>
  <c r="Y330" i="31"/>
  <c r="Y331" i="31"/>
  <c r="X332" i="31"/>
  <c r="Y332" i="31"/>
  <c r="X333" i="31"/>
  <c r="X334" i="31"/>
  <c r="Y333" i="31"/>
  <c r="X335" i="31"/>
  <c r="Y334" i="31"/>
  <c r="Y335" i="31"/>
  <c r="X336" i="31"/>
  <c r="Y336" i="31"/>
  <c r="X337" i="31"/>
  <c r="X338" i="31"/>
  <c r="Y337" i="31"/>
  <c r="Y338" i="31"/>
  <c r="X339" i="31"/>
  <c r="X340" i="31"/>
  <c r="Y339" i="31"/>
  <c r="X341" i="31"/>
  <c r="Y340" i="31"/>
  <c r="Y341" i="31"/>
  <c r="X342" i="31"/>
  <c r="Y342" i="31"/>
  <c r="X343" i="31"/>
  <c r="Y343" i="31"/>
  <c r="X344" i="31"/>
  <c r="X345" i="31"/>
  <c r="Y344" i="31"/>
  <c r="X346" i="31"/>
  <c r="Y345" i="31"/>
  <c r="Y346" i="31"/>
  <c r="X347" i="31"/>
  <c r="Y347" i="31"/>
  <c r="X348" i="31"/>
  <c r="X349" i="31"/>
  <c r="Y348" i="31"/>
  <c r="Y349" i="31"/>
  <c r="X350" i="31"/>
  <c r="Y350" i="31"/>
  <c r="X351" i="31"/>
  <c r="X352" i="31"/>
  <c r="Y351" i="31"/>
  <c r="X353" i="31"/>
  <c r="Y352" i="31"/>
  <c r="Y353" i="31"/>
  <c r="X354" i="31"/>
  <c r="Y354" i="31"/>
  <c r="X355" i="31"/>
  <c r="X356" i="31"/>
  <c r="Y355" i="31"/>
  <c r="Y356" i="31"/>
  <c r="X357" i="31"/>
  <c r="Y357" i="31"/>
  <c r="X358" i="31"/>
  <c r="Y358" i="31"/>
  <c r="X359" i="31"/>
  <c r="X360" i="31"/>
  <c r="Y359" i="31"/>
  <c r="X361" i="31"/>
  <c r="Y360" i="31"/>
  <c r="Y361" i="31"/>
  <c r="X362" i="31"/>
  <c r="Y362" i="31"/>
  <c r="X363" i="31"/>
  <c r="Y363" i="31"/>
  <c r="X364" i="31"/>
  <c r="Y364" i="31"/>
  <c r="X365" i="31"/>
  <c r="X366" i="31"/>
  <c r="Y365" i="31"/>
  <c r="Y366" i="31"/>
  <c r="X367" i="31"/>
  <c r="X368" i="31"/>
  <c r="Y367" i="31"/>
  <c r="Y368" i="31"/>
  <c r="X369" i="31"/>
  <c r="X370" i="31"/>
  <c r="Y369" i="31"/>
  <c r="X371" i="31"/>
  <c r="Y370" i="31"/>
  <c r="Y371" i="31"/>
  <c r="X372" i="31"/>
  <c r="Y372" i="31"/>
  <c r="X373" i="31"/>
  <c r="X374" i="31"/>
  <c r="Y373" i="31"/>
  <c r="X375" i="31"/>
  <c r="Y374" i="31"/>
  <c r="Y375" i="31"/>
  <c r="X376" i="31"/>
  <c r="Y376" i="31"/>
  <c r="X377" i="31"/>
  <c r="X378" i="31"/>
  <c r="Y377" i="31"/>
  <c r="Y378" i="31"/>
  <c r="X379" i="31"/>
  <c r="X380" i="31"/>
  <c r="Y379" i="31"/>
  <c r="X381" i="31"/>
  <c r="Y380" i="31"/>
  <c r="X382" i="31"/>
  <c r="Y381" i="31"/>
  <c r="X383" i="31"/>
  <c r="Y382" i="31"/>
  <c r="X384" i="31"/>
  <c r="Y383" i="31"/>
  <c r="X385" i="31"/>
  <c r="Y384" i="31"/>
  <c r="Y385" i="31"/>
  <c r="X386" i="31"/>
  <c r="Y386" i="31"/>
  <c r="X387" i="31"/>
  <c r="Y387" i="31"/>
  <c r="X388" i="31"/>
  <c r="X389" i="31"/>
  <c r="Y388" i="31"/>
  <c r="Y389" i="31"/>
  <c r="X390" i="31"/>
  <c r="X391" i="31"/>
  <c r="Y390" i="31"/>
  <c r="X392" i="31"/>
  <c r="Y391" i="31"/>
  <c r="Y392" i="31"/>
  <c r="X393" i="31"/>
  <c r="X394" i="31"/>
  <c r="Y393" i="31"/>
  <c r="X395" i="31"/>
  <c r="Y394" i="31"/>
  <c r="Y395" i="31"/>
  <c r="X396" i="31"/>
  <c r="X397" i="31"/>
  <c r="Y396" i="31"/>
  <c r="X398" i="31"/>
  <c r="Y397" i="31"/>
  <c r="X399" i="31"/>
  <c r="Y398" i="31"/>
  <c r="Y399" i="31"/>
  <c r="X400" i="31"/>
  <c r="Y400" i="31"/>
  <c r="X401" i="31"/>
  <c r="X402" i="31"/>
  <c r="Y401" i="31"/>
  <c r="Y402" i="31"/>
  <c r="X403" i="31"/>
  <c r="X404" i="31"/>
  <c r="Y403" i="31"/>
  <c r="X405" i="31"/>
  <c r="Y404" i="31"/>
  <c r="Y405" i="31"/>
  <c r="X406" i="31"/>
  <c r="X407" i="31"/>
  <c r="Y406" i="31"/>
  <c r="X408" i="31"/>
  <c r="Y407" i="31"/>
  <c r="X409" i="31"/>
  <c r="Y408" i="31"/>
  <c r="Y409" i="31"/>
  <c r="X410" i="31"/>
  <c r="Y410" i="31"/>
  <c r="X411" i="31"/>
  <c r="Y411" i="31"/>
  <c r="X412" i="31"/>
  <c r="X413" i="31"/>
  <c r="Y412" i="31"/>
  <c r="X414" i="31"/>
  <c r="Y413" i="31"/>
  <c r="X415" i="31"/>
  <c r="Y414" i="31"/>
  <c r="X416" i="31"/>
  <c r="Y415" i="31"/>
  <c r="Y416" i="31"/>
  <c r="X417" i="31"/>
  <c r="X418" i="31"/>
  <c r="Y417" i="31"/>
  <c r="Y418" i="31"/>
  <c r="X419" i="31"/>
  <c r="Y419" i="31"/>
  <c r="X420" i="31"/>
  <c r="X421" i="31"/>
  <c r="Y420" i="31"/>
  <c r="Y421" i="31"/>
  <c r="X422" i="31"/>
  <c r="X423" i="31"/>
  <c r="Y422" i="31"/>
  <c r="Y423" i="31"/>
  <c r="X424" i="31"/>
  <c r="X425" i="31"/>
  <c r="Y424" i="31"/>
  <c r="X426" i="31"/>
  <c r="Y425" i="31"/>
  <c r="X427" i="31"/>
  <c r="Y426" i="31"/>
  <c r="Y427" i="31"/>
  <c r="X428" i="31"/>
  <c r="X429" i="31"/>
  <c r="Y428" i="31"/>
  <c r="Y429" i="31"/>
  <c r="X430" i="31"/>
  <c r="X431" i="31"/>
  <c r="Y430" i="31"/>
  <c r="Y431" i="31"/>
  <c r="X432" i="31"/>
  <c r="Y432" i="31"/>
  <c r="X433" i="31"/>
  <c r="X434" i="31"/>
  <c r="Y433" i="31"/>
  <c r="Y434" i="31"/>
  <c r="X435" i="31"/>
  <c r="X436" i="31"/>
  <c r="Y435" i="31"/>
  <c r="Y436" i="31"/>
  <c r="X437" i="31"/>
  <c r="X438" i="31"/>
  <c r="Y437" i="31"/>
  <c r="X439" i="31"/>
  <c r="Y438" i="31"/>
  <c r="Y439" i="31"/>
  <c r="X440" i="31"/>
  <c r="X441" i="31"/>
  <c r="Y440" i="31"/>
  <c r="X442" i="31"/>
  <c r="Y441" i="31"/>
  <c r="Y442" i="31"/>
  <c r="X443" i="31"/>
  <c r="X444" i="31"/>
  <c r="Y443" i="31"/>
  <c r="X445" i="31"/>
  <c r="Y444" i="31"/>
  <c r="Y445" i="31"/>
  <c r="X446" i="31"/>
  <c r="Y446" i="31"/>
  <c r="X447" i="31"/>
  <c r="Y447" i="31"/>
  <c r="X448" i="31"/>
  <c r="X449" i="31"/>
  <c r="Y448" i="31"/>
  <c r="Y449" i="31"/>
  <c r="X450" i="31"/>
  <c r="Y450" i="31"/>
  <c r="X451" i="31"/>
  <c r="Y451" i="31"/>
  <c r="X452" i="31"/>
  <c r="Y452" i="31"/>
  <c r="X453" i="31"/>
  <c r="Y453" i="31"/>
  <c r="X454" i="31"/>
  <c r="X455" i="31"/>
  <c r="Y454" i="31"/>
  <c r="X456" i="31"/>
  <c r="Y455" i="31"/>
  <c r="X457" i="31"/>
  <c r="Y456" i="31"/>
  <c r="X458" i="31"/>
  <c r="Y457" i="31"/>
  <c r="X459" i="31"/>
  <c r="Y458" i="31"/>
  <c r="Y459" i="31"/>
  <c r="X460" i="31"/>
  <c r="X461" i="31"/>
  <c r="Y460" i="31"/>
  <c r="X462" i="31"/>
  <c r="Y461" i="31"/>
  <c r="Y462" i="31"/>
  <c r="X463" i="31"/>
  <c r="X464" i="31"/>
  <c r="Y463" i="31"/>
  <c r="Y464" i="31"/>
  <c r="X465" i="31"/>
  <c r="X466" i="31"/>
  <c r="Y465" i="31"/>
  <c r="Y466" i="31"/>
  <c r="X467" i="31"/>
  <c r="X468" i="31"/>
  <c r="Y467" i="31"/>
  <c r="X469" i="31"/>
  <c r="Y468" i="31"/>
  <c r="X470" i="31"/>
  <c r="Y469" i="31"/>
  <c r="Y470" i="31"/>
  <c r="X471" i="31"/>
  <c r="X472" i="31"/>
  <c r="Y471" i="31"/>
  <c r="X473" i="31"/>
  <c r="Y472" i="31"/>
  <c r="X474" i="31"/>
  <c r="Y473" i="31"/>
  <c r="X475" i="31"/>
  <c r="Y474" i="31"/>
  <c r="X476" i="31"/>
  <c r="Y475" i="31"/>
  <c r="Y476" i="31"/>
  <c r="X477" i="31"/>
  <c r="X478" i="31"/>
  <c r="Y477" i="31"/>
  <c r="Y478" i="31"/>
  <c r="X479" i="31"/>
  <c r="Y479" i="31"/>
  <c r="X480" i="31"/>
  <c r="X481" i="31"/>
  <c r="Y480" i="31"/>
  <c r="Y481" i="31"/>
  <c r="X482" i="31"/>
  <c r="X483" i="31"/>
  <c r="Y482" i="31"/>
  <c r="Y483" i="31"/>
  <c r="X484" i="31"/>
  <c r="X485" i="31"/>
  <c r="Y484" i="31"/>
  <c r="Y485" i="31"/>
  <c r="X486" i="31"/>
  <c r="X487" i="31"/>
  <c r="Y486" i="31"/>
  <c r="Y487" i="31"/>
  <c r="X488" i="31"/>
  <c r="Y488" i="31"/>
  <c r="X489" i="31"/>
  <c r="X490" i="31"/>
  <c r="Y489" i="31"/>
  <c r="X491" i="31"/>
  <c r="Y490" i="31"/>
  <c r="Y491" i="31"/>
  <c r="X492" i="31"/>
  <c r="Y492" i="31"/>
  <c r="X493" i="31"/>
  <c r="X494" i="31"/>
  <c r="Y493" i="31"/>
  <c r="Y494" i="31"/>
  <c r="X495" i="31"/>
  <c r="X496" i="31"/>
  <c r="Y495" i="31"/>
  <c r="X497" i="31"/>
  <c r="Y496" i="31"/>
  <c r="X498" i="31"/>
  <c r="Y497" i="31"/>
  <c r="X499" i="31"/>
  <c r="Y498" i="31"/>
  <c r="Y499" i="31"/>
  <c r="X500" i="31"/>
  <c r="X501" i="31"/>
  <c r="Y500" i="31"/>
  <c r="X502" i="31"/>
  <c r="Y501" i="31"/>
  <c r="X503" i="31"/>
  <c r="Y502" i="31"/>
  <c r="X504" i="31"/>
  <c r="Y503" i="31"/>
  <c r="Y504" i="31"/>
  <c r="X505" i="31"/>
  <c r="Y505" i="31"/>
  <c r="X506" i="31"/>
  <c r="Y506" i="31"/>
  <c r="X507" i="31"/>
  <c r="X508" i="31"/>
  <c r="Y507" i="31"/>
  <c r="Y508" i="31"/>
  <c r="X509" i="31"/>
  <c r="Y509" i="31"/>
  <c r="X510" i="31"/>
  <c r="X511" i="31"/>
  <c r="Y510" i="31"/>
  <c r="Y511" i="31"/>
  <c r="X512" i="31"/>
  <c r="X513" i="31"/>
  <c r="Y512" i="31"/>
  <c r="X514" i="31"/>
  <c r="Y513" i="31"/>
  <c r="Y514" i="31"/>
  <c r="X515" i="31"/>
  <c r="X516" i="31"/>
  <c r="Y515" i="31"/>
  <c r="X517" i="31"/>
  <c r="Y516" i="31"/>
  <c r="X518" i="31"/>
  <c r="Y517" i="31"/>
  <c r="X519" i="31"/>
  <c r="Y518" i="31"/>
  <c r="X520" i="31"/>
  <c r="Y519" i="31"/>
  <c r="Y520" i="31"/>
  <c r="X521" i="31"/>
  <c r="Y521" i="31"/>
  <c r="X522" i="31"/>
  <c r="X523" i="31"/>
  <c r="Y522" i="31"/>
  <c r="Y523" i="31"/>
  <c r="X524" i="31"/>
  <c r="X525" i="31"/>
  <c r="Y524" i="31"/>
  <c r="Y525" i="31"/>
  <c r="X526" i="31"/>
  <c r="X527" i="31"/>
  <c r="Y526" i="31"/>
  <c r="Y527" i="31"/>
  <c r="X528" i="31"/>
  <c r="Y528" i="31"/>
  <c r="X529" i="31"/>
  <c r="X530" i="31"/>
  <c r="Y529" i="31"/>
  <c r="Y530" i="31"/>
  <c r="X531" i="31"/>
  <c r="Y531" i="31"/>
  <c r="X532" i="31"/>
  <c r="X533" i="31"/>
  <c r="Y532" i="31"/>
  <c r="Y533" i="31"/>
  <c r="X534" i="31"/>
  <c r="Y534" i="31"/>
  <c r="X535" i="31"/>
  <c r="X536" i="31"/>
  <c r="Y535" i="31"/>
  <c r="X537" i="31"/>
  <c r="Y536" i="31"/>
  <c r="X538" i="31"/>
  <c r="Y537" i="31"/>
  <c r="Y538" i="31"/>
  <c r="X539" i="31"/>
  <c r="Y539" i="31"/>
  <c r="X540" i="31"/>
  <c r="X541" i="31"/>
  <c r="Y540" i="31"/>
  <c r="X542" i="31"/>
  <c r="Y541" i="31"/>
  <c r="Y542" i="31"/>
  <c r="X543" i="31"/>
  <c r="X544" i="31"/>
  <c r="Y543" i="31"/>
  <c r="Y544" i="31"/>
  <c r="X545" i="31"/>
  <c r="X546" i="31"/>
  <c r="Y545" i="31"/>
  <c r="Y546" i="31"/>
  <c r="X547" i="31"/>
  <c r="Y547" i="31"/>
  <c r="X548" i="31"/>
  <c r="Y548" i="31"/>
  <c r="X549" i="31"/>
  <c r="Y549" i="31"/>
  <c r="X550" i="31"/>
  <c r="X551" i="31"/>
  <c r="Y550" i="31"/>
  <c r="Y551" i="31"/>
  <c r="X552" i="31"/>
  <c r="Y552" i="31"/>
  <c r="X553" i="31"/>
  <c r="X554" i="31"/>
  <c r="Y553" i="31"/>
  <c r="X555" i="31"/>
  <c r="Y554" i="31"/>
  <c r="X556" i="31"/>
  <c r="Y555" i="31"/>
  <c r="Y556" i="31"/>
  <c r="X557" i="31"/>
  <c r="Y557" i="31"/>
  <c r="X558" i="31"/>
  <c r="Y558" i="31"/>
  <c r="X559" i="31"/>
  <c r="Y559" i="31"/>
  <c r="X560" i="31"/>
  <c r="Y560" i="31"/>
  <c r="X561" i="31"/>
  <c r="Y561" i="31"/>
  <c r="X562" i="31"/>
  <c r="Y562" i="31"/>
  <c r="X563" i="31"/>
  <c r="Y563" i="31"/>
  <c r="X564" i="31"/>
  <c r="Y564" i="31"/>
  <c r="X565" i="31"/>
  <c r="X566" i="31"/>
  <c r="Y565" i="31"/>
  <c r="Y566" i="31"/>
  <c r="X567" i="31"/>
  <c r="Y567" i="31"/>
  <c r="X568" i="31"/>
  <c r="X569" i="31"/>
  <c r="Y568" i="31"/>
  <c r="X570" i="31"/>
  <c r="Y569" i="31"/>
  <c r="Y570" i="31"/>
  <c r="X571" i="31"/>
  <c r="Y571" i="31"/>
  <c r="X572" i="31"/>
  <c r="X573" i="31"/>
  <c r="Y572" i="31"/>
  <c r="X574" i="31"/>
  <c r="Y573" i="31"/>
  <c r="Y574" i="31"/>
  <c r="X575" i="31"/>
  <c r="X576" i="31"/>
  <c r="Y575" i="31"/>
  <c r="X577" i="31"/>
  <c r="Y576" i="31"/>
  <c r="X578" i="31"/>
  <c r="Y577" i="31"/>
  <c r="Y578" i="31"/>
  <c r="X579" i="31"/>
  <c r="Y579" i="31"/>
  <c r="X580" i="31"/>
  <c r="X581" i="31"/>
  <c r="Y580" i="31"/>
  <c r="X582" i="31"/>
  <c r="Y581" i="31"/>
  <c r="X583" i="31"/>
  <c r="Y582" i="31"/>
  <c r="X584" i="31"/>
  <c r="Y583" i="31"/>
  <c r="Y584" i="31"/>
  <c r="X585" i="31"/>
  <c r="Y585" i="31"/>
  <c r="X586" i="31"/>
  <c r="Y586" i="31"/>
  <c r="X587" i="31"/>
  <c r="X588" i="31"/>
  <c r="Y587" i="31"/>
  <c r="Y588" i="31"/>
  <c r="X589" i="31"/>
  <c r="X590" i="31"/>
  <c r="Y589" i="31"/>
  <c r="Y590" i="31"/>
  <c r="X591" i="31"/>
  <c r="Y591" i="31"/>
  <c r="X592" i="31"/>
  <c r="X593" i="31"/>
  <c r="Y592" i="31"/>
  <c r="Y593" i="31"/>
  <c r="X594" i="31"/>
  <c r="X595" i="31"/>
  <c r="Y594" i="31"/>
  <c r="X596" i="31"/>
  <c r="Y595" i="31"/>
  <c r="Y596" i="31"/>
  <c r="X597" i="31"/>
  <c r="X598" i="31"/>
  <c r="Y597" i="31"/>
  <c r="Y598" i="31"/>
  <c r="X599" i="31"/>
  <c r="X600" i="31"/>
  <c r="Y599" i="31"/>
  <c r="Y600" i="31"/>
  <c r="X601" i="31"/>
  <c r="Y601" i="31"/>
  <c r="X602" i="31"/>
  <c r="X603" i="31"/>
  <c r="Y602" i="31"/>
  <c r="X604" i="31"/>
  <c r="Y603" i="31"/>
  <c r="Y604" i="31"/>
  <c r="X605" i="31"/>
  <c r="Y605" i="31"/>
  <c r="X606" i="31"/>
  <c r="X607" i="31"/>
  <c r="Y606" i="31"/>
  <c r="X608" i="31"/>
  <c r="Y607" i="31"/>
  <c r="Y608" i="31"/>
  <c r="X609" i="31"/>
  <c r="X610" i="31"/>
  <c r="Y609" i="31"/>
  <c r="Y610" i="31"/>
  <c r="X611" i="31"/>
  <c r="X612" i="31"/>
  <c r="Y611" i="31"/>
  <c r="Y612" i="31"/>
  <c r="X613" i="31"/>
  <c r="X614" i="31"/>
  <c r="Y613" i="31"/>
  <c r="X615" i="31"/>
  <c r="Y614" i="31"/>
  <c r="X616" i="31"/>
  <c r="Y615" i="31"/>
  <c r="X617" i="31"/>
  <c r="Y616" i="31"/>
  <c r="Y617" i="31"/>
  <c r="X618" i="31"/>
  <c r="X619" i="31"/>
  <c r="Y618" i="31"/>
  <c r="X620" i="31"/>
  <c r="Y619" i="31"/>
  <c r="Y620" i="31"/>
  <c r="X621" i="31"/>
  <c r="Y621" i="31"/>
  <c r="X622" i="31"/>
  <c r="Y622" i="31"/>
  <c r="X623" i="31"/>
  <c r="X624" i="31"/>
  <c r="Y623" i="31"/>
  <c r="X625" i="31"/>
  <c r="Y624" i="31"/>
  <c r="Y625" i="31"/>
  <c r="X626" i="31"/>
  <c r="X627" i="31"/>
  <c r="Y626" i="31"/>
  <c r="X628" i="31"/>
  <c r="Y627" i="31"/>
  <c r="X629" i="31"/>
  <c r="Y628" i="31"/>
  <c r="X630" i="31"/>
  <c r="Y629" i="31"/>
  <c r="Y630" i="31"/>
  <c r="X631" i="31"/>
  <c r="X632" i="31"/>
  <c r="Y631" i="31"/>
  <c r="X633" i="31"/>
  <c r="Y632" i="31"/>
  <c r="Y633" i="31"/>
  <c r="X634" i="31"/>
  <c r="X635" i="31"/>
  <c r="Y634" i="31"/>
  <c r="X636" i="31"/>
  <c r="Y635" i="31"/>
  <c r="X637" i="31"/>
  <c r="Y636" i="31"/>
  <c r="Y637" i="31"/>
  <c r="X638" i="31"/>
  <c r="X639" i="31"/>
  <c r="Y638" i="31"/>
  <c r="Y639" i="31"/>
  <c r="X640" i="31"/>
  <c r="X641" i="31"/>
  <c r="Y640" i="31"/>
  <c r="X642" i="31"/>
  <c r="Y641" i="31"/>
  <c r="X643" i="31"/>
  <c r="Y642" i="31"/>
  <c r="Y643" i="31"/>
  <c r="X644" i="31"/>
  <c r="X645" i="31"/>
  <c r="Y644" i="31"/>
  <c r="X646" i="31"/>
  <c r="Y645" i="31"/>
  <c r="X647" i="31"/>
  <c r="Y646" i="31"/>
  <c r="X648" i="31"/>
  <c r="Y647" i="31"/>
  <c r="Y648" i="31"/>
  <c r="X649" i="31"/>
  <c r="Y649" i="31"/>
  <c r="X650" i="31"/>
  <c r="X651" i="31"/>
  <c r="Y650" i="31"/>
  <c r="Y651" i="31"/>
  <c r="X652" i="31"/>
  <c r="Y652" i="31"/>
  <c r="X653" i="31"/>
  <c r="Y653" i="31"/>
  <c r="X654" i="31"/>
  <c r="Y654" i="31"/>
  <c r="X655" i="31"/>
  <c r="Y655" i="31"/>
  <c r="X656" i="31"/>
  <c r="X657" i="31"/>
  <c r="Y656" i="31"/>
  <c r="Y657" i="31"/>
  <c r="X658" i="31"/>
  <c r="X659" i="31"/>
  <c r="Y658" i="31"/>
  <c r="Y659" i="31"/>
  <c r="X660" i="31"/>
  <c r="Y660" i="31"/>
  <c r="X661" i="31"/>
  <c r="X662" i="31"/>
  <c r="Y661" i="31"/>
  <c r="X663" i="31"/>
  <c r="Y662" i="31"/>
  <c r="Y663" i="31"/>
  <c r="X664" i="31"/>
  <c r="Y664" i="31"/>
  <c r="X665" i="31"/>
  <c r="X666" i="31"/>
  <c r="Y665" i="31"/>
  <c r="Y666" i="31"/>
  <c r="X667" i="31"/>
  <c r="X668" i="31"/>
  <c r="Y667" i="31"/>
  <c r="Y668" i="31"/>
  <c r="X669" i="31"/>
  <c r="Y669" i="31"/>
  <c r="X670" i="31"/>
  <c r="Y670" i="31"/>
  <c r="X671" i="31"/>
  <c r="Y671" i="31"/>
  <c r="X672" i="31"/>
  <c r="X673" i="31"/>
  <c r="Y672" i="31"/>
  <c r="Y673" i="31"/>
  <c r="X674" i="31"/>
  <c r="X675" i="31"/>
  <c r="Y674" i="31"/>
  <c r="Y675" i="31"/>
  <c r="X676" i="31"/>
  <c r="Y676" i="31"/>
  <c r="X677" i="31"/>
  <c r="X678" i="31"/>
  <c r="Y677" i="31"/>
  <c r="Y678" i="31"/>
  <c r="X679" i="31"/>
  <c r="X680" i="31"/>
  <c r="Y679" i="31"/>
  <c r="Y680" i="31"/>
  <c r="X681" i="31"/>
  <c r="X682" i="31"/>
  <c r="Y681" i="31"/>
  <c r="Y682" i="31"/>
  <c r="X683" i="31"/>
  <c r="X684" i="31"/>
  <c r="Y683" i="31"/>
  <c r="Y684" i="31"/>
  <c r="X685" i="31"/>
  <c r="Y685" i="31"/>
  <c r="X686" i="31"/>
  <c r="X687" i="31"/>
  <c r="Y686" i="31"/>
  <c r="X688" i="31"/>
  <c r="Y687" i="31"/>
  <c r="X689" i="31"/>
  <c r="Y688" i="31"/>
  <c r="Y689" i="31"/>
  <c r="X690" i="31"/>
  <c r="Y690" i="31"/>
  <c r="X691" i="31"/>
  <c r="Y691" i="31"/>
  <c r="X692" i="31"/>
  <c r="Y692" i="31"/>
  <c r="X693" i="31"/>
  <c r="Y693" i="31"/>
  <c r="X694" i="31"/>
  <c r="X695" i="31"/>
  <c r="Y694" i="31"/>
  <c r="Y695" i="31"/>
  <c r="X696" i="31"/>
  <c r="Y696" i="31"/>
  <c r="X697" i="31"/>
  <c r="Y697" i="31"/>
  <c r="X698" i="31"/>
  <c r="Y698" i="31"/>
  <c r="X699" i="31"/>
  <c r="X700" i="31"/>
  <c r="Y699" i="31"/>
  <c r="X701" i="31"/>
  <c r="Y700" i="31"/>
  <c r="X702" i="31"/>
  <c r="Y701" i="31"/>
  <c r="X703" i="31"/>
  <c r="Y702" i="31"/>
  <c r="Y703" i="31"/>
  <c r="X704" i="31"/>
  <c r="Y704" i="31"/>
  <c r="X705" i="31"/>
  <c r="Y705" i="31"/>
  <c r="X706" i="31"/>
  <c r="Y706" i="31"/>
  <c r="X707" i="31"/>
  <c r="X708" i="31"/>
  <c r="Y707" i="31"/>
  <c r="X709" i="31"/>
  <c r="Y708" i="31"/>
  <c r="Y709" i="31"/>
  <c r="X710" i="31"/>
  <c r="Y710" i="31"/>
  <c r="X711" i="31"/>
  <c r="Y711" i="31"/>
  <c r="X712" i="31"/>
  <c r="Y712" i="31"/>
  <c r="X713" i="31"/>
  <c r="Y713" i="31"/>
  <c r="X714" i="31"/>
  <c r="Y714" i="31"/>
  <c r="X715" i="31"/>
  <c r="X716" i="31"/>
  <c r="Y715" i="31"/>
  <c r="Y716" i="31"/>
  <c r="X717" i="31"/>
  <c r="X718" i="31"/>
  <c r="Y717" i="31"/>
  <c r="Y718" i="31"/>
  <c r="X719" i="31"/>
  <c r="X720" i="31"/>
  <c r="Y719" i="31"/>
  <c r="X721" i="31"/>
  <c r="Y720" i="31"/>
  <c r="Y721" i="31"/>
  <c r="X722" i="31"/>
  <c r="X723" i="31"/>
  <c r="Y722" i="31"/>
  <c r="X724" i="31"/>
  <c r="Y723" i="31"/>
  <c r="Y724" i="31"/>
  <c r="X725" i="31"/>
  <c r="X726" i="31"/>
  <c r="Y725" i="31"/>
  <c r="X727" i="31"/>
  <c r="Y726" i="31"/>
  <c r="X728" i="31"/>
  <c r="Y727" i="31"/>
  <c r="X729" i="31"/>
  <c r="Y728" i="31"/>
  <c r="Y729" i="31"/>
  <c r="X730" i="31"/>
  <c r="Y730" i="31"/>
  <c r="X731" i="31"/>
  <c r="X732" i="31"/>
  <c r="Y731" i="31"/>
  <c r="X733" i="31"/>
  <c r="Y732" i="31"/>
  <c r="Y733" i="31"/>
  <c r="X734" i="31"/>
  <c r="X735" i="31"/>
  <c r="Y734" i="31"/>
  <c r="X736" i="31"/>
  <c r="Y735" i="31"/>
  <c r="Y736" i="31"/>
  <c r="X737" i="31"/>
  <c r="Y737" i="31"/>
  <c r="X738" i="31"/>
  <c r="Y738" i="31"/>
  <c r="X739" i="31"/>
  <c r="X740" i="31"/>
  <c r="Y739" i="31"/>
  <c r="Y740" i="31"/>
  <c r="X741" i="31"/>
  <c r="Y741" i="31"/>
  <c r="X742" i="31"/>
  <c r="Y742" i="31"/>
  <c r="X743" i="31"/>
  <c r="X744" i="31"/>
  <c r="Y743" i="31"/>
  <c r="Y744" i="31"/>
  <c r="X745" i="31"/>
  <c r="X746" i="31"/>
  <c r="Y745" i="31"/>
  <c r="X747" i="31"/>
  <c r="Y746" i="31"/>
  <c r="X748" i="31"/>
  <c r="Y747" i="31"/>
  <c r="X749" i="31"/>
  <c r="Y748" i="31"/>
  <c r="Y749" i="31"/>
  <c r="X750" i="31"/>
  <c r="Y750" i="31"/>
  <c r="X751" i="31"/>
  <c r="X752" i="31"/>
  <c r="Y751" i="31"/>
  <c r="Y752" i="31"/>
  <c r="X753" i="31"/>
  <c r="X754" i="31"/>
  <c r="Y753" i="31"/>
  <c r="X755" i="31"/>
  <c r="Y754" i="31"/>
  <c r="X756" i="31"/>
  <c r="Y755" i="31"/>
  <c r="X757" i="31"/>
  <c r="Y756" i="31"/>
  <c r="X758" i="31"/>
  <c r="Y757" i="31"/>
  <c r="Y758" i="31"/>
  <c r="X759" i="31"/>
  <c r="X760" i="31"/>
  <c r="Y759" i="31"/>
  <c r="Y760" i="31"/>
  <c r="X761" i="31"/>
  <c r="X762" i="31"/>
  <c r="Y761" i="31"/>
  <c r="Y762" i="31"/>
  <c r="X763" i="31"/>
  <c r="Y763" i="31"/>
  <c r="X764" i="31"/>
  <c r="Y764" i="31"/>
  <c r="X765" i="31"/>
  <c r="X766" i="31"/>
  <c r="Y765" i="31"/>
  <c r="X767" i="31"/>
  <c r="Y766" i="31"/>
  <c r="X768" i="31"/>
  <c r="Y767" i="31"/>
  <c r="X769" i="31"/>
  <c r="Y768" i="31"/>
  <c r="Y769" i="31"/>
  <c r="X770" i="31"/>
  <c r="Y770" i="31"/>
  <c r="X771" i="31"/>
  <c r="Y771" i="31"/>
  <c r="X772" i="31"/>
  <c r="Y772" i="31"/>
  <c r="X773" i="31"/>
  <c r="X774" i="31"/>
  <c r="Y773" i="31"/>
  <c r="Y774" i="31"/>
  <c r="X775" i="31"/>
  <c r="Y775" i="31"/>
  <c r="X776" i="31"/>
  <c r="X777" i="31"/>
  <c r="Y776" i="31"/>
  <c r="Y777" i="31"/>
  <c r="X778" i="31"/>
  <c r="X779" i="31"/>
  <c r="Y778" i="31"/>
  <c r="X780" i="31"/>
  <c r="Y779" i="31"/>
  <c r="X781" i="31"/>
  <c r="Y780" i="31"/>
  <c r="Y781" i="31"/>
  <c r="X782" i="31"/>
  <c r="Y782" i="31"/>
  <c r="X783" i="31"/>
  <c r="X784" i="31"/>
  <c r="Y783" i="31"/>
  <c r="X785" i="31"/>
  <c r="Y784" i="31"/>
  <c r="Y785" i="31"/>
  <c r="X786" i="31"/>
  <c r="Y786" i="31"/>
  <c r="X787" i="31"/>
  <c r="X788" i="31"/>
  <c r="Y787" i="31"/>
  <c r="Y788" i="31"/>
  <c r="X789" i="31"/>
  <c r="Y789" i="31"/>
  <c r="X790" i="31"/>
  <c r="X791" i="31"/>
  <c r="Y790" i="31"/>
  <c r="Y791" i="31"/>
  <c r="X792" i="31"/>
  <c r="Y792" i="31"/>
  <c r="X793" i="31"/>
  <c r="Y793" i="31"/>
  <c r="X794" i="31"/>
  <c r="X795" i="31"/>
  <c r="Y794" i="31"/>
  <c r="Y795" i="31"/>
  <c r="X796" i="31"/>
  <c r="Y796" i="31"/>
  <c r="X797" i="31"/>
  <c r="X798" i="31"/>
  <c r="Y797" i="31"/>
  <c r="Y798" i="31"/>
  <c r="X799" i="31"/>
  <c r="Y799" i="31"/>
  <c r="X800" i="31"/>
  <c r="Y800" i="31"/>
  <c r="X801" i="31"/>
  <c r="Y801" i="31"/>
  <c r="X802" i="31"/>
  <c r="Y802" i="31"/>
  <c r="X803" i="31"/>
  <c r="X804" i="31"/>
  <c r="Y803" i="31"/>
  <c r="X805" i="31"/>
  <c r="Y804" i="31"/>
  <c r="Y805" i="31"/>
  <c r="X806" i="31"/>
  <c r="X807" i="31"/>
  <c r="Y806" i="31"/>
  <c r="Y807" i="31"/>
  <c r="X808" i="31"/>
  <c r="X809" i="31"/>
  <c r="Y808" i="31"/>
  <c r="Y809" i="31"/>
  <c r="X810" i="31"/>
  <c r="X811" i="31"/>
  <c r="Y810" i="31"/>
  <c r="X812" i="31"/>
  <c r="Y811" i="31"/>
  <c r="Y812" i="31"/>
  <c r="X813" i="31"/>
  <c r="X814" i="31"/>
  <c r="Y813" i="31"/>
  <c r="Y814" i="31"/>
  <c r="X815" i="31"/>
  <c r="X816" i="31"/>
  <c r="Y815" i="31"/>
  <c r="X817" i="31"/>
  <c r="Y816" i="31"/>
  <c r="Y817" i="31"/>
  <c r="X818" i="31"/>
  <c r="X819" i="31"/>
  <c r="Y818" i="31"/>
  <c r="Y819" i="31"/>
  <c r="X820" i="31"/>
  <c r="Y820" i="31"/>
  <c r="X821" i="31"/>
  <c r="X822" i="31"/>
  <c r="Y821" i="31"/>
  <c r="Y822" i="31"/>
  <c r="X823" i="31"/>
  <c r="X824" i="31"/>
  <c r="Y823" i="31"/>
  <c r="Y824" i="31"/>
  <c r="X825" i="31"/>
  <c r="Y825" i="31"/>
  <c r="X826" i="31"/>
  <c r="Y826" i="31"/>
  <c r="X827" i="31"/>
  <c r="Y827" i="31"/>
  <c r="X828" i="31"/>
  <c r="Y828" i="31"/>
  <c r="X829" i="31"/>
  <c r="X830" i="31"/>
  <c r="Y829" i="31"/>
  <c r="Y830" i="31"/>
  <c r="X831" i="31"/>
  <c r="Y831" i="31"/>
  <c r="X832" i="31"/>
  <c r="Y832" i="31"/>
  <c r="X833" i="31"/>
  <c r="Y833" i="31"/>
  <c r="X834" i="31"/>
  <c r="X835" i="31"/>
  <c r="Y834" i="31"/>
  <c r="Y835" i="31"/>
  <c r="X836" i="31"/>
  <c r="X837" i="31"/>
  <c r="Y836" i="31"/>
  <c r="X838" i="31"/>
  <c r="Y837" i="31"/>
  <c r="X839" i="31"/>
  <c r="Y838" i="31"/>
  <c r="X840" i="31"/>
  <c r="Y839" i="31"/>
  <c r="X841" i="31"/>
  <c r="Y840" i="31"/>
  <c r="X842" i="31"/>
  <c r="Y841" i="31"/>
  <c r="X843" i="31"/>
  <c r="Y842" i="31"/>
  <c r="X844" i="31"/>
  <c r="Y843" i="31"/>
  <c r="X845" i="31"/>
  <c r="Y844" i="31"/>
  <c r="Y845" i="31"/>
  <c r="X846" i="31"/>
  <c r="X847" i="31"/>
  <c r="Y846" i="31"/>
  <c r="X848" i="31"/>
  <c r="Y847" i="31"/>
  <c r="Y848" i="31"/>
  <c r="X849" i="31"/>
  <c r="X850" i="31"/>
  <c r="Y849" i="31"/>
  <c r="X851" i="31"/>
  <c r="Y850" i="31"/>
  <c r="Y851" i="31"/>
  <c r="X852" i="31"/>
  <c r="X853" i="31"/>
  <c r="Y852" i="31"/>
  <c r="X854" i="31"/>
  <c r="Y853" i="31"/>
  <c r="Y854" i="31"/>
  <c r="X855" i="31"/>
  <c r="X856" i="31"/>
  <c r="Y855" i="31"/>
  <c r="Y856" i="31"/>
  <c r="X857" i="31"/>
  <c r="X858" i="31"/>
  <c r="Y857" i="31"/>
  <c r="X859" i="31"/>
  <c r="Y858" i="31"/>
  <c r="Y859" i="31"/>
  <c r="X860" i="31"/>
  <c r="Y860" i="31"/>
  <c r="X861" i="31"/>
  <c r="X862" i="31"/>
  <c r="Y861" i="31"/>
  <c r="X863" i="31"/>
  <c r="Y862" i="31"/>
  <c r="Y863" i="31"/>
  <c r="X864" i="31"/>
  <c r="X865" i="31"/>
  <c r="Y864" i="31"/>
  <c r="Y865" i="31"/>
  <c r="X866" i="31"/>
  <c r="X867" i="31"/>
  <c r="Y866" i="31"/>
  <c r="X868" i="31"/>
  <c r="Y867" i="31"/>
  <c r="X869" i="31"/>
  <c r="Y868" i="31"/>
  <c r="Y869" i="31"/>
  <c r="X870" i="31"/>
  <c r="Y870" i="31"/>
  <c r="X871" i="31"/>
  <c r="X872" i="31"/>
  <c r="Y871" i="31"/>
  <c r="Y872" i="31"/>
  <c r="X873" i="31"/>
  <c r="X874" i="31"/>
  <c r="Y873" i="31"/>
  <c r="X875" i="31"/>
  <c r="Y874" i="31"/>
  <c r="Y875" i="31"/>
  <c r="X876" i="31"/>
  <c r="X877" i="31"/>
  <c r="Y876" i="31"/>
  <c r="X878" i="31"/>
  <c r="Y877" i="31"/>
  <c r="X879" i="31"/>
  <c r="Y878" i="31"/>
  <c r="Y879" i="31"/>
  <c r="X880" i="31"/>
  <c r="X881" i="31"/>
  <c r="Y880" i="31"/>
  <c r="Y881" i="31"/>
  <c r="X882" i="31"/>
  <c r="X883" i="31"/>
  <c r="Y882" i="31"/>
  <c r="Y883" i="31"/>
  <c r="X884" i="31"/>
  <c r="Y884" i="31"/>
  <c r="X885" i="31"/>
  <c r="Y885" i="31"/>
  <c r="X886" i="31"/>
  <c r="Y886" i="31"/>
  <c r="X887" i="31"/>
  <c r="X888" i="31"/>
  <c r="Y887" i="31"/>
  <c r="X889" i="31"/>
  <c r="Y888" i="31"/>
  <c r="X890" i="31"/>
  <c r="Y889" i="31"/>
  <c r="Y890" i="31"/>
  <c r="X891" i="31"/>
  <c r="Y891" i="31"/>
  <c r="X892" i="31"/>
  <c r="X893" i="31"/>
  <c r="Y892" i="31"/>
  <c r="X894" i="31"/>
  <c r="Y893" i="31"/>
  <c r="X895" i="31"/>
  <c r="Y894" i="31"/>
  <c r="X896" i="31"/>
  <c r="Y895" i="31"/>
  <c r="Y896" i="31"/>
  <c r="X897" i="31"/>
  <c r="X898" i="31"/>
  <c r="Y897" i="31"/>
  <c r="X899" i="31"/>
  <c r="Y898" i="31"/>
  <c r="Y899" i="31"/>
  <c r="X900" i="31"/>
  <c r="X901" i="31"/>
  <c r="Y900" i="31"/>
  <c r="Y901" i="31"/>
  <c r="X902" i="31"/>
  <c r="X903" i="31"/>
  <c r="Y902" i="31"/>
  <c r="X904" i="31"/>
  <c r="Y903" i="31"/>
  <c r="X905" i="31"/>
  <c r="Y904" i="31"/>
  <c r="Y905" i="31"/>
  <c r="X906" i="31"/>
  <c r="X907" i="31"/>
  <c r="Y906" i="31"/>
  <c r="X908" i="31"/>
  <c r="Y907" i="31"/>
  <c r="Y908" i="31"/>
  <c r="X909" i="31"/>
  <c r="X910" i="31"/>
  <c r="Y909" i="31"/>
  <c r="Y910" i="31"/>
  <c r="X911" i="31"/>
  <c r="X912" i="31"/>
  <c r="Y911" i="31"/>
  <c r="X913" i="31"/>
  <c r="Y912" i="31"/>
  <c r="X914" i="31"/>
  <c r="Y913" i="31"/>
  <c r="Y914" i="31"/>
  <c r="X915" i="31"/>
  <c r="X916" i="31"/>
  <c r="Y915" i="31"/>
  <c r="Y916" i="31"/>
  <c r="X917" i="31"/>
  <c r="Y917" i="31"/>
  <c r="X918" i="31"/>
  <c r="Y918" i="31"/>
  <c r="X919" i="31"/>
  <c r="Y919" i="31"/>
  <c r="X920" i="31"/>
  <c r="X921" i="31"/>
  <c r="Y920" i="31"/>
  <c r="X922" i="31"/>
  <c r="Y921" i="31"/>
  <c r="Y922" i="31"/>
  <c r="X923" i="31"/>
  <c r="Y923" i="31"/>
  <c r="X924" i="31"/>
  <c r="Y924" i="31"/>
  <c r="X925" i="31"/>
  <c r="Y925" i="31"/>
  <c r="X926" i="31"/>
  <c r="X927" i="31"/>
  <c r="Y926" i="31"/>
  <c r="X928" i="31"/>
  <c r="Y927" i="31"/>
  <c r="Y928" i="31"/>
  <c r="X929" i="31"/>
  <c r="Y929" i="31"/>
  <c r="X930" i="31"/>
  <c r="Y930" i="31"/>
  <c r="X931" i="31"/>
  <c r="X932" i="31"/>
  <c r="Y931" i="31"/>
  <c r="X933" i="31"/>
  <c r="Y932" i="31"/>
  <c r="Y933" i="31"/>
  <c r="X934" i="31"/>
  <c r="Y934" i="31"/>
  <c r="X935" i="31"/>
  <c r="Y935" i="31"/>
  <c r="X936" i="31"/>
  <c r="Y936" i="31"/>
  <c r="X937" i="31"/>
  <c r="Y937" i="31"/>
  <c r="X938" i="31"/>
  <c r="X939" i="31"/>
  <c r="Y938" i="31"/>
  <c r="X940" i="31"/>
  <c r="Y939" i="31"/>
  <c r="Y940" i="31"/>
  <c r="X941" i="31"/>
  <c r="X942" i="31"/>
  <c r="Y941" i="31"/>
  <c r="X943" i="31"/>
  <c r="Y942" i="31"/>
  <c r="X944" i="31"/>
  <c r="Y943" i="31"/>
  <c r="X945" i="31"/>
  <c r="Y944" i="31"/>
  <c r="Y945" i="31"/>
  <c r="X946" i="31"/>
  <c r="Y946" i="31"/>
  <c r="X947" i="31"/>
  <c r="X948" i="31"/>
  <c r="Y947" i="31"/>
  <c r="X949" i="31"/>
  <c r="Y948" i="31"/>
  <c r="X950" i="31"/>
  <c r="Y949" i="31"/>
  <c r="X951" i="31"/>
  <c r="Y950" i="31"/>
  <c r="X952" i="31"/>
  <c r="Y951" i="31"/>
  <c r="X953" i="31"/>
  <c r="Y952" i="31"/>
  <c r="X954" i="31"/>
  <c r="Y953" i="31"/>
  <c r="Y954" i="31"/>
  <c r="X955" i="31"/>
  <c r="X956" i="31"/>
  <c r="Y955" i="31"/>
  <c r="X957" i="31"/>
  <c r="Y956" i="31"/>
  <c r="X958" i="31"/>
  <c r="Y957" i="31"/>
  <c r="X959" i="31"/>
  <c r="Y958" i="31"/>
  <c r="X960" i="31"/>
  <c r="Y959" i="31"/>
  <c r="X961" i="31"/>
  <c r="Y960" i="31"/>
  <c r="X962" i="31"/>
  <c r="Y961" i="31"/>
  <c r="Y962" i="31"/>
  <c r="X963" i="31"/>
  <c r="Y963" i="31"/>
  <c r="X964" i="31"/>
  <c r="Y964" i="31"/>
  <c r="X965" i="31"/>
  <c r="Y965" i="31"/>
  <c r="X966" i="31"/>
  <c r="Y966" i="31"/>
  <c r="X967" i="31"/>
  <c r="Y967" i="31"/>
  <c r="X968" i="31"/>
  <c r="Y968" i="31"/>
  <c r="X969" i="31"/>
  <c r="Y969" i="31"/>
  <c r="X970" i="31"/>
  <c r="Y970" i="31"/>
  <c r="X971" i="31"/>
  <c r="X972" i="31"/>
  <c r="Y971" i="31"/>
  <c r="X973" i="31"/>
  <c r="Y972" i="31"/>
  <c r="Y973" i="31"/>
  <c r="X974" i="31"/>
  <c r="X975" i="31"/>
  <c r="Y974" i="31"/>
  <c r="X976" i="31"/>
  <c r="Y975" i="31"/>
  <c r="Y976" i="31"/>
  <c r="X977" i="31"/>
  <c r="Y977" i="31"/>
  <c r="X978" i="31"/>
  <c r="X979" i="31"/>
  <c r="Y978" i="31"/>
  <c r="X980" i="31"/>
  <c r="Y979" i="31"/>
  <c r="Y980" i="31"/>
  <c r="X981" i="31"/>
  <c r="X982" i="31"/>
  <c r="Y981" i="31"/>
  <c r="X983" i="31"/>
  <c r="Y982" i="31"/>
  <c r="X984" i="31"/>
  <c r="Y983" i="31"/>
  <c r="X985" i="31"/>
  <c r="Y984" i="31"/>
  <c r="Y985" i="31"/>
  <c r="X986" i="31"/>
  <c r="Y986" i="31"/>
  <c r="X987" i="31"/>
  <c r="Y987" i="31"/>
  <c r="X988" i="31"/>
  <c r="Y988" i="31"/>
  <c r="X989" i="31"/>
  <c r="Y989" i="31"/>
  <c r="X990" i="31"/>
  <c r="X991" i="31"/>
  <c r="Y990" i="31"/>
  <c r="Y991" i="31"/>
  <c r="X992" i="31"/>
  <c r="X993" i="31"/>
  <c r="Y992" i="31"/>
  <c r="X994" i="31"/>
  <c r="Y993" i="31"/>
  <c r="X995" i="31"/>
  <c r="Y994" i="31"/>
  <c r="Y995" i="31"/>
  <c r="X996" i="31"/>
  <c r="Y996" i="31"/>
  <c r="X997" i="31"/>
  <c r="X998" i="31"/>
  <c r="Y997" i="31"/>
  <c r="X999" i="31"/>
  <c r="Y998" i="31"/>
  <c r="X1000" i="31"/>
  <c r="Y999" i="31"/>
  <c r="Y1000" i="31"/>
  <c r="X1001" i="31"/>
  <c r="Y1001" i="31"/>
  <c r="X1002" i="31"/>
  <c r="Y1002" i="31"/>
  <c r="X1003" i="31"/>
  <c r="Y1003" i="31"/>
  <c r="X1004" i="31"/>
  <c r="Y1004" i="31"/>
  <c r="X1005" i="31"/>
  <c r="Y1005" i="31"/>
  <c r="X1006" i="31"/>
  <c r="X1007" i="31"/>
  <c r="Y1006" i="31"/>
  <c r="X1008" i="31"/>
  <c r="Y1007" i="31"/>
  <c r="Y1008" i="31"/>
  <c r="X1009" i="31"/>
  <c r="Y1009" i="31"/>
  <c r="X1010" i="31"/>
  <c r="Y1010" i="31"/>
  <c r="X1011" i="31"/>
  <c r="X1012" i="31"/>
  <c r="Y1011" i="31"/>
  <c r="Y1012" i="31"/>
  <c r="X1013" i="31"/>
  <c r="X1014" i="31"/>
  <c r="Y1013" i="31"/>
  <c r="X1015" i="31"/>
  <c r="Y1014" i="31"/>
  <c r="X1016" i="31"/>
  <c r="Y1015" i="31"/>
  <c r="X1017" i="31"/>
  <c r="Y1016" i="31"/>
  <c r="X1018" i="31"/>
  <c r="Y1017" i="31"/>
  <c r="X1019" i="31"/>
  <c r="Y1018" i="31"/>
  <c r="X1020" i="31"/>
  <c r="Y1019" i="31"/>
  <c r="X1021" i="31"/>
  <c r="Y1020" i="31"/>
  <c r="X1022" i="31"/>
  <c r="Y1021" i="31"/>
  <c r="X1023" i="31"/>
  <c r="Y1022" i="31"/>
  <c r="Y1023" i="31"/>
  <c r="X1024" i="31"/>
  <c r="Y1024" i="31"/>
  <c r="X1025" i="31"/>
  <c r="X1026" i="31"/>
  <c r="Y1025" i="31"/>
  <c r="Y1026" i="31"/>
  <c r="X1027" i="31"/>
  <c r="X1028" i="31"/>
  <c r="Y1027" i="31"/>
  <c r="Y1028" i="31"/>
  <c r="X1029" i="31"/>
  <c r="Y1029" i="31"/>
  <c r="X1030" i="31"/>
  <c r="X1031" i="31"/>
  <c r="Y1030" i="31"/>
  <c r="X1032" i="31"/>
  <c r="Y1031" i="31"/>
  <c r="X1033" i="31"/>
  <c r="Y1032" i="31"/>
  <c r="X1034" i="31"/>
  <c r="Y1033" i="31"/>
  <c r="Y1034" i="31"/>
  <c r="X1035" i="31"/>
  <c r="Y1035" i="31"/>
  <c r="X1036" i="31"/>
  <c r="Y1036" i="31"/>
  <c r="X1037" i="31"/>
  <c r="Y1037" i="31"/>
  <c r="X1038" i="31"/>
  <c r="Y1038" i="31"/>
  <c r="X1039" i="31"/>
  <c r="X1040" i="31"/>
  <c r="Y1039" i="31"/>
  <c r="Y1040" i="31"/>
  <c r="X1041" i="31"/>
  <c r="Y1041" i="31"/>
  <c r="X1042" i="31"/>
  <c r="X1043" i="31"/>
  <c r="Y1042" i="31"/>
  <c r="Y1043" i="31"/>
  <c r="X1044" i="31"/>
  <c r="Y1044" i="31"/>
  <c r="X1045" i="31"/>
  <c r="Y1045" i="31"/>
  <c r="X1046" i="31"/>
  <c r="Y1046" i="31"/>
  <c r="X1047" i="31"/>
  <c r="Y1047" i="31"/>
  <c r="X1048" i="31"/>
  <c r="Y1048" i="31"/>
  <c r="X1049" i="31"/>
  <c r="X1050" i="31"/>
  <c r="Y1049" i="31"/>
  <c r="X1051" i="31"/>
  <c r="Y1050" i="31"/>
  <c r="Y1051" i="31"/>
  <c r="X1052" i="31"/>
  <c r="Y1052" i="31"/>
  <c r="X1053" i="31"/>
  <c r="X1054" i="31"/>
  <c r="Y1053" i="31"/>
  <c r="Y1054" i="31"/>
  <c r="X1055" i="31"/>
  <c r="Y1055" i="31"/>
  <c r="X1056" i="31"/>
  <c r="Y1056" i="31"/>
  <c r="X1057" i="31"/>
  <c r="X1058" i="31"/>
  <c r="Y1057" i="31"/>
  <c r="X1059" i="31"/>
  <c r="Y1058" i="31"/>
  <c r="Y1059" i="31"/>
  <c r="X1060" i="31"/>
  <c r="X1061" i="31"/>
  <c r="Y1060" i="31"/>
  <c r="X1062" i="31"/>
  <c r="Y1061" i="31"/>
  <c r="X1063" i="31"/>
  <c r="Y1062" i="31"/>
  <c r="Y1063" i="31"/>
  <c r="X1064" i="31"/>
  <c r="Y1064" i="31"/>
  <c r="X1065" i="31"/>
  <c r="Y1065" i="31"/>
  <c r="X1066" i="31"/>
  <c r="X1067" i="31"/>
  <c r="Y1066" i="31"/>
  <c r="Y1067" i="31"/>
  <c r="X1068" i="31"/>
  <c r="X1069" i="31"/>
  <c r="Y1068" i="31"/>
  <c r="Y1069" i="31"/>
  <c r="X1070" i="31"/>
  <c r="Y1070" i="31"/>
  <c r="X1071" i="31"/>
  <c r="X1072" i="31"/>
  <c r="Y1071" i="31"/>
  <c r="X1073" i="31"/>
  <c r="Y1072" i="31"/>
  <c r="Y1073" i="31"/>
  <c r="X1074" i="31"/>
  <c r="Y1074" i="31"/>
  <c r="X1075" i="31"/>
  <c r="X1076" i="31"/>
  <c r="Y1075" i="31"/>
  <c r="X1077" i="31"/>
  <c r="Y1076" i="31"/>
  <c r="Y1077" i="31"/>
  <c r="X1078" i="31"/>
  <c r="Y1078" i="31"/>
  <c r="X1079" i="31"/>
  <c r="X1080" i="31"/>
  <c r="Y1079" i="31"/>
  <c r="X1081" i="31"/>
  <c r="Y1080" i="31"/>
  <c r="X1082" i="31"/>
  <c r="Y1081" i="31"/>
  <c r="X1083" i="31"/>
  <c r="Y1082" i="31"/>
  <c r="X1084" i="31"/>
  <c r="Y1083" i="31"/>
  <c r="X1085" i="31"/>
  <c r="Y1084" i="31"/>
  <c r="X1086" i="31"/>
  <c r="Y1085" i="31"/>
  <c r="Y1086" i="31"/>
  <c r="X1087" i="31"/>
  <c r="X1088" i="31"/>
  <c r="Y1087" i="31"/>
  <c r="X1089" i="31"/>
  <c r="Y1088" i="31"/>
  <c r="X1090" i="31"/>
  <c r="Y1089" i="31"/>
  <c r="Y1090" i="31"/>
  <c r="X1091" i="31"/>
  <c r="X1092" i="31"/>
  <c r="Y1091" i="31"/>
  <c r="Y1092" i="31"/>
  <c r="X1093" i="31"/>
  <c r="Y1093" i="31"/>
  <c r="X1094" i="31"/>
  <c r="X1095" i="31"/>
  <c r="Y1094" i="31"/>
  <c r="X1096" i="31"/>
  <c r="Y1095" i="31"/>
  <c r="Y1096" i="31"/>
  <c r="X1097" i="31"/>
  <c r="X1098" i="31"/>
  <c r="Y1097" i="31"/>
  <c r="Y1098" i="31"/>
  <c r="X1099" i="31"/>
  <c r="X1100" i="31"/>
  <c r="Y1099" i="31"/>
  <c r="Y1100" i="31"/>
  <c r="X1101" i="31"/>
  <c r="X1102" i="31"/>
  <c r="Y1101" i="31"/>
  <c r="Y1102" i="31"/>
  <c r="X1103" i="31"/>
  <c r="X1104" i="31"/>
  <c r="Y1103" i="31"/>
  <c r="X1105" i="31"/>
  <c r="Y1104" i="31"/>
  <c r="X1106" i="31"/>
  <c r="Y1105" i="31"/>
  <c r="X1107" i="31"/>
  <c r="Y1106" i="31"/>
  <c r="Y1107" i="31"/>
  <c r="X1108" i="31"/>
  <c r="X1109" i="31"/>
  <c r="Y1108" i="31"/>
  <c r="X1110" i="31"/>
  <c r="Y1109" i="31"/>
  <c r="X1111" i="31"/>
  <c r="Y1110" i="31"/>
  <c r="Y1111" i="31"/>
  <c r="X1112" i="31"/>
  <c r="Y1112" i="31"/>
  <c r="X1113" i="31"/>
  <c r="Y1113" i="31"/>
  <c r="X1114" i="31"/>
  <c r="Y1114" i="31"/>
  <c r="X1115" i="31"/>
  <c r="Y1115" i="31"/>
  <c r="X1116" i="31"/>
  <c r="Y1116" i="31"/>
  <c r="X1117" i="31"/>
  <c r="X1118" i="31"/>
  <c r="Y1117" i="31"/>
  <c r="Y1118" i="31"/>
  <c r="X1119" i="31"/>
  <c r="Y1119" i="31"/>
  <c r="X1120" i="31"/>
  <c r="X1121" i="31"/>
  <c r="Y1120" i="31"/>
  <c r="X1122" i="31"/>
  <c r="Y1121" i="31"/>
  <c r="X1123" i="31"/>
  <c r="Y1122" i="31"/>
  <c r="X1124" i="31"/>
  <c r="Y1123" i="31"/>
  <c r="Y1124" i="31"/>
  <c r="X1125" i="31"/>
  <c r="X1126" i="31"/>
  <c r="Y1125" i="31"/>
  <c r="X1127" i="31"/>
  <c r="Y1126" i="31"/>
  <c r="X1128" i="31"/>
  <c r="Y1127" i="31"/>
  <c r="Y1128" i="31"/>
  <c r="X1129" i="31"/>
  <c r="Y1129" i="31"/>
  <c r="X1130" i="31"/>
  <c r="X1131" i="31"/>
  <c r="Y1130" i="31"/>
  <c r="X1132" i="31"/>
  <c r="Y1131" i="31"/>
  <c r="X1133" i="31"/>
  <c r="Y1132" i="31"/>
  <c r="Y1133" i="31"/>
  <c r="X1134" i="31"/>
  <c r="X1135" i="31"/>
  <c r="Y1134" i="31"/>
  <c r="X1136" i="31"/>
  <c r="Y1135" i="31"/>
  <c r="Y1136" i="31"/>
  <c r="X1137" i="31"/>
  <c r="Y1137" i="31"/>
  <c r="X1138" i="31"/>
  <c r="Y1138" i="31"/>
  <c r="X1139" i="31"/>
  <c r="X1140" i="31"/>
  <c r="Y1139" i="31"/>
  <c r="Y1140" i="31"/>
  <c r="X1141" i="31"/>
  <c r="X1142" i="31"/>
  <c r="Y1141" i="31"/>
  <c r="Y1142" i="31"/>
  <c r="X1143" i="31"/>
  <c r="X1144" i="31"/>
  <c r="Y1143" i="31"/>
  <c r="Y1144" i="31"/>
  <c r="X1145" i="31"/>
  <c r="X1146" i="31"/>
  <c r="Y1145" i="31"/>
  <c r="Y1146" i="31"/>
  <c r="X1147" i="31"/>
  <c r="Y1147" i="31"/>
  <c r="X1148" i="31"/>
  <c r="Y1148" i="31"/>
  <c r="X1149" i="31"/>
  <c r="Y1149" i="31"/>
  <c r="X1150" i="31"/>
  <c r="X1151" i="31"/>
  <c r="Y1150" i="31"/>
  <c r="X1152" i="31"/>
  <c r="Y1151" i="31"/>
  <c r="Y1152" i="31"/>
  <c r="X1153" i="31"/>
  <c r="Y1153" i="31"/>
  <c r="X1154" i="31"/>
  <c r="Y1154" i="31"/>
  <c r="X1155" i="31"/>
  <c r="Y1155" i="31"/>
  <c r="X1156" i="31"/>
  <c r="Y1156" i="31"/>
  <c r="X1157" i="31"/>
  <c r="Y1157" i="31"/>
  <c r="X1158" i="31"/>
  <c r="Y1158" i="31"/>
  <c r="X1159" i="31"/>
  <c r="Y1159" i="31"/>
  <c r="X1160" i="31"/>
  <c r="X1161" i="31"/>
  <c r="Y1160" i="31"/>
  <c r="X1162" i="31"/>
  <c r="Y1161" i="31"/>
  <c r="Y1162" i="31"/>
  <c r="X1163" i="31"/>
  <c r="X1164" i="31"/>
  <c r="Y1163" i="31"/>
  <c r="X1165" i="31"/>
  <c r="Y1164" i="31"/>
  <c r="X1166" i="31"/>
  <c r="Y1165" i="31"/>
  <c r="X1167" i="31"/>
  <c r="Y1166" i="31"/>
  <c r="Y1167" i="31"/>
  <c r="X1168" i="31"/>
  <c r="X1169" i="31"/>
  <c r="Y1168" i="31"/>
  <c r="Y1169" i="31"/>
  <c r="X1170" i="31"/>
  <c r="Y1170" i="31"/>
  <c r="X1171" i="31"/>
  <c r="X1172" i="31"/>
  <c r="Y1171" i="31"/>
  <c r="Y1172" i="31"/>
  <c r="X1173" i="31"/>
  <c r="Y1173" i="31"/>
  <c r="X1174" i="31"/>
  <c r="X1175" i="31"/>
  <c r="Y1174" i="31"/>
  <c r="X1176" i="31"/>
  <c r="Y1175" i="31"/>
  <c r="X1177" i="31"/>
  <c r="Y1176" i="31"/>
  <c r="X1178" i="31"/>
  <c r="Y1177" i="31"/>
  <c r="X1179" i="31"/>
  <c r="Y1178" i="31"/>
  <c r="X1180" i="31"/>
  <c r="Y1179" i="31"/>
  <c r="X1181" i="31"/>
  <c r="Y1180" i="31"/>
  <c r="X1182" i="31"/>
  <c r="Y1181" i="31"/>
  <c r="Y1182" i="31"/>
  <c r="X1183" i="31"/>
  <c r="X1184" i="31"/>
  <c r="Y1183" i="31"/>
  <c r="Y1184" i="31"/>
  <c r="X1185" i="31"/>
  <c r="X1186" i="31"/>
  <c r="Y1185" i="31"/>
  <c r="X1187" i="31"/>
  <c r="Y1186" i="31"/>
  <c r="X1188" i="31"/>
  <c r="Y1187" i="31"/>
  <c r="X1189" i="31"/>
  <c r="Y1188" i="31"/>
  <c r="X1190" i="31"/>
  <c r="Y1189" i="31"/>
  <c r="X1191" i="31"/>
  <c r="Y1190" i="31"/>
  <c r="X1192" i="31"/>
  <c r="Y1191" i="31"/>
  <c r="X1193" i="31"/>
  <c r="Y1192" i="31"/>
  <c r="Y1193" i="31"/>
  <c r="X1194" i="31"/>
  <c r="X1195" i="31"/>
  <c r="Y1194" i="31"/>
  <c r="Y1195" i="31"/>
  <c r="X1196" i="31"/>
  <c r="Y1196" i="31"/>
  <c r="X1197" i="31"/>
  <c r="Y1197" i="31"/>
  <c r="X1198" i="31"/>
  <c r="Y1198" i="31"/>
  <c r="X1199" i="31"/>
  <c r="X1200" i="31"/>
  <c r="Y1199" i="31"/>
  <c r="Y1200" i="31"/>
  <c r="X1201" i="31"/>
  <c r="X1202" i="31"/>
  <c r="Y1201" i="31"/>
  <c r="Y1202" i="31"/>
  <c r="X1203" i="31"/>
  <c r="X1204" i="31"/>
  <c r="Y1203" i="31"/>
  <c r="Y1204" i="31"/>
  <c r="X1205" i="31"/>
  <c r="X1206" i="31"/>
  <c r="Y1205" i="31"/>
  <c r="X1207" i="31"/>
  <c r="Y1206" i="31"/>
  <c r="X1208" i="31"/>
  <c r="Y1207" i="31"/>
  <c r="X1209" i="31"/>
  <c r="Y1208" i="31"/>
  <c r="Y1209" i="31"/>
  <c r="X1210" i="31"/>
  <c r="X1211" i="31"/>
  <c r="Y1210" i="31"/>
  <c r="Y1211" i="31"/>
  <c r="X1212" i="31"/>
  <c r="X1213" i="31"/>
  <c r="Y1212" i="31"/>
  <c r="X1214" i="31"/>
  <c r="Y1213" i="31"/>
  <c r="Y1214" i="31"/>
  <c r="X1215" i="31"/>
  <c r="Y1215" i="31"/>
  <c r="X1216" i="31"/>
  <c r="X1217" i="31"/>
  <c r="Y1216" i="31"/>
  <c r="Y1217" i="31"/>
  <c r="X1218" i="31"/>
  <c r="X1219" i="31"/>
  <c r="Y1218" i="31"/>
  <c r="X1220" i="31"/>
  <c r="Y1219" i="31"/>
  <c r="Y1220" i="31"/>
  <c r="X1221" i="31"/>
  <c r="X1222" i="31"/>
  <c r="Y1221" i="31"/>
  <c r="X1223" i="31"/>
  <c r="Y1222" i="31"/>
  <c r="Y1223" i="31"/>
  <c r="X1224" i="31"/>
  <c r="Y1224" i="31"/>
  <c r="X1225" i="31"/>
  <c r="X1226" i="31"/>
  <c r="Y1225" i="31"/>
  <c r="Y1226" i="31"/>
  <c r="X1227" i="31"/>
  <c r="Y1227" i="31"/>
  <c r="X1228" i="31"/>
  <c r="X1229" i="31"/>
  <c r="Y1228" i="31"/>
  <c r="X1230" i="31"/>
  <c r="Y1229" i="31"/>
  <c r="X1231" i="31"/>
  <c r="Y1230" i="31"/>
  <c r="X1232" i="31"/>
  <c r="Y1231" i="31"/>
  <c r="Y1232" i="31"/>
  <c r="X1233" i="31"/>
  <c r="X1234" i="31"/>
  <c r="Y1233" i="31"/>
  <c r="X1235" i="31"/>
  <c r="Y1234" i="31"/>
  <c r="Y1235" i="31"/>
  <c r="X1236" i="31"/>
  <c r="X1237" i="31"/>
  <c r="Y1236" i="31"/>
  <c r="X1238" i="31"/>
  <c r="Y1237" i="31"/>
  <c r="X1239" i="31"/>
  <c r="Y1238" i="31"/>
  <c r="Y1239" i="31"/>
  <c r="X1240" i="31"/>
  <c r="Y1240" i="31"/>
  <c r="X1241" i="31"/>
  <c r="Y1241" i="31"/>
  <c r="X1242" i="31"/>
  <c r="X1243" i="31"/>
  <c r="Y1242" i="31"/>
  <c r="X1244" i="31"/>
  <c r="Y1243" i="31"/>
  <c r="X1245" i="31"/>
  <c r="Y1244" i="31"/>
  <c r="Y1245" i="31"/>
  <c r="X1246" i="31"/>
  <c r="X1247" i="31"/>
  <c r="Y1246" i="31"/>
  <c r="X1248" i="31"/>
  <c r="Y1247" i="31"/>
  <c r="Y1248" i="31"/>
  <c r="X1249" i="31"/>
  <c r="Y1249" i="31"/>
  <c r="X1250" i="31"/>
  <c r="Y1250" i="31"/>
  <c r="X1251" i="31"/>
  <c r="Y1251" i="31"/>
  <c r="X1252" i="31"/>
  <c r="X1253" i="31"/>
  <c r="Y1252" i="31"/>
  <c r="Y1253" i="31"/>
  <c r="X1254" i="31"/>
  <c r="Y1254" i="31"/>
  <c r="X1255" i="31"/>
  <c r="X1256" i="31"/>
  <c r="Y1255" i="31"/>
  <c r="X1257" i="31"/>
  <c r="Y1256" i="31"/>
  <c r="Y1257" i="31"/>
  <c r="X1258" i="31"/>
  <c r="X1259" i="31"/>
  <c r="Y1258" i="31"/>
  <c r="X1260" i="31"/>
  <c r="Y1259" i="31"/>
  <c r="Y1260" i="31"/>
  <c r="X1261" i="31"/>
  <c r="X1262" i="31"/>
  <c r="Y1261" i="31"/>
  <c r="X1263" i="31"/>
  <c r="Y1262" i="31"/>
  <c r="X1264" i="31"/>
  <c r="Y1263" i="31"/>
  <c r="Y1264" i="31"/>
  <c r="X1265" i="31"/>
  <c r="Y1265" i="31"/>
  <c r="X1266" i="31"/>
  <c r="Y1266" i="31"/>
  <c r="X1267" i="31"/>
  <c r="Y1267" i="31"/>
  <c r="X1268" i="31"/>
  <c r="Y1268" i="31"/>
  <c r="X1269" i="31"/>
  <c r="X1270" i="31"/>
  <c r="Y1269" i="31"/>
  <c r="X1271" i="31"/>
  <c r="Y1270" i="31"/>
  <c r="Y1271" i="31"/>
  <c r="X1272" i="31"/>
  <c r="Y1272" i="31"/>
  <c r="X1273" i="31"/>
  <c r="X1274" i="31"/>
  <c r="Y1273" i="31"/>
  <c r="X1275" i="31"/>
  <c r="Y1274" i="31"/>
  <c r="X1276" i="31"/>
  <c r="Y1275" i="31"/>
  <c r="X1277" i="31"/>
  <c r="Y1276" i="31"/>
  <c r="Y1277" i="31"/>
  <c r="X1278" i="31"/>
  <c r="X1279" i="31"/>
  <c r="Y1278" i="31"/>
  <c r="Y1279" i="31"/>
  <c r="X1280" i="31"/>
  <c r="X1281" i="31"/>
  <c r="Y1280" i="31"/>
  <c r="Y1281" i="31"/>
  <c r="X1282" i="31"/>
  <c r="Y1282" i="31"/>
  <c r="X1283" i="31"/>
  <c r="X1284" i="31"/>
  <c r="Y1283" i="31"/>
  <c r="X1285" i="31"/>
  <c r="Y1284" i="31"/>
  <c r="Y1285" i="31"/>
  <c r="X1286" i="31"/>
  <c r="X1287" i="31"/>
  <c r="Y1286" i="31"/>
  <c r="Y1287" i="31"/>
  <c r="X1288" i="31"/>
  <c r="X1289" i="31"/>
  <c r="Y1288" i="31"/>
  <c r="Y1289" i="31"/>
  <c r="X1290" i="31"/>
  <c r="X1291" i="31"/>
  <c r="Y1290" i="31"/>
  <c r="X1292" i="31"/>
  <c r="Y1291" i="31"/>
  <c r="X1293" i="31"/>
  <c r="Y1292" i="31"/>
  <c r="Y1293" i="31"/>
  <c r="X1294" i="31"/>
  <c r="X1295" i="31"/>
  <c r="Y1294" i="31"/>
  <c r="X1296" i="31"/>
  <c r="Y1295" i="31"/>
  <c r="Y1296" i="31"/>
  <c r="X1297" i="31"/>
  <c r="X1298" i="31"/>
  <c r="Y1297" i="31"/>
  <c r="Y1298" i="31"/>
  <c r="X1299" i="31"/>
  <c r="Y1299" i="31"/>
  <c r="X1300" i="31"/>
  <c r="Y1300" i="31"/>
  <c r="X1301" i="31"/>
  <c r="Y1301" i="31"/>
  <c r="X1302" i="31"/>
  <c r="X1303" i="31"/>
  <c r="Y1302" i="31"/>
  <c r="Y1303" i="31"/>
  <c r="X1304" i="31"/>
  <c r="X1305" i="31"/>
  <c r="Y1304" i="31"/>
  <c r="X1306" i="31"/>
  <c r="Y1305" i="31"/>
  <c r="Y1306" i="31"/>
  <c r="X1307" i="31"/>
  <c r="X1308" i="31"/>
  <c r="Y1307" i="31"/>
  <c r="Y1308" i="31"/>
  <c r="X1309" i="31"/>
  <c r="Y1309" i="31"/>
  <c r="X1310" i="31"/>
  <c r="Y1310" i="31"/>
  <c r="X1311" i="31"/>
  <c r="X1312" i="31"/>
  <c r="Y1311" i="31"/>
  <c r="X1313" i="31"/>
  <c r="Y1312" i="31"/>
  <c r="X1314" i="31"/>
  <c r="Y1313" i="31"/>
  <c r="Y1314" i="31"/>
  <c r="X1315" i="31"/>
  <c r="Y1315" i="31"/>
  <c r="X1316" i="31"/>
  <c r="Y1316" i="31"/>
  <c r="X1317" i="31"/>
  <c r="Y1317" i="31"/>
  <c r="X1318" i="31"/>
  <c r="X1319" i="31"/>
  <c r="Y1318" i="31"/>
  <c r="X1320" i="31"/>
  <c r="Y1319" i="31"/>
  <c r="Y1320" i="31"/>
  <c r="X1321" i="31"/>
  <c r="X1322" i="31"/>
  <c r="Y1321" i="31"/>
  <c r="X1323" i="31"/>
  <c r="Y1322" i="31"/>
  <c r="Y1323" i="31"/>
  <c r="X1324" i="31"/>
  <c r="X1325" i="31"/>
  <c r="Y1324" i="31"/>
  <c r="X1326" i="31"/>
  <c r="Y1325" i="31"/>
  <c r="Y1326" i="31"/>
  <c r="X1327" i="31"/>
  <c r="Y1327" i="31"/>
  <c r="X1328" i="31"/>
  <c r="Y1328" i="31"/>
  <c r="X1329" i="31"/>
  <c r="X1330" i="31"/>
  <c r="Y1329" i="31"/>
  <c r="X1331" i="31"/>
  <c r="Y1330" i="31"/>
  <c r="Y1331" i="31"/>
  <c r="X1332" i="31"/>
  <c r="X1333" i="31"/>
  <c r="Y1332" i="31"/>
  <c r="X1334" i="31"/>
  <c r="Y1333" i="31"/>
  <c r="Y1334" i="31"/>
  <c r="X1335" i="31"/>
  <c r="Y1335" i="31"/>
  <c r="X1336" i="31"/>
  <c r="Y1336" i="31"/>
  <c r="X1337" i="31"/>
  <c r="Y1337" i="31"/>
  <c r="X1338" i="31"/>
  <c r="X1339" i="31"/>
  <c r="Y1338" i="31"/>
  <c r="Y1339" i="31"/>
  <c r="X1340" i="31"/>
  <c r="Y1340" i="31"/>
  <c r="X1341" i="31"/>
  <c r="X1342" i="31"/>
  <c r="Y1341" i="31"/>
  <c r="X1343" i="31"/>
  <c r="Y1342" i="31"/>
  <c r="Y1343" i="31"/>
  <c r="X1344" i="31"/>
  <c r="X1345" i="31"/>
  <c r="Y1344" i="31"/>
  <c r="X1346" i="31"/>
  <c r="Y1345" i="31"/>
  <c r="X1347" i="31"/>
  <c r="Y1346" i="31"/>
  <c r="X1348" i="31"/>
  <c r="Y1347" i="31"/>
  <c r="Y1348" i="31"/>
  <c r="X1349" i="31"/>
  <c r="X1350" i="31"/>
  <c r="Y1349" i="31"/>
  <c r="Y1350" i="31"/>
  <c r="X1351" i="31"/>
  <c r="Y1351" i="31"/>
  <c r="X1352" i="31"/>
  <c r="X1353" i="31"/>
  <c r="Y1352" i="31"/>
  <c r="X1354" i="31"/>
  <c r="Y1353" i="31"/>
  <c r="X1355" i="31"/>
  <c r="Y1354" i="31"/>
  <c r="Y1355" i="31"/>
  <c r="X1356" i="31"/>
  <c r="Y1356" i="31"/>
  <c r="X1357" i="31"/>
  <c r="X1358" i="31"/>
  <c r="Y1357" i="31"/>
  <c r="Y1358" i="31"/>
  <c r="X1359" i="31"/>
  <c r="Y1359" i="31"/>
  <c r="X1360" i="31"/>
  <c r="X1361" i="31"/>
  <c r="Y1360" i="31"/>
  <c r="X1362" i="31"/>
  <c r="Y1361" i="31"/>
  <c r="X1363" i="31"/>
  <c r="Y1362" i="31"/>
  <c r="Y1363" i="31"/>
  <c r="X1364" i="31"/>
  <c r="X1365" i="31"/>
  <c r="Y1364" i="31"/>
  <c r="Y1365" i="31"/>
  <c r="X1366" i="31"/>
  <c r="Y1366" i="31"/>
  <c r="X1367" i="31"/>
  <c r="X1368" i="31"/>
  <c r="Y1367" i="31"/>
  <c r="Y1368" i="31"/>
  <c r="X1369" i="31"/>
  <c r="Y1369" i="31"/>
  <c r="X1370" i="31"/>
  <c r="X1371" i="31"/>
  <c r="Y1370" i="31"/>
  <c r="X1372" i="31"/>
  <c r="Y1371" i="31"/>
  <c r="X1373" i="31"/>
  <c r="Y1372" i="31"/>
  <c r="Y1373" i="31"/>
  <c r="X1374" i="31"/>
  <c r="Y1374" i="31"/>
  <c r="X1375" i="31"/>
  <c r="X1376" i="31"/>
  <c r="Y1375" i="31"/>
  <c r="Y1376" i="31"/>
  <c r="X1377" i="31"/>
  <c r="Y1377" i="31"/>
  <c r="X1378" i="31"/>
  <c r="Y1378" i="31"/>
  <c r="X1379" i="31"/>
  <c r="X1380" i="31"/>
  <c r="Y1379" i="31"/>
  <c r="X1381" i="31"/>
  <c r="Y1380" i="31"/>
  <c r="Y1381" i="31"/>
  <c r="X1382" i="31"/>
  <c r="X1383" i="31"/>
  <c r="Y1382" i="31"/>
  <c r="Y1383" i="31"/>
  <c r="X1384" i="31"/>
  <c r="X1385" i="31"/>
  <c r="Y1384" i="31"/>
  <c r="Y1385" i="31"/>
  <c r="X1386" i="31"/>
  <c r="Y1386" i="31"/>
  <c r="X1387" i="31"/>
  <c r="Y1387" i="31"/>
  <c r="X1388" i="31"/>
  <c r="X1389" i="31"/>
  <c r="Y1388" i="31"/>
  <c r="Y1389" i="31"/>
  <c r="X1390" i="31"/>
  <c r="X1391" i="31"/>
  <c r="Y1390" i="31"/>
  <c r="X1392" i="31"/>
  <c r="Y1391" i="31"/>
  <c r="Y1392" i="31"/>
  <c r="X1393" i="31"/>
  <c r="Y1393" i="31"/>
  <c r="X1394" i="31"/>
  <c r="Y1394" i="31"/>
  <c r="X1395" i="31"/>
  <c r="X1396" i="31"/>
  <c r="Y1395" i="31"/>
  <c r="X1397" i="31"/>
  <c r="Y1396" i="31"/>
  <c r="X1398" i="31"/>
  <c r="Y1397" i="31"/>
  <c r="X1399" i="31"/>
  <c r="Y1398" i="31"/>
  <c r="X1400" i="31"/>
  <c r="Y1399" i="31"/>
  <c r="Y1400" i="31"/>
  <c r="X1401" i="31"/>
  <c r="X1402" i="31"/>
  <c r="Y1401" i="31"/>
  <c r="Y1402" i="31"/>
  <c r="X1403" i="31"/>
  <c r="X1404" i="31"/>
  <c r="Y1403" i="31"/>
  <c r="X1405" i="31"/>
  <c r="Y1404" i="31"/>
  <c r="X1406" i="31"/>
  <c r="Y1405" i="31"/>
  <c r="Y1406" i="31"/>
  <c r="X1407" i="31"/>
  <c r="Y1407" i="31"/>
  <c r="X1408" i="31"/>
  <c r="Y1408" i="31"/>
  <c r="X1409" i="31"/>
  <c r="X1410" i="31"/>
  <c r="Y1409" i="31"/>
  <c r="Y1410" i="31"/>
  <c r="X1411" i="31"/>
  <c r="Y1411" i="31"/>
  <c r="X1412" i="31"/>
  <c r="Y1412" i="31"/>
  <c r="X1413" i="31"/>
  <c r="X1414" i="31"/>
  <c r="Y1413" i="31"/>
  <c r="X1415" i="31"/>
  <c r="Y1414" i="31"/>
  <c r="X1416" i="31"/>
  <c r="Y1415" i="31"/>
  <c r="X1417" i="31"/>
  <c r="Y1416" i="31"/>
  <c r="Y1417" i="31"/>
  <c r="X1418" i="31"/>
  <c r="Y1418" i="31"/>
  <c r="X1419" i="31"/>
  <c r="Y1419" i="31"/>
  <c r="X1420" i="31"/>
  <c r="Y1420" i="31"/>
  <c r="X1421" i="31"/>
  <c r="Y1421" i="31"/>
  <c r="X1422" i="31"/>
  <c r="X1423" i="31"/>
  <c r="Y1422" i="31"/>
  <c r="X1424" i="31"/>
  <c r="Y1423" i="31"/>
  <c r="Y1424" i="31"/>
  <c r="X1425" i="31"/>
  <c r="Y1425" i="31"/>
  <c r="X1426" i="31"/>
  <c r="X1427" i="31"/>
  <c r="Y1426" i="31"/>
  <c r="Y1427" i="31"/>
  <c r="X1428" i="31"/>
  <c r="Y1428" i="31"/>
  <c r="X1429" i="31"/>
  <c r="Y1429" i="31"/>
  <c r="X1430" i="31"/>
  <c r="X1431" i="31"/>
  <c r="Y1430" i="31"/>
  <c r="Y1431" i="31"/>
  <c r="X1432" i="31"/>
  <c r="X1433" i="31"/>
  <c r="Y1432" i="31"/>
  <c r="X1434" i="31"/>
  <c r="Y1433" i="31"/>
  <c r="X1435" i="31"/>
  <c r="Y1434" i="31"/>
  <c r="X1436" i="31"/>
  <c r="Y1435" i="31"/>
  <c r="Y1436" i="31"/>
  <c r="X1437" i="31"/>
  <c r="X1438" i="31"/>
  <c r="Y1437" i="31"/>
  <c r="Y1438" i="31"/>
  <c r="X1439" i="31"/>
  <c r="X1440" i="31"/>
  <c r="Y1439" i="31"/>
  <c r="X1441" i="31"/>
  <c r="Y1440" i="31"/>
  <c r="X1442" i="31"/>
  <c r="Y1441" i="31"/>
  <c r="Y1442" i="31"/>
  <c r="X1443" i="31"/>
  <c r="Y1443" i="31"/>
  <c r="X1444" i="31"/>
  <c r="Y1444" i="31"/>
  <c r="X1445" i="31"/>
  <c r="X1446" i="31"/>
  <c r="Y1445" i="31"/>
  <c r="X1447" i="31"/>
  <c r="Y1446" i="31"/>
  <c r="Y1447" i="31"/>
  <c r="X1448" i="31"/>
  <c r="X1449" i="31"/>
  <c r="Y1448" i="31"/>
  <c r="X1450" i="31"/>
  <c r="Y1449" i="31"/>
  <c r="Y1450" i="31"/>
  <c r="X1451" i="31"/>
  <c r="X1452" i="31"/>
  <c r="Y1451" i="31"/>
  <c r="X1453" i="31"/>
  <c r="Y1452" i="31"/>
  <c r="Y1453" i="31"/>
  <c r="X1454" i="31"/>
  <c r="X1455" i="31"/>
  <c r="Y1454" i="31"/>
  <c r="Y1455" i="31"/>
  <c r="X1456" i="31"/>
  <c r="Y1456" i="31"/>
  <c r="X1457" i="31"/>
  <c r="X1458" i="31"/>
  <c r="Y1457" i="31"/>
  <c r="X1459" i="31"/>
  <c r="Y1458" i="31"/>
  <c r="X1460" i="31"/>
  <c r="Y1459" i="31"/>
  <c r="Y1460" i="31"/>
  <c r="X1461" i="31"/>
  <c r="Y1461" i="31"/>
  <c r="X1462" i="31"/>
  <c r="Y1462" i="31"/>
  <c r="X1463" i="31"/>
  <c r="X1464" i="31"/>
  <c r="Y1463" i="31"/>
  <c r="X1465" i="31"/>
  <c r="Y1464" i="31"/>
  <c r="X1466" i="31"/>
  <c r="Y1465" i="31"/>
  <c r="Y1466" i="31"/>
  <c r="X1467" i="31"/>
  <c r="X1468" i="31"/>
  <c r="Y1467" i="31"/>
  <c r="Y1468" i="31"/>
  <c r="X1469" i="31"/>
  <c r="Y1469" i="31"/>
  <c r="X1470" i="31"/>
  <c r="X1471" i="31"/>
  <c r="Y1470" i="31"/>
  <c r="X1472" i="31"/>
  <c r="Y1471" i="31"/>
  <c r="Y1472" i="31"/>
  <c r="X1473" i="31"/>
  <c r="X1474" i="31"/>
  <c r="Y1473" i="31"/>
  <c r="Y1474" i="31"/>
  <c r="X1475" i="31"/>
  <c r="X1476" i="31"/>
  <c r="Y1475" i="31"/>
  <c r="X1477" i="31"/>
  <c r="Y1476" i="31"/>
  <c r="Y1477" i="31"/>
  <c r="X1478" i="31"/>
  <c r="Y1478" i="31"/>
  <c r="X1479" i="31"/>
  <c r="X1480" i="31"/>
  <c r="Y1479" i="31"/>
  <c r="Y1480" i="31"/>
  <c r="X1481" i="31"/>
  <c r="Y1481" i="31"/>
  <c r="X1482" i="31"/>
  <c r="Y1482" i="31"/>
  <c r="X1483" i="31"/>
  <c r="X1484" i="31"/>
  <c r="Y1483" i="31"/>
  <c r="X1485" i="31"/>
  <c r="Y1484" i="31"/>
  <c r="X1486" i="31"/>
  <c r="Y1485" i="31"/>
  <c r="Y1486" i="31"/>
  <c r="X1487" i="31"/>
  <c r="Y1487" i="31"/>
  <c r="X1488" i="31"/>
  <c r="Y1488" i="31"/>
  <c r="X1489" i="31"/>
  <c r="Y1489" i="31"/>
  <c r="X1490" i="31"/>
  <c r="X1491" i="31"/>
  <c r="Y1490" i="31"/>
  <c r="Y1491" i="31"/>
  <c r="X1492" i="31"/>
  <c r="Y1492" i="31"/>
  <c r="X1493" i="31"/>
  <c r="X1494" i="31"/>
  <c r="Y1493" i="31"/>
  <c r="Y1494" i="31"/>
  <c r="X1495" i="31"/>
  <c r="Y1495" i="31"/>
  <c r="X1496" i="31"/>
  <c r="X1497" i="31"/>
  <c r="Y1496" i="31"/>
  <c r="X1498" i="31"/>
  <c r="Y1497" i="31"/>
  <c r="X1499" i="31"/>
  <c r="Y1498" i="31"/>
  <c r="Y1499" i="31"/>
  <c r="X1500" i="31"/>
  <c r="X1501" i="31"/>
  <c r="Y1500" i="31"/>
  <c r="Y1501" i="31"/>
  <c r="X1502" i="31"/>
  <c r="Y1502" i="31"/>
  <c r="X1503" i="31"/>
  <c r="Y1503" i="31"/>
  <c r="X1504" i="31"/>
  <c r="X1505" i="31"/>
  <c r="Y1504" i="31"/>
  <c r="X1506" i="31"/>
  <c r="Y1505" i="31"/>
  <c r="Y1506" i="31"/>
  <c r="X1507" i="31"/>
  <c r="Y1507" i="31"/>
  <c r="X1508" i="31"/>
  <c r="X1509" i="31"/>
  <c r="Y1508" i="31"/>
  <c r="Y1509" i="31"/>
  <c r="X1510" i="31"/>
  <c r="X1511" i="31"/>
  <c r="Y1510" i="31"/>
  <c r="X1512" i="31"/>
  <c r="Y1511" i="31"/>
  <c r="Y1512" i="31"/>
  <c r="X1513" i="31"/>
  <c r="Y1513" i="31"/>
  <c r="X1514" i="31"/>
  <c r="Y1514" i="31"/>
  <c r="X1515" i="31"/>
  <c r="X1516" i="31"/>
  <c r="Y1515" i="31"/>
  <c r="X1517" i="31"/>
  <c r="Y1516" i="31"/>
  <c r="Y1517" i="31"/>
  <c r="X1518" i="31"/>
  <c r="Y1518" i="31"/>
  <c r="X1519" i="31"/>
  <c r="Y1519" i="31"/>
  <c r="X1520" i="31"/>
  <c r="X1521" i="31"/>
  <c r="Y1520" i="31"/>
  <c r="X1522" i="31"/>
  <c r="Y1521" i="31"/>
  <c r="Y1522" i="31"/>
  <c r="X1523" i="31"/>
  <c r="X1524" i="31"/>
  <c r="Y1523" i="31"/>
  <c r="Y1524" i="31"/>
  <c r="X1525" i="31"/>
  <c r="X1526" i="31"/>
  <c r="Y1525" i="31"/>
  <c r="Y1526" i="31"/>
  <c r="X1527" i="31"/>
  <c r="X1528" i="31"/>
  <c r="Y1527" i="31"/>
  <c r="Y1528" i="31"/>
  <c r="X1529" i="31"/>
  <c r="X1530" i="31"/>
  <c r="Y1529" i="31"/>
  <c r="X1531" i="31"/>
  <c r="Y1530" i="31"/>
  <c r="Y1531" i="31"/>
  <c r="X1532" i="31"/>
  <c r="X1533" i="31"/>
  <c r="Y1532" i="31"/>
  <c r="X1534" i="31"/>
  <c r="Y1533" i="31"/>
  <c r="X1535" i="31"/>
  <c r="Y1534" i="31"/>
  <c r="X1536" i="31"/>
  <c r="Y1535" i="31"/>
  <c r="Y1536" i="31"/>
  <c r="X1537" i="31"/>
  <c r="Y1537" i="31"/>
  <c r="X1538" i="31"/>
  <c r="X1539" i="31"/>
  <c r="Y1538" i="31"/>
  <c r="X1540" i="31"/>
  <c r="Y1539" i="31"/>
  <c r="X1541" i="31"/>
  <c r="Y1540" i="31"/>
  <c r="X1542" i="31"/>
  <c r="Y1541" i="31"/>
  <c r="Y1542" i="31"/>
  <c r="X1543" i="31"/>
  <c r="Y1543" i="31"/>
  <c r="X1544" i="31"/>
  <c r="X1545" i="31"/>
  <c r="Y1544" i="31"/>
  <c r="Y1545" i="31"/>
  <c r="X1546" i="31"/>
  <c r="X1547" i="31"/>
  <c r="Y1546" i="31"/>
  <c r="Y1547" i="31"/>
  <c r="X1548" i="31"/>
  <c r="X1549" i="31"/>
  <c r="Y1548" i="31"/>
  <c r="X1550" i="31"/>
  <c r="Y1549" i="31"/>
  <c r="Y1550" i="31"/>
  <c r="X1551" i="31"/>
  <c r="X1552" i="31"/>
  <c r="Y1551" i="31"/>
  <c r="Y1552" i="31"/>
  <c r="X1553" i="31"/>
  <c r="X1554" i="31"/>
  <c r="Y1553" i="31"/>
  <c r="X1555" i="31"/>
  <c r="Y1554" i="31"/>
  <c r="Y1555" i="31"/>
  <c r="X1556" i="31"/>
  <c r="Y1556" i="31"/>
  <c r="X1557" i="31"/>
  <c r="Y1557" i="31"/>
  <c r="X1558" i="31"/>
  <c r="X1559" i="31"/>
  <c r="Y1558" i="31"/>
  <c r="Y1559" i="31"/>
  <c r="X1560" i="31"/>
  <c r="Y1560" i="31"/>
  <c r="X1561" i="31"/>
  <c r="Y1561" i="31"/>
  <c r="X1562" i="31"/>
  <c r="Y1562" i="31"/>
  <c r="X1563" i="31"/>
  <c r="Y1563" i="31"/>
  <c r="X1564" i="31"/>
  <c r="X1565" i="31"/>
  <c r="Y1564" i="31"/>
  <c r="Y1565" i="31"/>
  <c r="X1566" i="31"/>
  <c r="Y1566" i="31"/>
  <c r="X1567" i="31"/>
  <c r="X1568" i="31"/>
  <c r="Y1567" i="31"/>
  <c r="X1569" i="31"/>
  <c r="Y1568" i="31"/>
  <c r="Y1569" i="31"/>
  <c r="X1570" i="31"/>
  <c r="Y1570" i="31"/>
  <c r="X1571" i="31"/>
  <c r="X1572" i="31"/>
  <c r="Y1571" i="31"/>
  <c r="Y1572" i="31"/>
  <c r="X1573" i="31"/>
  <c r="X1574" i="31"/>
  <c r="Y1573" i="31"/>
  <c r="Y1574" i="31"/>
  <c r="X1575" i="31"/>
  <c r="X1576" i="31"/>
  <c r="Y1575" i="31"/>
  <c r="X1577" i="31"/>
  <c r="Y1576" i="31"/>
  <c r="X1578" i="31"/>
  <c r="Y1577" i="31"/>
  <c r="Y1578" i="31"/>
  <c r="X1579" i="31"/>
  <c r="Y1579" i="31"/>
  <c r="X1580" i="31"/>
  <c r="X1581" i="31"/>
  <c r="Y1580" i="31"/>
  <c r="X1582" i="31"/>
  <c r="Y1581" i="31"/>
  <c r="X1583" i="31"/>
  <c r="Y1582" i="31"/>
  <c r="X1584" i="31"/>
  <c r="Y1583" i="31"/>
  <c r="Y1584" i="31"/>
  <c r="X1585" i="31"/>
  <c r="Y1585" i="31"/>
  <c r="X1586" i="31"/>
  <c r="X1587" i="31"/>
  <c r="Y1586" i="31"/>
  <c r="Y1587" i="31"/>
  <c r="X1588" i="31"/>
  <c r="Y1588" i="31"/>
  <c r="X1589" i="31"/>
  <c r="Y1589" i="31"/>
  <c r="X1590" i="31"/>
  <c r="X1591" i="31"/>
  <c r="Y1590" i="31"/>
  <c r="X1592" i="31"/>
  <c r="Y1591" i="31"/>
  <c r="X1593" i="31"/>
  <c r="Y1592" i="31"/>
  <c r="X1594" i="31"/>
  <c r="Y1593" i="31"/>
  <c r="Y1594" i="31"/>
  <c r="X1595" i="31"/>
  <c r="Y1595" i="31"/>
  <c r="X1596" i="31"/>
  <c r="Y1596" i="31"/>
  <c r="X1597" i="31"/>
  <c r="Y1597" i="31"/>
  <c r="X1598" i="31"/>
  <c r="Y1598" i="31"/>
  <c r="X1599" i="31"/>
  <c r="Y1599" i="31"/>
  <c r="X1600" i="31"/>
  <c r="X1601" i="31"/>
  <c r="Y1600" i="31"/>
  <c r="Y1601" i="31"/>
  <c r="X1602" i="31"/>
  <c r="X1603" i="31"/>
  <c r="Y1602" i="31"/>
  <c r="Y1603" i="31"/>
  <c r="X1604" i="31"/>
  <c r="X1605" i="31"/>
  <c r="Y1604" i="31"/>
  <c r="Y1605" i="31"/>
  <c r="X1606" i="31"/>
  <c r="X1607" i="31"/>
  <c r="Y1606" i="31"/>
  <c r="X1608" i="31"/>
  <c r="Y1607" i="31"/>
  <c r="Y1608" i="31"/>
  <c r="X1609" i="31"/>
  <c r="X1610" i="31"/>
  <c r="Y1609" i="31"/>
  <c r="X1611" i="31"/>
  <c r="Y1610" i="31"/>
  <c r="Y1611" i="31"/>
  <c r="X1612" i="31"/>
  <c r="Y1612" i="31"/>
  <c r="X1613" i="31"/>
  <c r="Y1613" i="31"/>
  <c r="X1614" i="31"/>
  <c r="X1615" i="31"/>
  <c r="Y1614" i="31"/>
  <c r="Y1615" i="31"/>
  <c r="X1616" i="31"/>
  <c r="X1617" i="31"/>
  <c r="Y1616" i="31"/>
  <c r="X1618" i="31"/>
  <c r="Y1617" i="31"/>
  <c r="Y1618" i="31"/>
  <c r="X1619" i="31"/>
  <c r="X1620" i="31"/>
  <c r="Y1619" i="31"/>
  <c r="X1621" i="31"/>
  <c r="Y1620" i="31"/>
  <c r="X1622" i="31"/>
  <c r="Y1621" i="31"/>
  <c r="X1623" i="31"/>
  <c r="Y1622" i="31"/>
  <c r="Y1623" i="31"/>
  <c r="X1624" i="31"/>
  <c r="Y1624" i="31"/>
  <c r="X1625" i="31"/>
  <c r="X1626" i="31"/>
  <c r="Y1625" i="31"/>
  <c r="X1627" i="31"/>
  <c r="Y1626" i="31"/>
  <c r="X1628" i="31"/>
  <c r="Y1627" i="31"/>
  <c r="Y1628" i="31"/>
  <c r="X1629" i="31"/>
  <c r="Y1629" i="31"/>
  <c r="X1630" i="31"/>
  <c r="X1631" i="31"/>
  <c r="Y1630" i="31"/>
  <c r="X1632" i="31"/>
  <c r="Y1631" i="31"/>
  <c r="X1633" i="31"/>
  <c r="Y1632" i="31"/>
  <c r="X1634" i="31"/>
  <c r="Y1633" i="31"/>
  <c r="X1635" i="31"/>
  <c r="Y1634" i="31"/>
  <c r="X1636" i="31"/>
  <c r="Y1635" i="31"/>
  <c r="Y1636" i="31"/>
  <c r="X1637" i="31"/>
  <c r="X1638" i="31"/>
  <c r="Y1637" i="31"/>
  <c r="Y1638" i="31"/>
  <c r="X1639" i="31"/>
  <c r="Y1639" i="31"/>
  <c r="X1640" i="31"/>
  <c r="X1641" i="31"/>
  <c r="Y1640" i="31"/>
  <c r="Y1641" i="31"/>
  <c r="X1642" i="31"/>
  <c r="X1643" i="31"/>
  <c r="Y1642" i="31"/>
  <c r="Y1643" i="31"/>
  <c r="X1644" i="31"/>
  <c r="Y1644" i="31"/>
  <c r="X1645" i="31"/>
  <c r="Y1645" i="31"/>
  <c r="X1646" i="31"/>
  <c r="X1647" i="31"/>
  <c r="Y1646" i="31"/>
  <c r="X1648" i="31"/>
  <c r="Y1647" i="31"/>
  <c r="X1649" i="31"/>
  <c r="Y1648" i="31"/>
  <c r="X1650" i="31"/>
  <c r="Y1649" i="31"/>
  <c r="X1651" i="31"/>
  <c r="Y1650" i="31"/>
  <c r="X1652" i="31"/>
  <c r="Y1651" i="31"/>
  <c r="Y1652" i="31"/>
  <c r="X1653" i="31"/>
  <c r="Y1653" i="31"/>
  <c r="X1654" i="31"/>
  <c r="X1655" i="31"/>
  <c r="Y1654" i="31"/>
  <c r="X1656" i="31"/>
  <c r="Y1655" i="31"/>
  <c r="X1657" i="31"/>
  <c r="Y1656" i="31"/>
  <c r="Y1657" i="31"/>
  <c r="X1658" i="31"/>
  <c r="X1659" i="31"/>
  <c r="Y1658" i="31"/>
  <c r="Y1659" i="31"/>
  <c r="X1660" i="31"/>
  <c r="X1661" i="31"/>
  <c r="Y1660" i="31"/>
  <c r="Y1661" i="31"/>
  <c r="X1662" i="31"/>
  <c r="Y1662" i="31"/>
  <c r="X1663" i="31"/>
  <c r="X1664" i="31"/>
  <c r="Y1663" i="31"/>
  <c r="X1665" i="31"/>
  <c r="Y1664" i="31"/>
  <c r="X1666" i="31"/>
  <c r="Y1665" i="31"/>
  <c r="Y1666" i="31"/>
  <c r="X1667" i="31"/>
  <c r="X1668" i="31"/>
  <c r="Y1667" i="31"/>
  <c r="X1669" i="31"/>
  <c r="Y1668" i="31"/>
  <c r="Y1669" i="31"/>
  <c r="X1670" i="31"/>
  <c r="X1671" i="31"/>
  <c r="Y1670" i="31"/>
  <c r="Y1671" i="31"/>
  <c r="X1672" i="31"/>
  <c r="Y1672" i="31"/>
  <c r="X1673" i="31"/>
  <c r="Y1673" i="31"/>
  <c r="X1674" i="31"/>
  <c r="Y1674" i="31"/>
  <c r="X1675" i="31"/>
  <c r="X1676" i="31"/>
  <c r="Y1675" i="31"/>
  <c r="Y1676" i="31"/>
  <c r="X1677" i="31"/>
  <c r="Y1677" i="31"/>
  <c r="X1678" i="31"/>
  <c r="Y1678" i="31"/>
  <c r="X1679" i="31"/>
  <c r="X1680" i="31"/>
  <c r="Y1679" i="31"/>
  <c r="Y1680" i="31"/>
  <c r="X1681" i="31"/>
  <c r="Y1681" i="31"/>
  <c r="X1682" i="31"/>
  <c r="X1683" i="31"/>
  <c r="Y1682" i="31"/>
  <c r="X1684" i="31"/>
  <c r="Y1683" i="31"/>
  <c r="Y1684" i="31"/>
  <c r="X1685" i="31"/>
  <c r="X1686" i="31"/>
  <c r="Y1685" i="31"/>
  <c r="Y1686" i="31"/>
  <c r="X1687" i="31"/>
  <c r="X1688" i="31"/>
  <c r="Y1687" i="31"/>
  <c r="Y1688" i="31"/>
  <c r="X1689" i="31"/>
  <c r="X1690" i="31"/>
  <c r="Y1689" i="31"/>
  <c r="Y1690" i="31"/>
  <c r="X1691" i="31"/>
  <c r="Y1691" i="31"/>
  <c r="X1692" i="31"/>
  <c r="X1693" i="31"/>
  <c r="Y1692" i="31"/>
  <c r="X1694" i="31"/>
  <c r="Y1693" i="31"/>
  <c r="X1695" i="31"/>
  <c r="Y1694" i="31"/>
  <c r="X1696" i="31"/>
  <c r="Y1695" i="31"/>
  <c r="X1697" i="31"/>
  <c r="Y1696" i="31"/>
  <c r="Y1697" i="31"/>
  <c r="X1698" i="31"/>
  <c r="Y1698" i="31"/>
  <c r="X1699" i="31"/>
  <c r="Y1699" i="31"/>
  <c r="X1700" i="31"/>
  <c r="Y1700" i="31"/>
  <c r="X1701" i="31"/>
  <c r="Y1701" i="31"/>
  <c r="X1702" i="31"/>
  <c r="X1703" i="31"/>
  <c r="Y1702" i="31"/>
  <c r="X1704" i="31"/>
  <c r="Y1703" i="31"/>
  <c r="Y1704" i="31"/>
  <c r="X1705" i="31"/>
  <c r="Y1705" i="31"/>
  <c r="X1706" i="31"/>
  <c r="Y1706" i="31"/>
  <c r="X1707" i="31"/>
  <c r="Y1707" i="31"/>
  <c r="X1708" i="31"/>
  <c r="Y1708" i="31"/>
  <c r="X1709" i="31"/>
  <c r="Y1709" i="31"/>
  <c r="X1710" i="31"/>
  <c r="X1711" i="31"/>
  <c r="Y1710" i="31"/>
  <c r="Y1711" i="31"/>
  <c r="X1712" i="31"/>
  <c r="X1713" i="31"/>
  <c r="Y1712" i="31"/>
  <c r="Y1713" i="31"/>
  <c r="X1714" i="31"/>
  <c r="Y1714" i="31"/>
  <c r="X1715" i="31"/>
  <c r="X1716" i="31"/>
  <c r="Y1715" i="31"/>
  <c r="Y1716" i="31"/>
  <c r="X1717" i="31"/>
  <c r="Y1717" i="31"/>
  <c r="X1718" i="31"/>
  <c r="X1719" i="31"/>
  <c r="Y1718" i="31"/>
  <c r="Y1719" i="31"/>
  <c r="X1720" i="31"/>
  <c r="Y1720" i="31"/>
  <c r="X1721" i="31"/>
  <c r="Y1721" i="31"/>
  <c r="X1722" i="31"/>
  <c r="Y1722" i="31"/>
  <c r="X1723" i="31"/>
  <c r="Y1723" i="31"/>
  <c r="X1724" i="31"/>
  <c r="X1725" i="31"/>
  <c r="Y1724" i="31"/>
  <c r="X1726" i="31"/>
  <c r="Y1725" i="31"/>
  <c r="Y1726" i="31"/>
  <c r="X1727" i="31"/>
  <c r="Y1727" i="31"/>
  <c r="X1728" i="31"/>
  <c r="Y1728" i="31"/>
  <c r="X1729" i="31"/>
  <c r="Y1729" i="31"/>
  <c r="X1730" i="31"/>
  <c r="Y1730" i="31"/>
  <c r="X1731" i="31"/>
  <c r="X1732" i="31"/>
  <c r="Y1731" i="31"/>
  <c r="X1733" i="31"/>
  <c r="Y1732" i="31"/>
  <c r="Y1733" i="31"/>
  <c r="X1734" i="31"/>
  <c r="X1735" i="31"/>
  <c r="Y1734" i="31"/>
  <c r="X1736" i="31"/>
  <c r="Y1735" i="31"/>
  <c r="X1737" i="31"/>
  <c r="Y1736" i="31"/>
  <c r="X1738" i="31"/>
  <c r="Y1737" i="31"/>
  <c r="X1739" i="31"/>
  <c r="Y1738" i="31"/>
  <c r="Y1739" i="31"/>
  <c r="X1740" i="31"/>
  <c r="X1741" i="31"/>
  <c r="Y1740" i="31"/>
  <c r="Y1741" i="31"/>
  <c r="X1742" i="31"/>
  <c r="X1743" i="31"/>
  <c r="Y1742" i="31"/>
  <c r="Y1743" i="31"/>
  <c r="X1744" i="31"/>
  <c r="Y1744" i="31"/>
  <c r="X1745" i="31"/>
  <c r="Y1745" i="31"/>
  <c r="X1746" i="31"/>
  <c r="X1747" i="31"/>
  <c r="Y1746" i="31"/>
  <c r="X1748" i="31"/>
  <c r="Y1747" i="31"/>
  <c r="Y1748" i="31"/>
  <c r="X1749" i="31"/>
  <c r="Y1749" i="31"/>
  <c r="X1750" i="31"/>
  <c r="X1751" i="31"/>
  <c r="Y1750" i="31"/>
  <c r="Y1751" i="31"/>
  <c r="X1752" i="31"/>
  <c r="Y1752" i="31"/>
  <c r="X1753" i="31"/>
  <c r="X1754" i="31"/>
  <c r="Y1753" i="31"/>
  <c r="Y1754" i="31"/>
  <c r="X1755" i="31"/>
  <c r="Y1755" i="31"/>
  <c r="X1756" i="31"/>
  <c r="X1757" i="31"/>
  <c r="Y1756" i="31"/>
  <c r="Y1757" i="31"/>
  <c r="X1758" i="31"/>
  <c r="Y1758" i="31"/>
  <c r="X1759" i="31"/>
  <c r="Y1759" i="31"/>
  <c r="X1760" i="31"/>
  <c r="Y1760" i="31"/>
  <c r="X1761" i="31"/>
  <c r="Y1761" i="31"/>
  <c r="X1762" i="31"/>
  <c r="X1763" i="31"/>
  <c r="Y1762" i="31"/>
  <c r="Y1763" i="31"/>
  <c r="X1764" i="31"/>
  <c r="Y1764" i="31"/>
  <c r="X1765" i="31"/>
  <c r="X1766" i="31"/>
  <c r="Y1765" i="31"/>
  <c r="Y1766" i="31"/>
  <c r="X1767" i="31"/>
  <c r="Y1767" i="31"/>
  <c r="X1768" i="31"/>
  <c r="Y1768" i="31"/>
  <c r="X1769" i="31"/>
  <c r="X1770" i="31"/>
  <c r="Y1769" i="31"/>
  <c r="Y1770" i="31"/>
  <c r="X1771" i="31"/>
  <c r="Y1771" i="31"/>
  <c r="X1772" i="31"/>
  <c r="X1773" i="31"/>
  <c r="Y1772" i="31"/>
  <c r="Y1773" i="31"/>
  <c r="X1774" i="31"/>
  <c r="X1775" i="31"/>
  <c r="Y1774" i="31"/>
  <c r="Y1775" i="31"/>
  <c r="X1776" i="31"/>
  <c r="Y1776" i="31"/>
  <c r="X1777" i="31"/>
  <c r="X1778" i="31"/>
  <c r="Y1777" i="31"/>
  <c r="Y1778" i="31"/>
  <c r="X1779" i="31"/>
  <c r="X1780" i="31"/>
  <c r="Y1779" i="31"/>
  <c r="Y1780" i="31"/>
  <c r="X1781" i="31"/>
  <c r="X1782" i="31"/>
  <c r="Y1781" i="31"/>
  <c r="Y1782" i="31"/>
  <c r="X1783" i="31"/>
  <c r="Y1783" i="31"/>
  <c r="X1784" i="31"/>
  <c r="X1785" i="31"/>
  <c r="Y1784" i="31"/>
  <c r="X1786" i="31"/>
  <c r="Y1785" i="31"/>
  <c r="X1787" i="31"/>
  <c r="Y1786" i="31"/>
  <c r="Y1787" i="31"/>
  <c r="X1788" i="31"/>
  <c r="X1789" i="31"/>
  <c r="Y1788" i="31"/>
  <c r="X1790" i="31"/>
  <c r="Y1789" i="31"/>
  <c r="Y1790" i="31"/>
  <c r="X1791" i="31"/>
  <c r="X1792" i="31"/>
  <c r="Y1791" i="31"/>
  <c r="X1793" i="31"/>
  <c r="Y1792" i="31"/>
  <c r="Y1793" i="31"/>
  <c r="X1794" i="31"/>
  <c r="X1795" i="31"/>
  <c r="Y1794" i="31"/>
  <c r="X1796" i="31"/>
  <c r="Y1795" i="31"/>
  <c r="X1797" i="31"/>
  <c r="Y1796" i="31"/>
  <c r="Y1797" i="31"/>
  <c r="X1798" i="31"/>
  <c r="Y1798" i="31"/>
  <c r="X1799" i="31"/>
  <c r="X1800" i="31"/>
  <c r="Y1799" i="31"/>
  <c r="X1801" i="31"/>
  <c r="Y1800" i="31"/>
  <c r="X1802" i="31"/>
  <c r="Y1801" i="31"/>
  <c r="X1803" i="31"/>
  <c r="Y1802" i="31"/>
  <c r="Y1803" i="31"/>
  <c r="X1804" i="31"/>
  <c r="X1805" i="31"/>
  <c r="Y1804" i="31"/>
  <c r="X1806" i="31"/>
  <c r="Y1805" i="31"/>
  <c r="Y1806" i="31"/>
  <c r="X1807" i="31"/>
  <c r="X1808" i="31"/>
  <c r="Y1807" i="31"/>
  <c r="X1809" i="31"/>
  <c r="Y1808" i="31"/>
  <c r="X1810" i="31"/>
  <c r="Y1809" i="31"/>
  <c r="Y1810" i="31"/>
  <c r="X1811" i="31"/>
  <c r="Y1811" i="31"/>
  <c r="X1812" i="31"/>
  <c r="Y1812" i="31"/>
  <c r="X1813" i="31"/>
  <c r="X1814" i="31"/>
  <c r="Y1813" i="31"/>
  <c r="X1815" i="31"/>
  <c r="Y1814" i="31"/>
  <c r="Y1815" i="31"/>
  <c r="X1816" i="31"/>
  <c r="Y1816" i="31"/>
  <c r="X1817" i="31"/>
  <c r="X1818" i="31"/>
  <c r="Y1817" i="31"/>
  <c r="Y1818" i="31"/>
  <c r="X1819" i="31"/>
  <c r="X1820" i="31"/>
  <c r="Y1819" i="31"/>
  <c r="X1821" i="31"/>
  <c r="Y1820" i="31"/>
  <c r="X1822" i="31"/>
  <c r="Y1821" i="31"/>
  <c r="X1823" i="31"/>
  <c r="Y1822" i="31"/>
  <c r="Y1823" i="31"/>
  <c r="X1824" i="31"/>
  <c r="X1825" i="31"/>
  <c r="Y1824" i="31"/>
  <c r="Y1825" i="31"/>
  <c r="X1826" i="31"/>
  <c r="Y1826" i="31"/>
  <c r="X1827" i="31"/>
  <c r="X1828" i="31"/>
  <c r="Y1827" i="31"/>
  <c r="X1829" i="31"/>
  <c r="Y1828" i="31"/>
  <c r="Y1829" i="31"/>
  <c r="X1830" i="31"/>
  <c r="Y1830" i="31"/>
  <c r="X1831" i="31"/>
  <c r="Y1831" i="31"/>
  <c r="X1832" i="31"/>
  <c r="Y1832" i="31"/>
  <c r="X1833" i="31"/>
  <c r="X1834" i="31"/>
  <c r="Y1833" i="31"/>
  <c r="Y1834" i="31"/>
  <c r="X1835" i="31"/>
  <c r="Y1835" i="31"/>
  <c r="X1836" i="31"/>
  <c r="Y1836" i="31"/>
  <c r="X1837" i="31"/>
  <c r="X1838" i="31"/>
  <c r="Y1837" i="31"/>
  <c r="Y1838" i="31"/>
  <c r="X1839" i="31"/>
  <c r="X1840" i="31"/>
  <c r="Y1839" i="31"/>
  <c r="X1841" i="31"/>
  <c r="Y1840" i="31"/>
  <c r="Y1841" i="31"/>
  <c r="X1842" i="31"/>
  <c r="X1843" i="31"/>
  <c r="Y1842" i="31"/>
  <c r="X1844" i="31"/>
  <c r="Y1843" i="31"/>
  <c r="X1845" i="31"/>
  <c r="Y1844" i="31"/>
  <c r="Y1845" i="31"/>
  <c r="X1846" i="31"/>
  <c r="X1847" i="31"/>
  <c r="Y1846" i="31"/>
  <c r="X1848" i="31"/>
  <c r="Y1847" i="31"/>
  <c r="Y1848" i="31"/>
  <c r="X1849" i="31"/>
  <c r="X1850" i="31"/>
  <c r="Y1849" i="31"/>
  <c r="X1851" i="31"/>
  <c r="Y1850" i="31"/>
  <c r="X1852" i="31"/>
  <c r="Y1851" i="31"/>
  <c r="Y1852" i="31"/>
  <c r="X1853" i="31"/>
  <c r="X1854" i="31"/>
  <c r="Y1853" i="31"/>
  <c r="Y1854" i="31"/>
  <c r="X1855" i="31"/>
  <c r="X1856" i="31"/>
  <c r="Y1855" i="31"/>
  <c r="Y1856" i="31"/>
  <c r="X1857" i="31"/>
  <c r="X1858" i="31"/>
  <c r="Y1857" i="31"/>
  <c r="X1859" i="31"/>
  <c r="Y1858" i="31"/>
  <c r="X1860" i="31"/>
  <c r="Y1859" i="31"/>
  <c r="Y1860" i="31"/>
  <c r="X1861" i="31"/>
  <c r="Y1861" i="31"/>
  <c r="X1862" i="31"/>
  <c r="Y1862" i="31"/>
  <c r="X1863" i="31"/>
  <c r="Y1863" i="31"/>
  <c r="X1864" i="31"/>
  <c r="X1865" i="31"/>
  <c r="Y1864" i="31"/>
  <c r="Y1865" i="31"/>
  <c r="X1866" i="31"/>
  <c r="Y1866" i="31"/>
  <c r="X1867" i="31"/>
  <c r="X1868" i="31"/>
  <c r="Y1867" i="31"/>
  <c r="X1869" i="31"/>
  <c r="Y1868" i="31"/>
  <c r="X1870" i="31"/>
  <c r="Y1869" i="31"/>
  <c r="Y1870" i="31"/>
  <c r="X1871" i="31"/>
  <c r="X1872" i="31"/>
  <c r="Y1871" i="31"/>
  <c r="X1873" i="31"/>
  <c r="Y1872" i="31"/>
  <c r="Y1873" i="31"/>
  <c r="X1874" i="31"/>
  <c r="X1875" i="31"/>
  <c r="Y1874" i="31"/>
  <c r="X1876" i="31"/>
  <c r="Y1875" i="31"/>
  <c r="X1877" i="31"/>
  <c r="Y1876" i="31"/>
  <c r="Y1877" i="31"/>
  <c r="X1878" i="31"/>
  <c r="Y1878" i="31"/>
  <c r="X1879" i="31"/>
  <c r="X1880" i="31"/>
  <c r="Y1879" i="31"/>
  <c r="Y1880" i="31"/>
  <c r="X1881" i="31"/>
  <c r="X1882" i="31"/>
  <c r="Y1881" i="31"/>
  <c r="X1883" i="31"/>
  <c r="Y1882" i="31"/>
  <c r="Y1883" i="31"/>
  <c r="X1884" i="31"/>
  <c r="Y1884" i="31"/>
  <c r="X1885" i="31"/>
  <c r="Y1885" i="31"/>
  <c r="X1886" i="31"/>
  <c r="X1887" i="31"/>
  <c r="Y1886" i="31"/>
  <c r="Y1887" i="31"/>
  <c r="X1888" i="31"/>
  <c r="Y1888" i="31"/>
  <c r="X1889" i="31"/>
  <c r="X1890" i="31"/>
  <c r="Y1889" i="31"/>
  <c r="Y1890" i="31"/>
  <c r="X1891" i="31"/>
  <c r="Y1891" i="31"/>
  <c r="X1892" i="31"/>
  <c r="Y1892" i="31"/>
  <c r="X1893" i="31"/>
  <c r="X1894" i="31"/>
  <c r="Y1893" i="31"/>
  <c r="X1895" i="31"/>
  <c r="Y1894" i="31"/>
  <c r="X1896" i="31"/>
  <c r="Y1895" i="31"/>
  <c r="X1897" i="31"/>
  <c r="Y1896" i="31"/>
  <c r="X1898" i="31"/>
  <c r="Y1897" i="31"/>
  <c r="Y1898" i="31"/>
  <c r="X1899" i="31"/>
  <c r="Y1899" i="31"/>
  <c r="X1900" i="31"/>
  <c r="Y1900" i="31"/>
  <c r="X1901" i="31"/>
  <c r="X1902" i="31"/>
  <c r="Y1901" i="31"/>
  <c r="Y1902" i="31"/>
  <c r="X1903" i="31"/>
  <c r="Y1903" i="31"/>
  <c r="X1904" i="31"/>
  <c r="Y1904" i="31"/>
  <c r="X1905" i="31"/>
  <c r="Y1905" i="31"/>
  <c r="X1906" i="31"/>
  <c r="Y1906" i="31"/>
  <c r="X1907" i="31"/>
  <c r="X1908" i="31"/>
  <c r="Y1907" i="31"/>
  <c r="Y1908" i="31"/>
  <c r="X1909" i="31"/>
  <c r="Y1909" i="31"/>
  <c r="X1910" i="31"/>
  <c r="Y1910" i="31"/>
  <c r="X1911" i="31"/>
  <c r="X1912" i="31"/>
  <c r="Y1911" i="31"/>
  <c r="Y1912" i="31"/>
  <c r="X1913" i="31"/>
  <c r="X1914" i="31"/>
  <c r="Y1913" i="31"/>
  <c r="X1915" i="31"/>
  <c r="Y1914" i="31"/>
  <c r="Y1915" i="31"/>
  <c r="X1916" i="31"/>
  <c r="Y1916" i="31"/>
  <c r="X1917" i="31"/>
  <c r="Y1917" i="31"/>
  <c r="X1918" i="31"/>
  <c r="Y1918" i="31"/>
  <c r="X1919" i="31"/>
  <c r="Y1919" i="31"/>
  <c r="X1920" i="31"/>
  <c r="Y1920" i="31"/>
  <c r="X1921" i="31"/>
  <c r="X1922" i="31"/>
  <c r="Y1921" i="31"/>
  <c r="Y1922" i="31"/>
  <c r="X1923" i="31"/>
  <c r="Y1923" i="31"/>
  <c r="X1924" i="31"/>
  <c r="Y1924" i="31"/>
  <c r="X1925" i="31"/>
  <c r="Y1925" i="31"/>
  <c r="X1926" i="31"/>
  <c r="X1927" i="31"/>
  <c r="Y1926" i="31"/>
  <c r="X1928" i="31"/>
  <c r="Y1927" i="31"/>
  <c r="Y1928" i="31"/>
  <c r="X1929" i="31"/>
  <c r="Y1929" i="31"/>
  <c r="X1930" i="31"/>
  <c r="X1931" i="31"/>
  <c r="Y1930" i="31"/>
  <c r="Y1931" i="31"/>
  <c r="X1932" i="31"/>
  <c r="Y1932" i="31"/>
  <c r="X1933" i="31"/>
  <c r="Y1933" i="31"/>
  <c r="X1934" i="31"/>
  <c r="X1935" i="31"/>
  <c r="Y1934" i="31"/>
  <c r="Y1935" i="31"/>
  <c r="X1936" i="31"/>
  <c r="X1937" i="31"/>
  <c r="Y1936" i="31"/>
  <c r="Y1937" i="31"/>
  <c r="X1938" i="31"/>
  <c r="X1939" i="31"/>
  <c r="Y1938" i="31"/>
  <c r="Y1939" i="31"/>
  <c r="X1940" i="31"/>
  <c r="X1941" i="31"/>
  <c r="Y1940" i="31"/>
  <c r="X1942" i="31"/>
  <c r="Y1941" i="31"/>
  <c r="Y1942" i="31"/>
  <c r="X1943" i="31"/>
  <c r="Y1943" i="31"/>
  <c r="X1944" i="31"/>
  <c r="Y1944" i="31"/>
  <c r="X1945" i="31"/>
  <c r="X1946" i="31"/>
  <c r="Y1945" i="31"/>
  <c r="X1947" i="31"/>
  <c r="Y1946" i="31"/>
  <c r="X1948" i="31"/>
  <c r="Y1947" i="31"/>
  <c r="Y1948" i="31"/>
  <c r="X1949" i="31"/>
  <c r="X1950" i="31"/>
  <c r="Y1949" i="31"/>
  <c r="X1951" i="31"/>
  <c r="Y1950" i="31"/>
  <c r="Y1951" i="31"/>
  <c r="X1952" i="31"/>
  <c r="Y1952" i="31"/>
  <c r="X1953" i="31"/>
  <c r="Y1953" i="31"/>
  <c r="X1954" i="31"/>
  <c r="Y1954" i="31"/>
  <c r="X1955" i="31"/>
  <c r="Y1955" i="31"/>
  <c r="X1956" i="31"/>
  <c r="X1957" i="31"/>
  <c r="Y1956" i="31"/>
  <c r="Y1957" i="31"/>
  <c r="X1958" i="31"/>
  <c r="X1959" i="31"/>
  <c r="Y1958" i="31"/>
  <c r="X1960" i="31"/>
  <c r="Y1959" i="31"/>
  <c r="X1961" i="31"/>
  <c r="Y1960" i="31"/>
  <c r="X1962" i="31"/>
  <c r="Y1961" i="31"/>
  <c r="X1963" i="31"/>
  <c r="Y1962" i="31"/>
  <c r="Y1963" i="31"/>
  <c r="X1964" i="31"/>
  <c r="Y1964" i="31"/>
  <c r="X1965" i="31"/>
  <c r="X1966" i="31"/>
  <c r="Y1965" i="31"/>
  <c r="Y1966" i="31"/>
  <c r="X1967" i="31"/>
  <c r="X1968" i="31"/>
  <c r="Y1967" i="31"/>
  <c r="Y1968" i="31"/>
  <c r="X1969" i="31"/>
  <c r="Y1969" i="31"/>
  <c r="X1970" i="31"/>
  <c r="Y1970" i="31"/>
  <c r="X1971" i="31"/>
  <c r="X1972" i="31"/>
  <c r="Y1971" i="31"/>
  <c r="Y1972" i="31"/>
  <c r="X1973" i="31"/>
  <c r="Y1973" i="31"/>
  <c r="X1974" i="31"/>
  <c r="Y1974" i="31"/>
  <c r="X1975" i="31"/>
  <c r="X1976" i="31"/>
  <c r="Y1975" i="31"/>
  <c r="Y1976" i="31"/>
  <c r="X1977" i="31"/>
  <c r="X1978" i="31"/>
  <c r="Y1977" i="31"/>
  <c r="X1979" i="31"/>
  <c r="Y1978" i="31"/>
  <c r="X1980" i="31"/>
  <c r="Y1979" i="31"/>
  <c r="Y1980" i="31"/>
  <c r="X1981" i="31"/>
  <c r="X1982" i="31"/>
  <c r="Y1981" i="31"/>
  <c r="X1983" i="31"/>
  <c r="Y1982" i="31"/>
  <c r="X1984" i="31"/>
  <c r="Y1983" i="31"/>
  <c r="Y1984" i="31"/>
  <c r="X1985" i="31"/>
  <c r="Y1985" i="31"/>
  <c r="X1986" i="31"/>
  <c r="X1987" i="31"/>
  <c r="Y1986" i="31"/>
  <c r="Y1987" i="31"/>
  <c r="X1988" i="31"/>
  <c r="Y1988" i="31"/>
  <c r="X1989" i="31"/>
  <c r="Y1989" i="31"/>
  <c r="X1990" i="31"/>
  <c r="Y1990" i="31"/>
  <c r="X1991" i="31"/>
  <c r="X1992" i="31"/>
  <c r="Y1991" i="31"/>
  <c r="Y1992" i="31"/>
  <c r="X1993" i="31"/>
  <c r="Y1993" i="31"/>
  <c r="X1994" i="31"/>
  <c r="X1995" i="31"/>
  <c r="Y1994" i="31"/>
  <c r="Y1995" i="31"/>
  <c r="X1996" i="31"/>
  <c r="Y1996" i="31"/>
  <c r="X1997" i="31"/>
  <c r="X1998" i="31"/>
  <c r="Y1997" i="31"/>
  <c r="Y1998" i="31"/>
  <c r="X1999" i="31"/>
  <c r="X2000" i="31"/>
  <c r="Y1999" i="31"/>
  <c r="Y2000" i="31"/>
  <c r="X2001" i="31"/>
  <c r="Y2001" i="31"/>
  <c r="X2002" i="31"/>
  <c r="X2003" i="31"/>
  <c r="Y2002" i="31"/>
  <c r="Y2003" i="31"/>
  <c r="X2004" i="31"/>
  <c r="X2005" i="31"/>
  <c r="Y2004" i="31"/>
  <c r="Y2005" i="31"/>
  <c r="X2006" i="31"/>
  <c r="Y2006" i="31"/>
  <c r="X2007" i="31"/>
  <c r="Y2007" i="31"/>
  <c r="X2008" i="31"/>
  <c r="Y2008" i="31"/>
  <c r="X2009" i="31"/>
  <c r="X2010" i="31"/>
  <c r="Y2009" i="31"/>
  <c r="X2011" i="31"/>
  <c r="Y2010" i="31"/>
  <c r="Y2011" i="31"/>
  <c r="X2012" i="31"/>
  <c r="Y2012" i="31"/>
  <c r="X2013" i="31"/>
  <c r="X2014" i="31"/>
  <c r="Y2013" i="31"/>
  <c r="Y2014" i="31"/>
  <c r="X2015" i="31"/>
  <c r="Y2015" i="31"/>
  <c r="X2016" i="31"/>
  <c r="X2017" i="31"/>
  <c r="Y2016" i="31"/>
  <c r="Y2017" i="31"/>
  <c r="X2018" i="31"/>
  <c r="X2019" i="31"/>
  <c r="Y2018" i="31"/>
  <c r="Y2019" i="31"/>
  <c r="X2020" i="31"/>
  <c r="X2021" i="31"/>
  <c r="Y2020" i="31"/>
  <c r="X2022" i="31"/>
  <c r="Y2021" i="31"/>
  <c r="X2023" i="31"/>
  <c r="Y2022" i="31"/>
  <c r="Y2023" i="31"/>
  <c r="X2024" i="31"/>
  <c r="X2025" i="31"/>
  <c r="Y2024" i="31"/>
  <c r="X2026" i="31"/>
  <c r="Y2025" i="31"/>
  <c r="Y2026" i="31"/>
  <c r="X2027" i="31"/>
  <c r="X2028" i="31"/>
  <c r="Y2027" i="31"/>
  <c r="X2029" i="31"/>
  <c r="Y2028" i="31"/>
  <c r="Y2029" i="31"/>
  <c r="X2030" i="31"/>
  <c r="Y2030" i="31"/>
  <c r="X2031" i="31"/>
  <c r="Y2031" i="31"/>
  <c r="X2032" i="31"/>
  <c r="Y2032" i="31"/>
  <c r="X2033" i="31"/>
  <c r="Y2033" i="31"/>
  <c r="X2034" i="31"/>
  <c r="X2035" i="31"/>
  <c r="Y2034" i="31"/>
  <c r="Y2035" i="31"/>
  <c r="X2036" i="31"/>
  <c r="X2037" i="31"/>
  <c r="Y2036" i="31"/>
  <c r="Y2037" i="31"/>
  <c r="X2038" i="31"/>
  <c r="Y2038" i="31"/>
  <c r="X2039" i="31"/>
  <c r="Y2039" i="31"/>
  <c r="X2040" i="31"/>
  <c r="X2041" i="31"/>
  <c r="Y2040" i="31"/>
  <c r="Y2041" i="31"/>
  <c r="X2042" i="31"/>
  <c r="Y2042" i="31"/>
  <c r="X2043" i="31"/>
  <c r="Y2043" i="31"/>
  <c r="X2044" i="31"/>
  <c r="X2045" i="31"/>
  <c r="Y2044" i="31"/>
  <c r="X2046" i="31"/>
  <c r="Y2045" i="31"/>
  <c r="X2047" i="31"/>
  <c r="Y2046" i="31"/>
  <c r="X2048" i="31"/>
  <c r="Y2047" i="31"/>
  <c r="Y2048" i="31"/>
  <c r="X2049" i="31"/>
  <c r="Y2049" i="31"/>
  <c r="X2050" i="31"/>
  <c r="Y2050" i="31"/>
  <c r="X2051" i="31"/>
  <c r="Y2051" i="31"/>
  <c r="X2052" i="31"/>
  <c r="Y2052" i="31"/>
  <c r="X2053" i="31"/>
  <c r="X2054" i="31"/>
  <c r="Y2053" i="31"/>
  <c r="Y2054" i="31"/>
  <c r="X2055" i="31"/>
  <c r="X2056" i="31"/>
  <c r="Y2055" i="31"/>
  <c r="X2057" i="31"/>
  <c r="Y2056" i="31"/>
  <c r="X2058" i="31"/>
  <c r="Y2057" i="31"/>
  <c r="Y2058" i="31"/>
  <c r="X2059" i="31"/>
  <c r="Y2059" i="31"/>
  <c r="X2060" i="31"/>
  <c r="X2061" i="31"/>
  <c r="Y2060" i="31"/>
  <c r="Y2061" i="31"/>
  <c r="X2062" i="31"/>
  <c r="X2063" i="31"/>
  <c r="Y2062" i="31"/>
  <c r="Y2063" i="31"/>
  <c r="X2064" i="31"/>
  <c r="Y2064" i="31"/>
  <c r="X2065" i="31"/>
  <c r="X2066" i="31"/>
  <c r="Y2065" i="31"/>
  <c r="Y2066" i="31"/>
  <c r="X2067" i="31"/>
  <c r="X2068" i="31"/>
  <c r="Y2067" i="31"/>
  <c r="X2069" i="31"/>
  <c r="Y2068" i="31"/>
  <c r="X2070" i="31"/>
  <c r="Y2069" i="31"/>
  <c r="X2071" i="31"/>
  <c r="Y2070" i="31"/>
  <c r="X2072" i="31"/>
  <c r="Y2071" i="31"/>
  <c r="X2073" i="31"/>
  <c r="Y2072" i="31"/>
  <c r="Y2073" i="31"/>
  <c r="X2074" i="31"/>
  <c r="Y2074" i="31"/>
  <c r="X2075" i="31"/>
  <c r="Y2075" i="31"/>
  <c r="X2076" i="31"/>
  <c r="X2077" i="31"/>
  <c r="Y2076" i="31"/>
  <c r="X2078" i="31"/>
  <c r="Y2077" i="31"/>
  <c r="X2079" i="31"/>
  <c r="Y2078" i="31"/>
  <c r="Y2079" i="31"/>
  <c r="X2080" i="31"/>
  <c r="X2081" i="31"/>
  <c r="Y2080" i="31"/>
  <c r="Y2081" i="31"/>
  <c r="X2082" i="31"/>
  <c r="Y2082" i="31"/>
  <c r="X2083" i="31"/>
  <c r="X2084" i="31"/>
  <c r="Y2083" i="31"/>
  <c r="X2085" i="31"/>
  <c r="Y2084" i="31"/>
  <c r="Y2085" i="31"/>
  <c r="X2086" i="31"/>
  <c r="X2087" i="31"/>
  <c r="Y2086" i="31"/>
  <c r="Y2087" i="31"/>
  <c r="X2088" i="31"/>
  <c r="X2089" i="31"/>
  <c r="Y2088" i="31"/>
  <c r="Y2089" i="31"/>
  <c r="X2090" i="31"/>
  <c r="Y2090" i="31"/>
  <c r="X2091" i="31"/>
  <c r="X2092" i="31"/>
  <c r="Y2091" i="31"/>
  <c r="X2093" i="31"/>
  <c r="Y2092" i="31"/>
  <c r="X2094" i="31"/>
  <c r="Y2093" i="31"/>
  <c r="Y2094" i="31"/>
  <c r="X2095" i="31"/>
  <c r="Y2095" i="31"/>
  <c r="X2096" i="31"/>
  <c r="Y2096" i="31"/>
  <c r="X2097" i="31"/>
  <c r="X2098" i="31"/>
  <c r="Y2097" i="31"/>
  <c r="X2099" i="31"/>
  <c r="Y2098" i="31"/>
  <c r="X2100" i="31"/>
  <c r="Y2099" i="31"/>
  <c r="Y2100" i="31"/>
  <c r="X2101" i="31"/>
  <c r="Y2101" i="31"/>
  <c r="X2102" i="31"/>
  <c r="Y2102" i="31"/>
  <c r="X2103" i="31"/>
  <c r="X2104" i="31"/>
  <c r="Y2103" i="31"/>
  <c r="Y2104" i="31"/>
  <c r="X2105" i="31"/>
  <c r="Y2105" i="31"/>
  <c r="X2106" i="31"/>
  <c r="X2107" i="31"/>
  <c r="Y2106" i="31"/>
  <c r="X2108" i="31"/>
  <c r="Y2107" i="31"/>
  <c r="X2109" i="31"/>
  <c r="Y2108" i="31"/>
  <c r="X2110" i="31"/>
  <c r="Y2109" i="31"/>
  <c r="Y2110" i="31"/>
  <c r="X2111" i="31"/>
  <c r="X2112" i="31"/>
  <c r="Y2111" i="31"/>
  <c r="Y2112" i="31"/>
  <c r="X2113" i="31"/>
  <c r="Y2113" i="31"/>
  <c r="X2114" i="31"/>
  <c r="Y2114" i="31"/>
  <c r="X2115" i="31"/>
  <c r="Y2115" i="31"/>
  <c r="X2116" i="31"/>
  <c r="X2117" i="31"/>
  <c r="Y2116" i="31"/>
  <c r="Y2117" i="31"/>
  <c r="X2118" i="31"/>
  <c r="X2119" i="31"/>
  <c r="Y2118" i="31"/>
  <c r="Y2119" i="31"/>
  <c r="X2120" i="31"/>
  <c r="X2121" i="31"/>
  <c r="Y2120" i="31"/>
  <c r="X2122" i="31"/>
  <c r="Y2121" i="31"/>
  <c r="Y2122" i="31"/>
  <c r="X2123" i="31"/>
  <c r="Y2123" i="31"/>
  <c r="X2124" i="31"/>
  <c r="X2125" i="31"/>
  <c r="Y2124" i="31"/>
  <c r="Y2125" i="31"/>
  <c r="X2126" i="31"/>
  <c r="X2127" i="31"/>
  <c r="Y2126" i="31"/>
  <c r="X2128" i="31"/>
  <c r="Y2127" i="31"/>
  <c r="Y2128" i="31"/>
  <c r="X2129" i="31"/>
  <c r="X2130" i="31"/>
  <c r="Y2129" i="31"/>
  <c r="X2131" i="31"/>
  <c r="Y2130" i="31"/>
  <c r="Y2131" i="31"/>
  <c r="X2132" i="31"/>
  <c r="Y2132" i="31"/>
  <c r="X2133" i="31"/>
  <c r="Y2133" i="31"/>
  <c r="X2134" i="31"/>
  <c r="Y2134" i="31"/>
  <c r="X2135" i="31"/>
  <c r="X2136" i="31"/>
  <c r="Y2135" i="31"/>
  <c r="Y2136" i="31"/>
  <c r="X2137" i="31"/>
  <c r="X2138" i="31"/>
  <c r="Y2137" i="31"/>
  <c r="Y2138" i="31"/>
  <c r="X2139" i="31"/>
  <c r="X2140" i="31"/>
  <c r="Y2139" i="31"/>
  <c r="Y2140" i="31"/>
  <c r="X2141" i="31"/>
  <c r="X2142" i="31"/>
  <c r="Y2141" i="31"/>
  <c r="X2143" i="31"/>
  <c r="Y2142" i="31"/>
  <c r="X2144" i="31"/>
  <c r="Y2143" i="31"/>
  <c r="Y2144" i="31"/>
  <c r="X2145" i="31"/>
  <c r="X2146" i="31"/>
  <c r="Y2145" i="31"/>
  <c r="Y2146" i="31"/>
  <c r="X2147" i="31"/>
  <c r="X2148" i="31"/>
  <c r="Y2147" i="31"/>
  <c r="Y2148" i="31"/>
  <c r="X2149" i="31"/>
  <c r="X2150" i="31"/>
  <c r="Y2149" i="31"/>
  <c r="X2151" i="31"/>
  <c r="Y2150" i="31"/>
  <c r="Y2151" i="31"/>
  <c r="X2152" i="31"/>
  <c r="Y2152" i="31"/>
  <c r="X2153" i="31"/>
  <c r="Y2153" i="31"/>
  <c r="X2154" i="31"/>
  <c r="Y2154" i="31"/>
  <c r="X2155" i="31"/>
  <c r="Y2155" i="31"/>
  <c r="X2156" i="31"/>
  <c r="X2157" i="31"/>
  <c r="Y2156" i="31"/>
  <c r="X2158" i="31"/>
  <c r="Y2157" i="31"/>
  <c r="X2159" i="31"/>
  <c r="Y2158" i="31"/>
  <c r="X2160" i="31"/>
  <c r="Y2159" i="31"/>
  <c r="X2161" i="31"/>
  <c r="Y2160" i="31"/>
  <c r="Y2161" i="31"/>
  <c r="X2162" i="31"/>
  <c r="Y2162" i="31"/>
  <c r="X2163" i="31"/>
  <c r="Y2163" i="31"/>
  <c r="X2164" i="31"/>
  <c r="Y2164" i="31"/>
  <c r="X2165" i="31"/>
  <c r="X2166" i="31"/>
  <c r="Y2165" i="31"/>
  <c r="X2167" i="31"/>
  <c r="Y2166" i="31"/>
  <c r="X2168" i="31"/>
  <c r="Y2167" i="31"/>
  <c r="X2169" i="31"/>
  <c r="Y2168" i="31"/>
  <c r="Y2169" i="31"/>
  <c r="X2170" i="31"/>
  <c r="X2171" i="31"/>
  <c r="Y2170" i="31"/>
  <c r="Y2171" i="31"/>
  <c r="X2172" i="31"/>
  <c r="X2173" i="31"/>
  <c r="Y2172" i="31"/>
  <c r="Y2173" i="31"/>
  <c r="X2174" i="31"/>
  <c r="Y2174" i="31"/>
  <c r="X2175" i="31"/>
  <c r="X2176" i="31"/>
  <c r="Y2175" i="31"/>
  <c r="Y2176" i="31"/>
  <c r="X2177" i="31"/>
  <c r="X2178" i="31"/>
  <c r="Y2177" i="31"/>
  <c r="X2179" i="31"/>
  <c r="Y2178" i="31"/>
  <c r="X2180" i="31"/>
  <c r="Y2179" i="31"/>
  <c r="X2181" i="31"/>
  <c r="Y2180" i="31"/>
  <c r="X2182" i="31"/>
  <c r="Y2181" i="31"/>
  <c r="X2183" i="31"/>
  <c r="Y2182" i="31"/>
  <c r="Y2183" i="31"/>
  <c r="X2184" i="31"/>
  <c r="Y2184" i="31"/>
  <c r="X2185" i="31"/>
  <c r="X2186" i="31"/>
  <c r="Y2185" i="31"/>
  <c r="Y2186" i="31"/>
  <c r="X2187" i="31"/>
  <c r="Y2187" i="31"/>
  <c r="X2188" i="31"/>
  <c r="Y2188" i="31"/>
  <c r="X2189" i="31"/>
  <c r="Y2189" i="31"/>
  <c r="X2190" i="31"/>
  <c r="Y2190" i="31"/>
  <c r="X2191" i="31"/>
  <c r="Y2191" i="31"/>
  <c r="X2192" i="31"/>
  <c r="Y2192" i="31"/>
  <c r="X2193" i="31"/>
  <c r="Y2193" i="31"/>
  <c r="X2194" i="31"/>
  <c r="X2195" i="31"/>
  <c r="Y2194" i="31"/>
  <c r="Y2195" i="31"/>
  <c r="X2196" i="31"/>
  <c r="Y2196" i="31"/>
  <c r="X2197" i="31"/>
  <c r="Y2197" i="31"/>
  <c r="X2198" i="31"/>
  <c r="X2199" i="31"/>
  <c r="Y2198" i="31"/>
  <c r="X2200" i="31"/>
  <c r="Y2199" i="31"/>
  <c r="X2201" i="31"/>
  <c r="Y2200" i="31"/>
  <c r="X2202" i="31"/>
  <c r="Y2201" i="31"/>
  <c r="X2203" i="31"/>
  <c r="Y2202" i="31"/>
  <c r="X2204" i="31"/>
  <c r="Y2203" i="31"/>
  <c r="X2205" i="31"/>
  <c r="Y2204" i="31"/>
  <c r="X2206" i="31"/>
  <c r="Y2205" i="31"/>
  <c r="Y2206" i="31"/>
  <c r="X2207" i="31"/>
  <c r="X2208" i="31"/>
  <c r="Y2207" i="31"/>
  <c r="X2209" i="31"/>
  <c r="Y2208" i="31"/>
  <c r="X2210" i="31"/>
  <c r="Y2209" i="31"/>
  <c r="Y2210" i="31"/>
  <c r="X2211" i="31"/>
  <c r="X2212" i="31"/>
  <c r="Y2211" i="31"/>
  <c r="Y2212" i="31"/>
  <c r="X2213" i="31"/>
  <c r="X2214" i="31"/>
  <c r="Y2213" i="31"/>
  <c r="X2215" i="31"/>
  <c r="Y2214" i="31"/>
  <c r="Y2215" i="31"/>
  <c r="X2216" i="31"/>
  <c r="Y2216" i="31"/>
  <c r="X2217" i="31"/>
  <c r="X2218" i="31"/>
  <c r="Y2217" i="31"/>
  <c r="X2219" i="31"/>
  <c r="Y2218" i="31"/>
  <c r="X2220" i="31"/>
  <c r="Y2219" i="31"/>
  <c r="X2221" i="31"/>
  <c r="Y2220" i="31"/>
  <c r="X2222" i="31"/>
  <c r="Y2221" i="31"/>
  <c r="X2223" i="31"/>
  <c r="Y2222" i="31"/>
  <c r="X2224" i="31"/>
  <c r="Y2223" i="31"/>
  <c r="X2225" i="31"/>
  <c r="Y2224" i="31"/>
  <c r="X2226" i="31"/>
  <c r="Y2225" i="31"/>
  <c r="X2227" i="31"/>
  <c r="Y2226" i="31"/>
  <c r="X2228" i="31"/>
  <c r="Y2227" i="31"/>
  <c r="Y2228" i="31"/>
  <c r="X2229" i="31"/>
  <c r="X2230" i="31"/>
  <c r="Y2229" i="31"/>
  <c r="Y2230" i="31"/>
  <c r="X2231" i="31"/>
  <c r="X2232" i="31"/>
  <c r="Y2231" i="31"/>
  <c r="X2233" i="31"/>
  <c r="Y2232" i="31"/>
  <c r="Y2233" i="31"/>
  <c r="X2234" i="31"/>
  <c r="Y2234" i="31"/>
  <c r="X2235" i="31"/>
  <c r="X2236" i="31"/>
  <c r="Y2235" i="31"/>
  <c r="X2237" i="31"/>
  <c r="Y2236" i="31"/>
  <c r="Y2237" i="31"/>
  <c r="X2238" i="31"/>
  <c r="Y2238" i="31"/>
  <c r="X2239" i="31"/>
  <c r="X2240" i="31"/>
  <c r="Y2239" i="31"/>
  <c r="X2241" i="31"/>
  <c r="Y2240" i="31"/>
  <c r="X2242" i="31"/>
  <c r="Y2241" i="31"/>
  <c r="X2243" i="31"/>
  <c r="Y2242" i="31"/>
  <c r="X2244" i="31"/>
  <c r="Y2243" i="31"/>
  <c r="Y2244" i="31"/>
  <c r="X2245" i="31"/>
  <c r="Y2245" i="31"/>
  <c r="X2246" i="31"/>
  <c r="Y2246" i="31"/>
  <c r="X2247" i="31"/>
  <c r="Y2247" i="31"/>
  <c r="X2248" i="31"/>
  <c r="Y2248" i="31"/>
  <c r="X2249" i="31"/>
  <c r="Y2249" i="31"/>
  <c r="X2250" i="31"/>
  <c r="Y2250" i="31"/>
  <c r="X2251" i="31"/>
  <c r="X2252" i="31"/>
  <c r="Y2251" i="31"/>
  <c r="Y2252" i="31"/>
  <c r="X2253" i="31"/>
  <c r="Y2253" i="31"/>
  <c r="X2254" i="31"/>
  <c r="X2255" i="31"/>
  <c r="Y2254" i="31"/>
  <c r="Y2255" i="31"/>
  <c r="X2256" i="31"/>
  <c r="X2257" i="31"/>
  <c r="Y2256" i="31"/>
  <c r="X2258" i="31"/>
  <c r="Y2257" i="31"/>
  <c r="Y2258" i="31"/>
  <c r="X2259" i="31"/>
  <c r="X2260" i="31"/>
  <c r="Y2259" i="31"/>
  <c r="X2261" i="31"/>
  <c r="Y2260" i="31"/>
  <c r="X2262" i="31"/>
  <c r="Y2261" i="31"/>
  <c r="X2263" i="31"/>
  <c r="Y2262" i="31"/>
  <c r="Y2263" i="31"/>
  <c r="X2264" i="31"/>
  <c r="Y2264" i="31"/>
  <c r="X2265" i="31"/>
  <c r="X2266" i="31"/>
  <c r="Y2265" i="31"/>
  <c r="Y2266" i="31"/>
  <c r="X2267" i="31"/>
  <c r="Y2267" i="31"/>
  <c r="X2268" i="31"/>
  <c r="X2269" i="31"/>
  <c r="Y2268" i="31"/>
  <c r="X2270" i="31"/>
  <c r="Y2269" i="31"/>
  <c r="Y2270" i="31"/>
  <c r="X2271" i="31"/>
  <c r="Y2271" i="31"/>
  <c r="X2272" i="31"/>
  <c r="Y2272" i="31"/>
  <c r="X2273" i="31"/>
  <c r="Y2273" i="31"/>
  <c r="X2274" i="31"/>
  <c r="Y2274" i="31"/>
  <c r="X2275" i="31"/>
  <c r="Y2275" i="31"/>
  <c r="X2276" i="31"/>
  <c r="X2277" i="31"/>
  <c r="Y2276" i="31"/>
  <c r="X2278" i="31"/>
  <c r="Y2277" i="31"/>
  <c r="Y2278" i="31"/>
  <c r="X2279" i="31"/>
  <c r="X2280" i="31"/>
  <c r="Y2279" i="31"/>
  <c r="X2281" i="31"/>
  <c r="Y2280" i="31"/>
  <c r="X2282" i="31"/>
  <c r="Y2281" i="31"/>
  <c r="X2283" i="31"/>
  <c r="Y2282" i="31"/>
  <c r="X2284" i="31"/>
  <c r="Y2283" i="31"/>
  <c r="Y2284" i="31"/>
  <c r="X2285" i="31"/>
  <c r="X2286" i="31"/>
  <c r="Y2285" i="31"/>
  <c r="Y2286" i="31"/>
  <c r="X2287" i="31"/>
  <c r="Y2287" i="31"/>
  <c r="X2288" i="31"/>
  <c r="Y2288" i="31"/>
  <c r="X2289" i="31"/>
  <c r="X2290" i="31"/>
  <c r="Y2289" i="31"/>
  <c r="X2291" i="31"/>
  <c r="Y2290" i="31"/>
  <c r="X2292" i="31"/>
  <c r="Y2291" i="31"/>
  <c r="X2293" i="31"/>
  <c r="Y2292" i="31"/>
  <c r="X2294" i="31"/>
  <c r="Y2293" i="31"/>
  <c r="X2295" i="31"/>
  <c r="Y2294" i="31"/>
  <c r="X2296" i="31"/>
  <c r="Y2295" i="31"/>
  <c r="Y2296" i="31"/>
  <c r="X2297" i="31"/>
  <c r="Y2297" i="31"/>
  <c r="X2298" i="31"/>
  <c r="X2299" i="31"/>
  <c r="Y2298" i="31"/>
  <c r="Y2299" i="31"/>
  <c r="X2300" i="31"/>
  <c r="X2301" i="31"/>
  <c r="Y2300" i="31"/>
  <c r="Y2301" i="31"/>
  <c r="X2302" i="31"/>
  <c r="X2303" i="31"/>
  <c r="Y2302" i="31"/>
  <c r="X2304" i="31"/>
  <c r="Y2303" i="31"/>
  <c r="X2305" i="31"/>
  <c r="Y2304" i="31"/>
  <c r="Y2305" i="31"/>
  <c r="X2306" i="31"/>
  <c r="Y2306" i="31"/>
  <c r="X2307" i="31"/>
  <c r="X2308" i="31"/>
  <c r="Y2307" i="31"/>
  <c r="X2309" i="31"/>
  <c r="Y2308" i="31"/>
  <c r="Y2309" i="31"/>
  <c r="X2310" i="31"/>
  <c r="Y2310" i="31"/>
  <c r="X2311" i="31"/>
  <c r="X2312" i="31"/>
  <c r="Y2311" i="31"/>
  <c r="X2313" i="31"/>
  <c r="Y2312" i="31"/>
  <c r="X2314" i="31"/>
  <c r="Y2313" i="31"/>
  <c r="X2315" i="31"/>
  <c r="Y2314" i="31"/>
  <c r="Y2315" i="31"/>
  <c r="X2316" i="31"/>
  <c r="Y2316" i="31"/>
  <c r="X2317" i="31"/>
  <c r="Y2317" i="31"/>
  <c r="X2318" i="31"/>
  <c r="Y2318" i="31"/>
  <c r="X2319" i="31"/>
  <c r="X2320" i="31"/>
  <c r="Y2319" i="31"/>
  <c r="Y2320" i="31"/>
  <c r="X2321" i="31"/>
  <c r="X2322" i="31"/>
  <c r="Y2321" i="31"/>
  <c r="X2323" i="31"/>
  <c r="Y2322" i="31"/>
  <c r="Y2323" i="31"/>
  <c r="X2324" i="31"/>
  <c r="X2325" i="31"/>
  <c r="Y2324" i="31"/>
  <c r="X2326" i="31"/>
  <c r="Y2325" i="31"/>
  <c r="X2327" i="31"/>
  <c r="Y2326" i="31"/>
  <c r="Y2327" i="31"/>
  <c r="X2328" i="31"/>
  <c r="Y2328" i="31"/>
  <c r="X2329" i="31"/>
  <c r="X2330" i="31"/>
  <c r="Y2329" i="31"/>
  <c r="Y2330" i="31"/>
  <c r="X2331" i="31"/>
  <c r="Y2331" i="31"/>
  <c r="X2332" i="31"/>
  <c r="X2333" i="31"/>
  <c r="Y2332" i="31"/>
  <c r="X2334" i="31"/>
  <c r="Y2333" i="31"/>
  <c r="X2335" i="31"/>
  <c r="Y2334" i="31"/>
  <c r="Y2335" i="31"/>
  <c r="X2336" i="31"/>
  <c r="X2337" i="31"/>
  <c r="Y2336" i="31"/>
  <c r="X2338" i="31"/>
  <c r="Y2337" i="31"/>
  <c r="Y2338" i="31"/>
  <c r="X2339" i="31"/>
  <c r="Y2339" i="31"/>
  <c r="X2340" i="31"/>
  <c r="X2341" i="31"/>
  <c r="Y2340" i="31"/>
  <c r="Y2341" i="31"/>
  <c r="X2342" i="31"/>
  <c r="Y2342" i="31"/>
  <c r="X2343" i="31"/>
  <c r="X2344" i="31"/>
  <c r="Y2343" i="31"/>
  <c r="X2345" i="31"/>
  <c r="Y2344" i="31"/>
  <c r="Y2345" i="31"/>
  <c r="X2346" i="31"/>
  <c r="X2347" i="31"/>
  <c r="Y2346" i="31"/>
  <c r="Y2347" i="31"/>
  <c r="X2348" i="31"/>
  <c r="X2349" i="31"/>
  <c r="Y2348" i="31"/>
  <c r="Y2349" i="31"/>
  <c r="X2350" i="31"/>
  <c r="X2351" i="31"/>
  <c r="Y2350" i="31"/>
  <c r="Y2351" i="31"/>
  <c r="X2352" i="31"/>
  <c r="Y2352" i="31"/>
  <c r="X2353" i="31"/>
  <c r="X2354" i="31"/>
  <c r="Y2353" i="31"/>
  <c r="X2355" i="31"/>
  <c r="Y2354" i="31"/>
  <c r="X2356" i="31"/>
  <c r="Y2355" i="31"/>
  <c r="Y2356" i="31"/>
  <c r="X2357" i="31"/>
  <c r="X2358" i="31"/>
  <c r="Y2357" i="31"/>
  <c r="Y2358" i="31"/>
  <c r="X2359" i="31"/>
  <c r="Y2359" i="31"/>
  <c r="X2360" i="31"/>
  <c r="X2361" i="31"/>
  <c r="Y2360" i="31"/>
  <c r="Y2361" i="31"/>
  <c r="X2362" i="31"/>
  <c r="Y2362" i="31"/>
  <c r="X2363" i="31"/>
  <c r="X2364" i="31"/>
  <c r="Y2363" i="31"/>
  <c r="X2365" i="31"/>
  <c r="Y2364" i="31"/>
  <c r="Y2365" i="31"/>
  <c r="X2366" i="31"/>
  <c r="Y2366" i="31"/>
  <c r="X2367" i="31"/>
  <c r="Y2367" i="31"/>
  <c r="X2368" i="31"/>
  <c r="X2369" i="31"/>
  <c r="Y2368" i="31"/>
  <c r="X2370" i="31"/>
  <c r="Y2369" i="31"/>
  <c r="Y2370" i="31"/>
  <c r="X2371" i="31"/>
  <c r="Y2371" i="31"/>
  <c r="X2372" i="31"/>
  <c r="Y2372" i="31"/>
  <c r="X2373" i="31"/>
  <c r="Y2373" i="31"/>
  <c r="X2374" i="31"/>
  <c r="Y2374" i="31"/>
  <c r="X2375" i="31"/>
  <c r="X2376" i="31"/>
  <c r="Y2375" i="31"/>
  <c r="Y2376" i="31"/>
  <c r="X2377" i="31"/>
  <c r="X2378" i="31"/>
  <c r="Y2377" i="31"/>
  <c r="Y2378" i="31"/>
  <c r="X2379" i="31"/>
  <c r="Y2379" i="31"/>
  <c r="X2380" i="31"/>
  <c r="Y2380" i="31"/>
  <c r="X2381" i="31"/>
  <c r="X2382" i="31"/>
  <c r="Y2381" i="31"/>
  <c r="Y2382" i="31"/>
  <c r="X2383" i="31"/>
  <c r="X2384" i="31"/>
  <c r="Y2383" i="31"/>
  <c r="X2385" i="31"/>
  <c r="Y2384" i="31"/>
  <c r="Y2385" i="31"/>
  <c r="X2386" i="31"/>
  <c r="Y2386" i="31"/>
  <c r="X2387" i="31"/>
  <c r="X2388" i="31"/>
  <c r="Y2387" i="31"/>
  <c r="Y2388" i="31"/>
  <c r="X2389" i="31"/>
  <c r="Y2389" i="31"/>
  <c r="X2390" i="31"/>
  <c r="Y2390" i="31"/>
  <c r="X2391" i="31"/>
  <c r="Y2391" i="31"/>
  <c r="X2392" i="31"/>
  <c r="Y2392" i="31"/>
  <c r="X2393" i="31"/>
  <c r="Y2393" i="31"/>
  <c r="X2394" i="31"/>
  <c r="X2395" i="31"/>
  <c r="Y2394" i="31"/>
  <c r="X2396" i="31"/>
  <c r="Y2395" i="31"/>
  <c r="Y2396" i="31"/>
  <c r="X2397" i="31"/>
  <c r="Y2397" i="31"/>
  <c r="X2398" i="31"/>
  <c r="Y2398" i="31"/>
  <c r="X2399" i="31"/>
  <c r="Y2399" i="31"/>
  <c r="X2400" i="31"/>
  <c r="X2401" i="31"/>
  <c r="Y2400" i="31"/>
  <c r="Y2401" i="31"/>
  <c r="X2402" i="31"/>
  <c r="X2403" i="31"/>
  <c r="Y2402" i="31"/>
  <c r="Y2403" i="31"/>
  <c r="X2404" i="31"/>
  <c r="X2405" i="31"/>
  <c r="Y2404" i="31"/>
  <c r="X2406" i="31"/>
  <c r="Y2405" i="31"/>
  <c r="X2407" i="31"/>
  <c r="Y2406" i="31"/>
  <c r="X2408" i="31"/>
  <c r="Y2407" i="31"/>
  <c r="X2409" i="31"/>
  <c r="Y2408" i="31"/>
  <c r="X2410" i="31"/>
  <c r="Y2409" i="31"/>
  <c r="X2411" i="31"/>
  <c r="Y2410" i="31"/>
  <c r="Y2411" i="31"/>
  <c r="X2412" i="31"/>
  <c r="Y2412" i="31"/>
  <c r="X2413" i="31"/>
  <c r="X2414" i="31"/>
  <c r="Y2413" i="31"/>
  <c r="Y2414" i="31"/>
  <c r="X2415" i="31"/>
  <c r="X2416" i="31"/>
  <c r="Y2415" i="31"/>
  <c r="X2417" i="31"/>
  <c r="Y2416" i="31"/>
  <c r="Y2417" i="31"/>
  <c r="X2418" i="31"/>
  <c r="X2419" i="31"/>
  <c r="Y2418" i="31"/>
  <c r="Y2419" i="31"/>
  <c r="X2420" i="31"/>
  <c r="Y2420" i="31"/>
  <c r="X2421" i="31"/>
  <c r="Y2421" i="31"/>
  <c r="X2422" i="31"/>
  <c r="X2423" i="31"/>
  <c r="Y2422" i="31"/>
  <c r="Y2423" i="31"/>
  <c r="X2424" i="31"/>
  <c r="Y2424" i="31"/>
  <c r="X2425" i="31"/>
  <c r="X2426" i="31"/>
  <c r="Y2425" i="31"/>
  <c r="Y2426" i="31"/>
  <c r="X2427" i="31"/>
  <c r="Y2427" i="31"/>
  <c r="X2428" i="31"/>
  <c r="Y2428" i="31"/>
  <c r="X2429" i="31"/>
  <c r="X2430" i="31"/>
  <c r="Y2429" i="31"/>
  <c r="Y2430" i="31"/>
  <c r="X2431" i="31"/>
  <c r="Y2431" i="31"/>
  <c r="X2432" i="31"/>
  <c r="X2433" i="31"/>
  <c r="Y2432" i="31"/>
  <c r="Y2433" i="31"/>
  <c r="X2434" i="31"/>
  <c r="X2435" i="31"/>
  <c r="Y2434" i="31"/>
  <c r="Y2435" i="31"/>
  <c r="X2436" i="31"/>
  <c r="Y2436" i="31"/>
  <c r="X2437" i="31"/>
  <c r="Y2437" i="31"/>
  <c r="X2438" i="31"/>
  <c r="Y2438" i="31"/>
  <c r="X2439" i="31"/>
  <c r="X2440" i="31"/>
  <c r="Y2439" i="31"/>
  <c r="Y2440" i="31"/>
  <c r="X2441" i="31"/>
  <c r="Y2441" i="31"/>
  <c r="X2442" i="31"/>
  <c r="X2443" i="31"/>
  <c r="Y2442" i="31"/>
  <c r="X2444" i="31"/>
  <c r="Y2443" i="31"/>
  <c r="X2445" i="31"/>
  <c r="Y2444" i="31"/>
  <c r="Y2445" i="31"/>
  <c r="X2446" i="31"/>
  <c r="X2447" i="31"/>
  <c r="Y2446" i="31"/>
  <c r="X2448" i="31"/>
  <c r="Y2447" i="31"/>
  <c r="Y2448" i="31"/>
  <c r="X2449" i="31"/>
  <c r="X2450" i="31"/>
  <c r="Y2449" i="31"/>
  <c r="X2451" i="31"/>
  <c r="Y2450" i="31"/>
  <c r="Y2451" i="31"/>
  <c r="X2452" i="31"/>
  <c r="X2453" i="31"/>
  <c r="Y2452" i="31"/>
  <c r="Y2453" i="31"/>
  <c r="X2454" i="31"/>
  <c r="Y2454" i="31"/>
  <c r="X2455" i="31"/>
  <c r="X2456" i="31"/>
  <c r="Y2455" i="31"/>
  <c r="Y2456" i="31"/>
  <c r="X2457" i="31"/>
  <c r="X2458" i="31"/>
  <c r="Y2457" i="31"/>
  <c r="X2459" i="31"/>
  <c r="Y2458" i="31"/>
  <c r="X2460" i="31"/>
  <c r="Y2459" i="31"/>
  <c r="X2461" i="31"/>
  <c r="Y2460" i="31"/>
  <c r="Y2461" i="31"/>
  <c r="X2462" i="31"/>
  <c r="Y2462" i="31"/>
  <c r="X2463" i="31"/>
  <c r="X2464" i="31"/>
  <c r="Y2463" i="31"/>
  <c r="X2465" i="31"/>
  <c r="Y2464" i="31"/>
  <c r="Y2465" i="31"/>
  <c r="X2466" i="31"/>
  <c r="X2467" i="31"/>
  <c r="Y2466" i="31"/>
  <c r="Y2467" i="31"/>
  <c r="X2468" i="31"/>
  <c r="X2469" i="31"/>
  <c r="Y2468" i="31"/>
  <c r="X2470" i="31"/>
  <c r="Y2469" i="31"/>
  <c r="Y2470" i="31"/>
  <c r="X2471" i="31"/>
  <c r="Y2471" i="31"/>
  <c r="X2472" i="31"/>
  <c r="Y2472" i="31"/>
  <c r="X2473" i="31"/>
  <c r="Y2473" i="31"/>
  <c r="X2474" i="31"/>
  <c r="Y2474" i="31"/>
  <c r="X2475" i="31"/>
  <c r="Y2475" i="31"/>
  <c r="X2476" i="31"/>
  <c r="Y2476" i="31"/>
  <c r="X2477" i="31"/>
  <c r="X2478" i="31"/>
  <c r="Y2477" i="31"/>
  <c r="Y2478" i="31"/>
  <c r="X2479" i="31"/>
  <c r="Y2479" i="31"/>
  <c r="X2480" i="31"/>
  <c r="X2481" i="31"/>
  <c r="Y2480" i="31"/>
  <c r="X2482" i="31"/>
  <c r="Y2481" i="31"/>
  <c r="X2483" i="31"/>
  <c r="Y2482" i="31"/>
  <c r="Y2483" i="31"/>
  <c r="X2484" i="31"/>
  <c r="X2485" i="31"/>
  <c r="Y2484" i="31"/>
  <c r="X2486" i="31"/>
  <c r="Y2485" i="31"/>
  <c r="Y2486" i="31"/>
  <c r="X2487" i="31"/>
  <c r="X2488" i="31"/>
  <c r="Y2487" i="31"/>
  <c r="X2489" i="31"/>
  <c r="Y2488" i="31"/>
  <c r="Y2489" i="31"/>
  <c r="X2490" i="31"/>
  <c r="X2491" i="31"/>
  <c r="Y2490" i="31"/>
  <c r="X2492" i="31"/>
  <c r="Y2491" i="31"/>
  <c r="X2493" i="31"/>
  <c r="Y2492" i="31"/>
  <c r="Y2493" i="31"/>
  <c r="X2494" i="31"/>
  <c r="Y2494" i="31"/>
  <c r="X2495" i="31"/>
  <c r="Y2495" i="31"/>
  <c r="X2496" i="31"/>
  <c r="X2497" i="31"/>
  <c r="Y2496" i="31"/>
  <c r="X2498" i="31"/>
  <c r="Y2497" i="31"/>
  <c r="X2499" i="31"/>
  <c r="Y2498" i="31"/>
  <c r="X2500" i="31"/>
  <c r="Y2499" i="31"/>
  <c r="Y2500" i="31"/>
  <c r="X2501" i="31"/>
  <c r="X2502" i="31"/>
  <c r="Y2501" i="31"/>
  <c r="X2503" i="31"/>
  <c r="Y2502" i="31"/>
  <c r="X2504" i="31"/>
  <c r="Y2503" i="31"/>
  <c r="X2505" i="31"/>
  <c r="Y2504" i="31"/>
  <c r="X2506" i="31"/>
  <c r="Y2505" i="31"/>
  <c r="X2507" i="31"/>
  <c r="Y2506" i="31"/>
  <c r="Y2507" i="31"/>
  <c r="X2508" i="31"/>
  <c r="X2509" i="31"/>
  <c r="Y2508" i="31"/>
  <c r="Y2509" i="31"/>
  <c r="X2510" i="31"/>
  <c r="X2511" i="31"/>
  <c r="Y2510" i="31"/>
  <c r="Y2511" i="31"/>
  <c r="X2512" i="31"/>
  <c r="X2513" i="31"/>
  <c r="Y2512" i="31"/>
  <c r="X2514" i="31"/>
  <c r="Y2513" i="31"/>
  <c r="X2515" i="31"/>
  <c r="Y2514" i="31"/>
  <c r="Y2515" i="31"/>
  <c r="X2516" i="31"/>
  <c r="X2517" i="31"/>
  <c r="Y2516" i="31"/>
  <c r="Y2517" i="31"/>
  <c r="X2518" i="31"/>
  <c r="X2519" i="31"/>
  <c r="Y2518" i="31"/>
  <c r="X2520" i="31"/>
  <c r="Y2519" i="31"/>
  <c r="X2521" i="31"/>
  <c r="Y2520" i="31"/>
  <c r="Y2521" i="31"/>
  <c r="X2522" i="31"/>
  <c r="X2523" i="31"/>
  <c r="Y2522" i="31"/>
  <c r="X2524" i="31"/>
  <c r="Y2523" i="31"/>
  <c r="Y2524" i="31"/>
  <c r="X2525" i="31"/>
  <c r="Y2525" i="31"/>
  <c r="X2526" i="31"/>
  <c r="X2527" i="31"/>
  <c r="Y2526" i="31"/>
  <c r="X2528" i="31"/>
  <c r="Y2527" i="31"/>
  <c r="Y2528" i="31"/>
  <c r="X2529" i="31"/>
  <c r="Y2529" i="31"/>
  <c r="X2530" i="31"/>
  <c r="Y2530" i="31"/>
  <c r="X2531" i="31"/>
  <c r="X2532" i="31"/>
  <c r="Y2531" i="31"/>
  <c r="Y2532" i="31"/>
  <c r="X2533" i="31"/>
  <c r="X2534" i="31"/>
  <c r="Y2533" i="31"/>
  <c r="Y2534" i="31"/>
  <c r="X2535" i="31"/>
  <c r="Y2535" i="31"/>
  <c r="X2536" i="31"/>
  <c r="X2537" i="31"/>
  <c r="Y2536" i="31"/>
  <c r="Y2537" i="31"/>
  <c r="X2538" i="31"/>
  <c r="X2539" i="31"/>
  <c r="Y2538" i="31"/>
  <c r="X2540" i="31"/>
  <c r="Y2539" i="31"/>
  <c r="Y2540" i="31"/>
  <c r="X2541" i="31"/>
  <c r="Y2541" i="31"/>
  <c r="X2542" i="31"/>
  <c r="X2543" i="31"/>
  <c r="Y2542" i="31"/>
  <c r="X2544" i="31"/>
  <c r="Y2543" i="31"/>
  <c r="Y2544" i="31"/>
  <c r="X2545" i="31"/>
  <c r="Y2545" i="31"/>
  <c r="X2546" i="31"/>
  <c r="Y2546" i="31"/>
  <c r="X2547" i="31"/>
  <c r="X2548" i="31"/>
  <c r="Y2547" i="31"/>
  <c r="X2549" i="31"/>
  <c r="Y2548" i="31"/>
  <c r="Y2549" i="31"/>
  <c r="X2550" i="31"/>
  <c r="X2551" i="31"/>
  <c r="Y2550" i="31"/>
  <c r="X2552" i="31"/>
  <c r="Y2551" i="31"/>
  <c r="Y2552" i="31"/>
  <c r="X2553" i="31"/>
  <c r="Y2553" i="31"/>
  <c r="X2554" i="31"/>
  <c r="X2555" i="31"/>
  <c r="Y2554" i="31"/>
  <c r="X2556" i="31"/>
  <c r="Y2555" i="31"/>
  <c r="X2557" i="31"/>
  <c r="Y2556" i="31"/>
  <c r="X2558" i="31"/>
  <c r="Y2557" i="31"/>
  <c r="Y2558" i="31"/>
  <c r="X2559" i="31"/>
  <c r="Y2559" i="31"/>
  <c r="X2560" i="31"/>
  <c r="Y2560" i="31"/>
  <c r="X2561" i="31"/>
  <c r="Y2561" i="31"/>
  <c r="X2562" i="31"/>
  <c r="Y2562" i="31"/>
  <c r="X2563" i="31"/>
  <c r="X2564" i="31"/>
  <c r="Y2563" i="31"/>
  <c r="Y2564" i="31"/>
  <c r="X2565" i="31"/>
  <c r="Y2565" i="31"/>
  <c r="X2566" i="31"/>
  <c r="X2567" i="31"/>
  <c r="Y2566" i="31"/>
  <c r="Y2567" i="31"/>
  <c r="X2568" i="31"/>
  <c r="X2569" i="31"/>
  <c r="Y2568" i="31"/>
  <c r="Y2569" i="31"/>
  <c r="X2570" i="31"/>
  <c r="Y2570" i="31"/>
  <c r="X2571" i="31"/>
  <c r="X2572" i="31"/>
  <c r="Y2571" i="31"/>
  <c r="Y2572" i="31"/>
  <c r="X2573" i="31"/>
  <c r="Y2573" i="31"/>
  <c r="X2574" i="31"/>
  <c r="Y2574" i="31"/>
  <c r="X2575" i="31"/>
  <c r="Y2575" i="31"/>
  <c r="X2576" i="31"/>
  <c r="X2577" i="31"/>
  <c r="Y2576" i="31"/>
  <c r="Y2577" i="31"/>
  <c r="X2578" i="31"/>
  <c r="X2579" i="31"/>
  <c r="Y2578" i="31"/>
  <c r="X2580" i="31"/>
  <c r="Y2579" i="31"/>
  <c r="X2581" i="31"/>
  <c r="Y2580" i="31"/>
  <c r="X2582" i="31"/>
  <c r="Y2581" i="31"/>
  <c r="Y2582" i="31"/>
  <c r="X2583" i="31"/>
  <c r="Y2583" i="31"/>
  <c r="X2584" i="31"/>
  <c r="X2585" i="31"/>
  <c r="Y2584" i="31"/>
  <c r="Y2585" i="31"/>
  <c r="X2586" i="31"/>
  <c r="X2587" i="31"/>
  <c r="Y2586" i="31"/>
  <c r="Y2587" i="31"/>
  <c r="X2588" i="31"/>
  <c r="X2589" i="31"/>
  <c r="Y2588" i="31"/>
  <c r="X2590" i="31"/>
  <c r="Y2589" i="31"/>
  <c r="X2591" i="31"/>
  <c r="Y2590" i="31"/>
  <c r="Y2591" i="31"/>
  <c r="X2592" i="31"/>
  <c r="Y2592" i="31"/>
  <c r="X2593" i="31"/>
  <c r="Y2593" i="31"/>
  <c r="X2594" i="31"/>
  <c r="X2595" i="31"/>
  <c r="Y2594" i="31"/>
  <c r="Y2595" i="31"/>
  <c r="X2596" i="31"/>
  <c r="X2597" i="31"/>
  <c r="Y2596" i="31"/>
  <c r="Y2597" i="31"/>
  <c r="X2598" i="31"/>
  <c r="X2599" i="31"/>
  <c r="Y2598" i="31"/>
  <c r="Y2599" i="31"/>
  <c r="X2600" i="31"/>
  <c r="Y2600" i="31"/>
  <c r="X2601" i="31"/>
  <c r="Y2601" i="31"/>
  <c r="X2602" i="31"/>
  <c r="Y2602" i="31"/>
  <c r="X2603" i="31"/>
  <c r="Y2603" i="31"/>
  <c r="X2604" i="31"/>
  <c r="X2605" i="31"/>
  <c r="Y2604" i="31"/>
  <c r="X2606" i="31"/>
  <c r="Y2605" i="31"/>
  <c r="X2607" i="31"/>
  <c r="Y2606" i="31"/>
  <c r="Y2607" i="31"/>
  <c r="X2608" i="31"/>
  <c r="X2609" i="31"/>
  <c r="Y2608" i="31"/>
  <c r="Y2609" i="31"/>
  <c r="X2610" i="31"/>
  <c r="Y2610" i="31"/>
  <c r="X2611" i="31"/>
  <c r="Y2611" i="31"/>
  <c r="X2612" i="31"/>
  <c r="X2613" i="31"/>
  <c r="Y2612" i="31"/>
  <c r="Y2613" i="31"/>
  <c r="X2614" i="31"/>
  <c r="X2615" i="31"/>
  <c r="Y2614" i="31"/>
  <c r="X2616" i="31"/>
  <c r="Y2615" i="31"/>
  <c r="Y2616" i="31"/>
  <c r="X2617" i="31"/>
  <c r="X2618" i="31"/>
  <c r="Y2617" i="31"/>
  <c r="X2619" i="31"/>
  <c r="Y2618" i="31"/>
  <c r="Y2619" i="31"/>
  <c r="X2620" i="31"/>
  <c r="X2621" i="31"/>
  <c r="Y2620" i="31"/>
  <c r="X2622" i="31"/>
  <c r="Y2621" i="31"/>
  <c r="X2623" i="31"/>
  <c r="Y2622" i="31"/>
  <c r="X2624" i="31"/>
  <c r="Y2623" i="31"/>
  <c r="Y2624" i="31"/>
  <c r="X2625" i="31"/>
  <c r="X2626" i="31"/>
  <c r="Y2625" i="31"/>
  <c r="X2627" i="31"/>
  <c r="Y2626" i="31"/>
  <c r="Y2627" i="31"/>
  <c r="X2628" i="31"/>
  <c r="Y2628" i="31"/>
  <c r="X2629" i="31"/>
  <c r="Y2629" i="31"/>
  <c r="X2630" i="31"/>
  <c r="X2631" i="31"/>
  <c r="Y2630" i="31"/>
  <c r="Y2631" i="31"/>
  <c r="X2632" i="31"/>
  <c r="X2633" i="31"/>
  <c r="Y2632" i="31"/>
  <c r="X2634" i="31"/>
  <c r="Y2633" i="31"/>
  <c r="X2635" i="31"/>
  <c r="Y2634" i="31"/>
  <c r="X2636" i="31"/>
  <c r="Y2635" i="31"/>
  <c r="Y2636" i="31"/>
  <c r="X2637" i="31"/>
  <c r="Y2637" i="31"/>
  <c r="X2638" i="31"/>
  <c r="Y2638" i="31"/>
  <c r="X2639" i="31"/>
  <c r="Y2639" i="31"/>
  <c r="X2640" i="31"/>
  <c r="Y2640" i="31"/>
  <c r="X2641" i="31"/>
  <c r="Y2641" i="31"/>
  <c r="X2642" i="31"/>
  <c r="X2643" i="31"/>
  <c r="Y2642" i="31"/>
  <c r="Y2643" i="31"/>
  <c r="X2644" i="31"/>
  <c r="Y2644" i="31"/>
  <c r="X2645" i="31"/>
  <c r="X2646" i="31"/>
  <c r="Y2645" i="31"/>
  <c r="X2647" i="31"/>
  <c r="Y2646" i="31"/>
  <c r="Y2647" i="31"/>
  <c r="X2648" i="31"/>
  <c r="Y2648" i="31"/>
  <c r="X2649" i="31"/>
  <c r="Y2649" i="31"/>
  <c r="X2650" i="31"/>
  <c r="X2651" i="31"/>
  <c r="Y2650" i="31"/>
  <c r="X2652" i="31"/>
  <c r="Y2651" i="31"/>
  <c r="Y2652" i="31"/>
  <c r="X2653" i="31"/>
  <c r="X2654" i="31"/>
  <c r="Y2653" i="31"/>
  <c r="Y2654" i="31"/>
  <c r="X2655" i="31"/>
  <c r="X2656" i="31"/>
  <c r="Y2655" i="31"/>
  <c r="Y2656" i="31"/>
  <c r="X2657" i="31"/>
  <c r="X2658" i="31"/>
  <c r="Y2657" i="31"/>
  <c r="Y2658" i="31"/>
  <c r="X2659" i="31"/>
  <c r="Y2659" i="31"/>
  <c r="X2660" i="31"/>
  <c r="X2661" i="31"/>
  <c r="Y2660" i="31"/>
  <c r="X2662" i="31"/>
  <c r="Y2661" i="31"/>
  <c r="Y2662" i="31"/>
  <c r="X2663" i="31"/>
  <c r="Y2663" i="31"/>
  <c r="X2664" i="31"/>
  <c r="X2665" i="31"/>
  <c r="Y2664" i="31"/>
  <c r="X2666" i="31"/>
  <c r="Y2665" i="31"/>
  <c r="X2667" i="31"/>
  <c r="Y2666" i="31"/>
  <c r="X2668" i="31"/>
  <c r="Y2667" i="31"/>
  <c r="Y2668" i="31"/>
  <c r="X2669" i="31"/>
  <c r="X2670" i="31"/>
  <c r="Y2669" i="31"/>
  <c r="Y2670" i="31"/>
  <c r="X2671" i="31"/>
  <c r="Y2671" i="31"/>
  <c r="X2672" i="31"/>
  <c r="Y2672" i="31"/>
  <c r="X2673" i="31"/>
  <c r="X2674" i="31"/>
  <c r="Y2673" i="31"/>
  <c r="Y2674" i="31"/>
  <c r="X2675" i="31"/>
  <c r="Y2675" i="31"/>
  <c r="X2676" i="31"/>
  <c r="X2677" i="31"/>
  <c r="Y2676" i="31"/>
  <c r="Y2677" i="31"/>
  <c r="X2678" i="31"/>
  <c r="X2679" i="31"/>
  <c r="Y2678" i="31"/>
  <c r="Y2679" i="31"/>
  <c r="X2680" i="31"/>
  <c r="X2681" i="31"/>
  <c r="Y2680" i="31"/>
  <c r="Y2681" i="31"/>
  <c r="X2682" i="31"/>
  <c r="Y2682" i="31"/>
  <c r="X2683" i="31"/>
  <c r="X2684" i="31"/>
  <c r="Y2683" i="31"/>
  <c r="X2685" i="31"/>
  <c r="Y2684" i="31"/>
  <c r="X2686" i="31"/>
  <c r="Y2685" i="31"/>
  <c r="X2687" i="31"/>
  <c r="Y2686" i="31"/>
  <c r="Y2687" i="31"/>
  <c r="X2688" i="31"/>
  <c r="Y2688" i="31"/>
  <c r="X2689" i="31"/>
  <c r="Y2689" i="31"/>
  <c r="X2690" i="31"/>
  <c r="Y2690" i="31"/>
  <c r="X2691" i="31"/>
  <c r="Y2691" i="31"/>
  <c r="X2692" i="31"/>
  <c r="Y2692" i="31"/>
  <c r="X2693" i="31"/>
  <c r="Y2693" i="31"/>
  <c r="X2694" i="31"/>
  <c r="X2695" i="31"/>
  <c r="Y2694" i="31"/>
  <c r="X2696" i="31"/>
  <c r="Y2695" i="31"/>
  <c r="Y2696" i="31"/>
  <c r="X2697" i="31"/>
  <c r="X2698" i="31"/>
  <c r="Y2697" i="31"/>
  <c r="X2699" i="31"/>
  <c r="Y2698" i="31"/>
  <c r="X2700" i="31"/>
  <c r="Y2699" i="31"/>
  <c r="X2701" i="31"/>
  <c r="Y2700" i="31"/>
  <c r="X2702" i="31"/>
  <c r="Y2701" i="31"/>
  <c r="X2703" i="31"/>
  <c r="Y2702" i="31"/>
  <c r="Y2703" i="31"/>
  <c r="X2704" i="31"/>
  <c r="X2705" i="31"/>
  <c r="Y2704" i="31"/>
  <c r="X2706" i="31"/>
  <c r="Y2705" i="31"/>
  <c r="X2707" i="31"/>
  <c r="Y2706" i="31"/>
  <c r="Y2707" i="31"/>
  <c r="X2708" i="31"/>
  <c r="Y2708" i="31"/>
  <c r="X2709" i="31"/>
  <c r="X2710" i="31"/>
  <c r="Y2709" i="31"/>
  <c r="Y2710" i="31"/>
  <c r="X2711" i="31"/>
  <c r="X2712" i="31"/>
  <c r="Y2711" i="31"/>
  <c r="Y2712" i="31"/>
  <c r="X2713" i="31"/>
  <c r="X2714" i="31"/>
  <c r="Y2713" i="31"/>
  <c r="Y2714" i="31"/>
  <c r="X2715" i="31"/>
  <c r="Y2715" i="31"/>
  <c r="X2716" i="31"/>
  <c r="X2717" i="31"/>
  <c r="Y2716" i="31"/>
  <c r="Y2717" i="31"/>
  <c r="X2718" i="31"/>
  <c r="X2719" i="31"/>
  <c r="Y2718" i="31"/>
  <c r="Y2719" i="31"/>
  <c r="X2720" i="31"/>
  <c r="Y2720" i="31"/>
  <c r="X2721" i="31"/>
  <c r="Y2721" i="31"/>
  <c r="X2722" i="31"/>
  <c r="Y2722" i="31"/>
  <c r="X2723" i="31"/>
  <c r="Y2723" i="31"/>
  <c r="X2724" i="31"/>
  <c r="Y2724" i="31"/>
  <c r="X2725" i="31"/>
  <c r="Y2725" i="31"/>
  <c r="X2726" i="31"/>
  <c r="Y2726" i="31"/>
  <c r="X2727" i="31"/>
  <c r="Y2727" i="31"/>
  <c r="X2728" i="31"/>
  <c r="Y2728" i="31"/>
  <c r="X2729" i="31"/>
  <c r="X2730" i="31"/>
  <c r="Y2729" i="31"/>
  <c r="Y2730" i="31"/>
  <c r="X2731" i="31"/>
  <c r="Y2731" i="31"/>
  <c r="X2732" i="31"/>
  <c r="Y2732" i="31"/>
  <c r="X2733" i="31"/>
  <c r="X2734" i="31"/>
  <c r="Y2733" i="31"/>
  <c r="X2735" i="31"/>
  <c r="Y2734" i="31"/>
  <c r="X2736" i="31"/>
  <c r="Y2735" i="31"/>
  <c r="Y2736" i="31"/>
  <c r="X2737" i="31"/>
  <c r="Y2737" i="31"/>
  <c r="X2738" i="31"/>
  <c r="Y2738" i="31"/>
  <c r="X2739" i="31"/>
  <c r="Y2739" i="31"/>
  <c r="X2740" i="31"/>
  <c r="Y2740" i="31"/>
  <c r="X2741" i="31"/>
  <c r="X2742" i="31"/>
  <c r="Y2741" i="31"/>
  <c r="X2743" i="31"/>
  <c r="Y2742" i="31"/>
  <c r="Y2743" i="31"/>
  <c r="X2744" i="31"/>
  <c r="Y2744" i="31"/>
  <c r="X2745" i="31"/>
  <c r="Y2745" i="31"/>
  <c r="X2746" i="31"/>
  <c r="X2747" i="31"/>
  <c r="Y2746" i="31"/>
  <c r="X2748" i="31"/>
  <c r="Y2747" i="31"/>
  <c r="Y2748" i="31"/>
  <c r="X2749" i="31"/>
  <c r="X2750" i="31"/>
  <c r="Y2749" i="31"/>
  <c r="X2751" i="31"/>
  <c r="Y2750" i="31"/>
  <c r="X2752" i="31"/>
  <c r="Y2751" i="31"/>
  <c r="Y2752" i="31"/>
  <c r="X2753" i="31"/>
  <c r="Y2753" i="31"/>
  <c r="X2754" i="31"/>
  <c r="X2755" i="31"/>
  <c r="Y2754" i="31"/>
  <c r="Y2755" i="31"/>
  <c r="X2756" i="31"/>
  <c r="X2757" i="31"/>
  <c r="Y2756" i="31"/>
  <c r="Y2757" i="31"/>
  <c r="X2758" i="31"/>
  <c r="Y2758" i="31"/>
  <c r="X2759" i="31"/>
  <c r="Y2759" i="31"/>
  <c r="X2760" i="31"/>
  <c r="X2761" i="31"/>
  <c r="Y2760" i="31"/>
  <c r="Y2761" i="31"/>
  <c r="X2762" i="31"/>
  <c r="Y2762" i="31"/>
  <c r="X2763" i="31"/>
  <c r="Y2763" i="31"/>
  <c r="X2764" i="31"/>
  <c r="X2765" i="31"/>
  <c r="Y2764" i="31"/>
  <c r="Y2765" i="31"/>
  <c r="X2766" i="31"/>
  <c r="Y2766" i="31"/>
  <c r="X2767" i="31"/>
  <c r="Y2767" i="31"/>
  <c r="X2768" i="31"/>
  <c r="Y2768" i="31"/>
  <c r="X2769" i="31"/>
  <c r="Y2769" i="31"/>
  <c r="X2770" i="31"/>
  <c r="X2771" i="31"/>
  <c r="Y2770" i="31"/>
  <c r="X2772" i="31"/>
  <c r="Y2771" i="31"/>
  <c r="Y2772" i="31"/>
  <c r="X2773" i="31"/>
  <c r="Y2773" i="31"/>
  <c r="X2774" i="31"/>
  <c r="X2775" i="31"/>
  <c r="Y2774" i="31"/>
  <c r="X2776" i="31"/>
  <c r="Y2775" i="31"/>
  <c r="Y2776" i="31"/>
  <c r="X2777" i="31"/>
  <c r="Y2777" i="31"/>
  <c r="X2778" i="31"/>
  <c r="X2779" i="31"/>
  <c r="Y2778" i="31"/>
  <c r="X2780" i="31"/>
  <c r="Y2779" i="31"/>
  <c r="X2781" i="31"/>
  <c r="Y2780" i="31"/>
  <c r="Y2781" i="31"/>
  <c r="X2782" i="31"/>
  <c r="Y2782" i="31"/>
  <c r="X2783" i="31"/>
  <c r="X2784" i="31"/>
  <c r="Y2783" i="31"/>
  <c r="Y2784" i="31"/>
  <c r="X2785" i="31"/>
  <c r="Y2785" i="31"/>
  <c r="X2786" i="31"/>
  <c r="X2787" i="31"/>
  <c r="Y2786" i="31"/>
  <c r="Y2787" i="31"/>
  <c r="X2788" i="31"/>
  <c r="X2789" i="31"/>
  <c r="Y2788" i="31"/>
  <c r="Y2789" i="31"/>
  <c r="X2790" i="31"/>
  <c r="Y2790" i="31"/>
  <c r="X2791" i="31"/>
  <c r="X2792" i="31"/>
  <c r="Y2791" i="31"/>
  <c r="Y2792" i="31"/>
  <c r="X2793" i="31"/>
  <c r="Y2793" i="31"/>
  <c r="X2794" i="31"/>
  <c r="Y2794" i="31"/>
  <c r="X2795" i="31"/>
  <c r="X2796" i="31"/>
  <c r="Y2795" i="31"/>
  <c r="Y2796" i="31"/>
  <c r="X2797" i="31"/>
  <c r="X2798" i="31"/>
  <c r="Y2797" i="31"/>
  <c r="Y2798" i="31"/>
  <c r="X2799" i="31"/>
  <c r="X2800" i="31"/>
  <c r="Y2799" i="31"/>
  <c r="Y2800" i="31"/>
  <c r="X2801" i="31"/>
  <c r="Y2801" i="31"/>
  <c r="X2802" i="31"/>
  <c r="X2803" i="31"/>
  <c r="Y2802" i="31"/>
  <c r="Y2803" i="31"/>
  <c r="X2804" i="31"/>
  <c r="Y2804" i="31"/>
  <c r="X2805" i="31"/>
  <c r="Y2805" i="31"/>
  <c r="X2806" i="31"/>
  <c r="Y2806" i="31"/>
  <c r="X2807" i="31"/>
  <c r="Y2807" i="31"/>
  <c r="X2808" i="31"/>
  <c r="X2809" i="31"/>
  <c r="Y2808" i="31"/>
  <c r="Y2809" i="31"/>
  <c r="X2810" i="31"/>
  <c r="X2811" i="31"/>
  <c r="Y2810" i="31"/>
  <c r="X2812" i="31"/>
  <c r="Y2811" i="31"/>
  <c r="X2813" i="31"/>
  <c r="Y2812" i="31"/>
  <c r="Y2813" i="31"/>
  <c r="X2814" i="31"/>
  <c r="X2815" i="31"/>
  <c r="Y2814" i="31"/>
  <c r="X2816" i="31"/>
  <c r="Y2815" i="31"/>
  <c r="X2817" i="31"/>
  <c r="Y2816" i="31"/>
  <c r="Y2817" i="31"/>
  <c r="X2818" i="31"/>
  <c r="X2819" i="31"/>
  <c r="Y2818" i="31"/>
  <c r="Y2819" i="31"/>
  <c r="X2820" i="31"/>
  <c r="Y2820" i="31"/>
  <c r="X2821" i="31"/>
  <c r="X2822" i="31"/>
  <c r="Y2821" i="31"/>
  <c r="X2823" i="31"/>
  <c r="Y2822" i="31"/>
  <c r="Y2823" i="31"/>
  <c r="X2824" i="31"/>
  <c r="Y2824" i="31"/>
  <c r="X2825" i="31"/>
  <c r="Y2825" i="31"/>
  <c r="X2826" i="31"/>
  <c r="X2827" i="31"/>
  <c r="Y2826" i="31"/>
  <c r="Y2827" i="31"/>
  <c r="X2828" i="31"/>
  <c r="Y2828" i="31"/>
  <c r="X2829" i="31"/>
  <c r="Y2829" i="31"/>
  <c r="X2830" i="31"/>
  <c r="Y2830" i="31"/>
  <c r="X2831" i="31"/>
  <c r="Y2831" i="31"/>
  <c r="X2832" i="31"/>
  <c r="Y2832" i="31"/>
  <c r="X2833" i="31"/>
  <c r="X2834" i="31"/>
  <c r="Y2833" i="31"/>
  <c r="X2835" i="31"/>
  <c r="Y2834" i="31"/>
  <c r="Y2835" i="31"/>
  <c r="X2836" i="31"/>
  <c r="X2837" i="31"/>
  <c r="Y2836" i="31"/>
  <c r="X2838" i="31"/>
  <c r="Y2837" i="31"/>
  <c r="X2839" i="31"/>
  <c r="Y2838" i="31"/>
  <c r="Y2839" i="31"/>
  <c r="X2840" i="31"/>
  <c r="Y2840" i="31"/>
  <c r="X2841" i="31"/>
  <c r="X2842" i="31"/>
  <c r="Y2841" i="31"/>
  <c r="Y2842" i="31"/>
  <c r="X2843" i="31"/>
  <c r="Y2843" i="31"/>
  <c r="X2844" i="31"/>
  <c r="Y2844" i="31"/>
  <c r="X2845" i="31"/>
  <c r="Y2845" i="31"/>
  <c r="X2846" i="31"/>
  <c r="Y2846" i="31"/>
  <c r="X2847" i="31"/>
  <c r="Y2847" i="31"/>
  <c r="X2848" i="31"/>
  <c r="X2849" i="31"/>
  <c r="Y2848" i="31"/>
  <c r="Y2849" i="31"/>
  <c r="X2850" i="31"/>
  <c r="X2851" i="31"/>
  <c r="Y2850" i="31"/>
  <c r="X2852" i="31"/>
  <c r="Y2851" i="31"/>
  <c r="Y2852" i="31"/>
  <c r="X2853" i="31"/>
  <c r="X2854" i="31"/>
  <c r="Y2853" i="31"/>
  <c r="Y2854" i="31"/>
  <c r="X2855" i="31"/>
  <c r="X2856" i="31"/>
  <c r="Y2855" i="31"/>
  <c r="Y2856" i="31"/>
  <c r="X2857" i="31"/>
  <c r="X2858" i="31"/>
  <c r="Y2857" i="31"/>
  <c r="X2859" i="31"/>
  <c r="Y2858" i="31"/>
  <c r="Y2859" i="31"/>
  <c r="X2860" i="31"/>
  <c r="Y2860" i="31"/>
  <c r="X2861" i="31"/>
  <c r="Y2861" i="31"/>
  <c r="X2862" i="31"/>
  <c r="Y2862" i="31"/>
  <c r="X2863" i="31"/>
  <c r="Y2863" i="31"/>
  <c r="X2864" i="31"/>
  <c r="X2865" i="31"/>
  <c r="Y2864" i="31"/>
  <c r="X2866" i="31"/>
  <c r="Y2865" i="31"/>
  <c r="Y2866" i="31"/>
  <c r="X2867" i="31"/>
  <c r="X2868" i="31"/>
  <c r="Y2867" i="31"/>
  <c r="Y2868" i="31"/>
  <c r="X2869" i="31"/>
  <c r="Y2869" i="31"/>
  <c r="X2870" i="31"/>
  <c r="X2871" i="31"/>
  <c r="Y2870" i="31"/>
  <c r="Y2871" i="31"/>
  <c r="X2872" i="31"/>
  <c r="X2873" i="31"/>
  <c r="Y2872" i="31"/>
  <c r="Y2873" i="31"/>
  <c r="X2874" i="31"/>
  <c r="Y2874" i="31"/>
  <c r="X2875" i="31"/>
  <c r="Y2875" i="31"/>
  <c r="X2876" i="31"/>
  <c r="X2877" i="31"/>
  <c r="Y2876" i="31"/>
  <c r="Y2877" i="31"/>
  <c r="X2878" i="31"/>
  <c r="X2879" i="31"/>
  <c r="Y2878" i="31"/>
  <c r="X2880" i="31"/>
  <c r="Y2879" i="31"/>
  <c r="Y2880" i="31"/>
  <c r="X2881" i="31"/>
  <c r="X2882" i="31"/>
  <c r="Y2881" i="31"/>
  <c r="Y2882" i="31"/>
  <c r="X2883" i="31"/>
  <c r="Y2883" i="31"/>
  <c r="X2884" i="31"/>
  <c r="Y2884" i="31"/>
  <c r="X2885" i="31"/>
  <c r="Y2885" i="31"/>
  <c r="X2886" i="31"/>
  <c r="X2887" i="31"/>
  <c r="Y2886" i="31"/>
  <c r="Y2887" i="31"/>
  <c r="X2888" i="31"/>
  <c r="Y2888" i="31"/>
  <c r="X2889" i="31"/>
  <c r="Y2889" i="31"/>
  <c r="X2890" i="31"/>
  <c r="X2891" i="31"/>
  <c r="Y2890" i="31"/>
  <c r="X2892" i="31"/>
  <c r="Y2891" i="31"/>
  <c r="X2893" i="31"/>
  <c r="Y2892" i="31"/>
  <c r="X2894" i="31"/>
  <c r="Y2893" i="31"/>
  <c r="X2895" i="31"/>
  <c r="Y2894" i="31"/>
  <c r="Y2895" i="31"/>
  <c r="X2896" i="31"/>
  <c r="X2897" i="31"/>
  <c r="Y2896" i="31"/>
  <c r="X2898" i="31"/>
  <c r="Y2897" i="31"/>
  <c r="X2899" i="31"/>
  <c r="Y2898" i="31"/>
  <c r="Y2899" i="31"/>
  <c r="X2900" i="31"/>
  <c r="Y2900" i="31"/>
  <c r="X2901" i="31"/>
  <c r="Y2901" i="31"/>
  <c r="X2902" i="31"/>
  <c r="Y2902" i="31"/>
  <c r="X2903" i="31"/>
  <c r="X2904" i="31"/>
  <c r="Y2903" i="31"/>
  <c r="X2905" i="31"/>
  <c r="Y2904" i="31"/>
  <c r="Y2905" i="31"/>
  <c r="X2906" i="31"/>
  <c r="Y2906" i="31"/>
  <c r="X2907" i="31"/>
  <c r="Y2907" i="31"/>
  <c r="X2908" i="31"/>
  <c r="Y2908" i="31"/>
  <c r="X2909" i="31"/>
  <c r="X2910" i="31"/>
  <c r="Y2909" i="31"/>
  <c r="Y2910" i="31"/>
  <c r="X2911" i="31"/>
  <c r="X2912" i="31"/>
  <c r="Y2911" i="31"/>
  <c r="X2913" i="31"/>
  <c r="Y2912" i="31"/>
  <c r="X2914" i="31"/>
  <c r="Y2913" i="31"/>
  <c r="X2915" i="31"/>
  <c r="Y2914" i="31"/>
  <c r="X2916" i="31"/>
  <c r="Y2915" i="31"/>
  <c r="Y2916" i="31"/>
  <c r="X2917" i="31"/>
  <c r="X2918" i="31"/>
  <c r="Y2917" i="31"/>
  <c r="X2919" i="31"/>
  <c r="Y2918" i="31"/>
  <c r="X2920" i="31"/>
  <c r="Y2919" i="31"/>
  <c r="Y2920" i="31"/>
  <c r="X2921" i="31"/>
  <c r="X2922" i="31"/>
  <c r="Y2921" i="31"/>
  <c r="X2923" i="31"/>
  <c r="Y2922" i="31"/>
  <c r="Y2923" i="31"/>
  <c r="X2924" i="31"/>
  <c r="Y2924" i="31"/>
  <c r="X2925" i="31"/>
  <c r="Y2925" i="31"/>
  <c r="X2926" i="31"/>
  <c r="X2927" i="31"/>
  <c r="Y2926" i="31"/>
  <c r="Y2927" i="31"/>
  <c r="X2928" i="31"/>
  <c r="Y2928" i="31"/>
  <c r="X2929" i="31"/>
  <c r="X2930" i="31"/>
  <c r="Y2929" i="31"/>
  <c r="X2931" i="31"/>
  <c r="Y2930" i="31"/>
  <c r="Y2931" i="31"/>
  <c r="X2932" i="31"/>
  <c r="X2933" i="31"/>
  <c r="Y2932" i="31"/>
  <c r="X2934" i="31"/>
  <c r="Y2933" i="31"/>
  <c r="X2935" i="31"/>
  <c r="Y2934" i="31"/>
  <c r="Y2935" i="31"/>
  <c r="X2936" i="31"/>
  <c r="X2937" i="31"/>
  <c r="Y2936" i="31"/>
  <c r="X2938" i="31"/>
  <c r="Y2937" i="31"/>
  <c r="X2939" i="31"/>
  <c r="Y2938" i="31"/>
  <c r="X2940" i="31"/>
  <c r="Y2939" i="31"/>
  <c r="Y2940" i="31"/>
  <c r="X2941" i="31"/>
  <c r="Y2941" i="31"/>
  <c r="X2942" i="31"/>
  <c r="X2943" i="31"/>
  <c r="Y2942" i="31"/>
  <c r="Y2943" i="31"/>
  <c r="X2944" i="31"/>
  <c r="Y2944" i="31"/>
  <c r="X2945" i="31"/>
  <c r="Y2945" i="31"/>
  <c r="X2946" i="31"/>
  <c r="Y2946" i="31"/>
  <c r="X2947" i="31"/>
  <c r="X2948" i="31"/>
  <c r="Y2947" i="31"/>
  <c r="Y2948" i="31"/>
  <c r="X2949" i="31"/>
  <c r="Y2949" i="31"/>
  <c r="X2950" i="31"/>
  <c r="X2951" i="31"/>
  <c r="Y2950" i="31"/>
  <c r="X2952" i="31"/>
  <c r="Y2951" i="31"/>
  <c r="X2953" i="31"/>
  <c r="Y2952" i="31"/>
  <c r="X2954" i="31"/>
  <c r="Y2953" i="31"/>
  <c r="Y2954" i="31"/>
  <c r="X2955" i="31"/>
  <c r="X2956" i="31"/>
  <c r="Y2955" i="31"/>
  <c r="Y2956" i="31"/>
  <c r="X2957" i="31"/>
  <c r="X2958" i="31"/>
  <c r="Y2957" i="31"/>
  <c r="Y2958" i="31"/>
  <c r="X2959" i="31"/>
  <c r="X2960" i="31"/>
  <c r="Y2959" i="31"/>
  <c r="Y2960" i="31"/>
  <c r="X2961" i="31"/>
  <c r="X2962" i="31"/>
  <c r="Y2961" i="31"/>
  <c r="Y2962" i="31"/>
  <c r="X2963" i="31"/>
  <c r="Y2963" i="31"/>
  <c r="X2964" i="31"/>
  <c r="Y2964" i="31"/>
  <c r="X2965" i="31"/>
  <c r="Y2965" i="31"/>
  <c r="X2966" i="31"/>
  <c r="X2967" i="31"/>
  <c r="Y2966" i="31"/>
  <c r="X2968" i="31"/>
  <c r="Y2967" i="31"/>
  <c r="X2969" i="31"/>
  <c r="Y2968" i="31"/>
  <c r="Y2969" i="31"/>
  <c r="X2970" i="31"/>
  <c r="Y2970" i="31"/>
  <c r="X2971" i="31"/>
  <c r="X2972" i="31"/>
  <c r="Y2971" i="31"/>
  <c r="Y2972" i="31"/>
  <c r="X2973" i="31"/>
  <c r="X2974" i="31"/>
  <c r="Y2973" i="31"/>
  <c r="X2975" i="31"/>
  <c r="Y2974" i="31"/>
  <c r="Y2975" i="31"/>
  <c r="X2976" i="31"/>
  <c r="X2977" i="31"/>
  <c r="Y2976" i="31"/>
  <c r="Y2977" i="31"/>
  <c r="X2978" i="31"/>
  <c r="Y2978" i="31"/>
  <c r="X2979" i="31"/>
  <c r="Y2979" i="31"/>
  <c r="X2980" i="31"/>
  <c r="Y2980" i="31"/>
  <c r="X2981" i="31"/>
  <c r="Y2981" i="31"/>
  <c r="X2982" i="31"/>
  <c r="X2983" i="31"/>
  <c r="Y2982" i="31"/>
  <c r="Y2983" i="31"/>
  <c r="X2984" i="31"/>
  <c r="Y2984" i="31"/>
  <c r="X2985" i="31"/>
  <c r="Y2985" i="31"/>
  <c r="X2986" i="31"/>
  <c r="X2987" i="31"/>
  <c r="Y2986" i="31"/>
  <c r="X2988" i="31"/>
  <c r="Y2987" i="31"/>
  <c r="X2989" i="31"/>
  <c r="Y2988" i="31"/>
  <c r="X2990" i="31"/>
  <c r="Y2989" i="31"/>
  <c r="Y2990" i="31"/>
  <c r="X2991" i="31"/>
  <c r="X2992" i="31"/>
  <c r="Y2991" i="31"/>
  <c r="X2993" i="31"/>
  <c r="Y2992" i="31"/>
  <c r="Y2993" i="31"/>
  <c r="X2994" i="31"/>
  <c r="Y2994" i="31"/>
  <c r="X2995" i="31"/>
  <c r="Y2995" i="31"/>
  <c r="X2996" i="31"/>
  <c r="Y2996" i="31"/>
  <c r="X2997" i="31"/>
  <c r="Y2997" i="31"/>
  <c r="X2998" i="31"/>
  <c r="Y2998" i="31"/>
  <c r="X2999" i="31"/>
  <c r="Y2999" i="31"/>
  <c r="X3000" i="31"/>
  <c r="Y3000" i="31"/>
  <c r="X3001" i="31"/>
  <c r="Y3001" i="31"/>
  <c r="X3002" i="31"/>
  <c r="Y3002" i="31"/>
  <c r="X3003" i="31"/>
  <c r="X3004" i="31"/>
  <c r="Y3003" i="31"/>
  <c r="Y3004" i="31"/>
  <c r="X3005" i="31"/>
  <c r="Y3005" i="31"/>
  <c r="X3006" i="31"/>
  <c r="Y3006" i="31"/>
  <c r="X3007" i="31"/>
  <c r="X3008" i="31"/>
  <c r="Y3007" i="31"/>
  <c r="Y3008" i="31"/>
  <c r="X3009" i="31"/>
  <c r="X3010" i="31"/>
  <c r="Y3009" i="31"/>
  <c r="Y3010" i="31"/>
  <c r="X3011" i="31"/>
  <c r="Y3011" i="31"/>
  <c r="X3012" i="31"/>
  <c r="Y3012" i="31"/>
  <c r="X3013" i="31"/>
  <c r="X3014" i="31"/>
  <c r="Y3013" i="31"/>
  <c r="X3015" i="31"/>
  <c r="Y3014" i="31"/>
  <c r="Y3015" i="31"/>
  <c r="X3016" i="31"/>
  <c r="Y3016" i="31"/>
  <c r="X3017" i="31"/>
  <c r="Y3017" i="31"/>
  <c r="X3018" i="31"/>
  <c r="Y3018" i="31"/>
  <c r="X3019" i="31"/>
  <c r="Y3019" i="31"/>
  <c r="X3020" i="31"/>
  <c r="Y3020" i="31"/>
  <c r="X3021" i="31"/>
  <c r="X3022" i="31"/>
  <c r="Y3021" i="31"/>
  <c r="Y3022" i="31"/>
  <c r="X3023" i="31"/>
  <c r="X3024" i="31"/>
  <c r="Y3023" i="31"/>
  <c r="Y3024" i="31"/>
  <c r="X3025" i="31"/>
  <c r="Y3025" i="31"/>
  <c r="X3026" i="31"/>
  <c r="X3027" i="31"/>
  <c r="Y3026" i="31"/>
  <c r="X3028" i="31"/>
  <c r="Y3027" i="31"/>
  <c r="Y3028" i="31"/>
  <c r="X3029" i="31"/>
  <c r="Y3029" i="31"/>
  <c r="X3030" i="31"/>
  <c r="Y3030" i="31"/>
  <c r="X3031" i="31"/>
  <c r="X3032" i="31"/>
  <c r="Y3031" i="31"/>
  <c r="X3033" i="31"/>
  <c r="Y3032" i="31"/>
  <c r="X3034" i="31"/>
  <c r="Y3033" i="31"/>
  <c r="Y3034" i="31"/>
  <c r="X3035" i="31"/>
  <c r="Y3035" i="31"/>
  <c r="X3036" i="31"/>
  <c r="X3037" i="31"/>
  <c r="Y3036" i="31"/>
  <c r="X3038" i="31"/>
  <c r="Y3037" i="31"/>
  <c r="Y3038" i="31"/>
  <c r="X3039" i="31"/>
  <c r="Y3039" i="31"/>
  <c r="X3040" i="31"/>
  <c r="X3041" i="31"/>
  <c r="Y3040" i="31"/>
  <c r="Y3041" i="31"/>
  <c r="X3042" i="31"/>
  <c r="Y3042" i="31"/>
  <c r="X3043" i="31"/>
  <c r="Y3043" i="31"/>
  <c r="X3044" i="31"/>
  <c r="Y3044" i="31"/>
  <c r="X3045" i="31"/>
  <c r="X3046" i="31"/>
  <c r="Y3045" i="31"/>
  <c r="X3047" i="31"/>
  <c r="Y3046" i="31"/>
  <c r="X3048" i="31"/>
  <c r="Y3047" i="31"/>
  <c r="X3049" i="31"/>
  <c r="Y3048" i="31"/>
  <c r="X3050" i="31"/>
  <c r="Y3049" i="31"/>
  <c r="Y3050" i="31"/>
  <c r="X3051" i="31"/>
  <c r="Y3051" i="31"/>
  <c r="X3052" i="31"/>
  <c r="X3053" i="31"/>
  <c r="Y3052" i="31"/>
  <c r="X3054" i="31"/>
  <c r="Y3053" i="31"/>
  <c r="X3055" i="31"/>
  <c r="Y3054" i="31"/>
  <c r="Y3055" i="31"/>
  <c r="X3056" i="31"/>
  <c r="Y3056" i="31"/>
  <c r="X3057" i="31"/>
  <c r="X3058" i="31"/>
  <c r="Y3057" i="31"/>
  <c r="Y3058" i="31"/>
  <c r="X3059" i="31"/>
  <c r="Y3059" i="31"/>
  <c r="X3060" i="31"/>
  <c r="X3061" i="31"/>
  <c r="Y3060" i="31"/>
  <c r="Y3061" i="31"/>
  <c r="X3062" i="31"/>
  <c r="X3063" i="31"/>
  <c r="Y3062" i="31"/>
  <c r="Y3063" i="31"/>
  <c r="X3064" i="31"/>
  <c r="X3065" i="31"/>
  <c r="Y3064" i="31"/>
  <c r="X3066" i="31"/>
  <c r="Y3065" i="31"/>
  <c r="Y3066" i="31"/>
  <c r="X3067" i="31"/>
  <c r="Y3067" i="31"/>
  <c r="X3068" i="31"/>
  <c r="Y3068" i="31"/>
  <c r="X3069" i="31"/>
  <c r="Y3069" i="31"/>
  <c r="X3070" i="31"/>
  <c r="Y3070" i="31"/>
  <c r="X3071" i="31"/>
  <c r="Y3071" i="31"/>
  <c r="X3072" i="31"/>
  <c r="Y3072" i="31"/>
  <c r="X3073" i="31"/>
  <c r="X3074" i="31"/>
  <c r="Y3073" i="31"/>
  <c r="Y3074" i="31"/>
  <c r="X3075" i="31"/>
  <c r="Y3075" i="31"/>
  <c r="X3076" i="31"/>
  <c r="Y3076" i="31"/>
  <c r="X3077" i="31"/>
  <c r="X3078" i="31"/>
  <c r="Y3077" i="31"/>
  <c r="X3079" i="31"/>
  <c r="Y3078" i="31"/>
  <c r="Y3079" i="31"/>
  <c r="X3080" i="31"/>
  <c r="X3081" i="31"/>
  <c r="Y3080" i="31"/>
  <c r="X3082" i="31"/>
  <c r="Y3081" i="31"/>
  <c r="X3083" i="31"/>
  <c r="Y3082" i="31"/>
  <c r="Y3083" i="31"/>
  <c r="X3084" i="31"/>
  <c r="Y3084" i="31"/>
  <c r="X3085" i="31"/>
  <c r="Y3085" i="31"/>
  <c r="X3086" i="31"/>
  <c r="X3087" i="31"/>
  <c r="Y3086" i="31"/>
  <c r="Y3087" i="31"/>
  <c r="X3088" i="31"/>
  <c r="Y3088" i="31"/>
  <c r="X3089" i="31"/>
  <c r="Y3089" i="31"/>
  <c r="X3090" i="31"/>
  <c r="X3091" i="31"/>
  <c r="Y3090" i="31"/>
  <c r="Y3091" i="31"/>
  <c r="X3092" i="31"/>
  <c r="Y3092" i="31"/>
  <c r="X3093" i="31"/>
  <c r="X3094" i="31"/>
  <c r="Y3093" i="31"/>
  <c r="Y3094" i="31"/>
  <c r="X3095" i="31"/>
  <c r="X3096" i="31"/>
  <c r="Y3095" i="31"/>
  <c r="Y3096" i="31"/>
  <c r="X3097" i="31"/>
  <c r="Y3097" i="31"/>
  <c r="X3098" i="31"/>
  <c r="Y3098" i="31"/>
  <c r="X3099" i="31"/>
  <c r="Y3099" i="31"/>
  <c r="X3100" i="31"/>
  <c r="Y3100" i="31"/>
  <c r="X3101" i="31"/>
  <c r="Y3101" i="31"/>
  <c r="X3102" i="31"/>
  <c r="Y3102" i="31"/>
  <c r="X3103" i="31"/>
  <c r="Y3103" i="31"/>
  <c r="X3104" i="31"/>
  <c r="X3105" i="31"/>
  <c r="Y3104" i="31"/>
  <c r="Y3105" i="31"/>
  <c r="X3106" i="31"/>
  <c r="X3107" i="31"/>
  <c r="Y3106" i="31"/>
  <c r="Y3107" i="31"/>
  <c r="X3108" i="31"/>
  <c r="X3109" i="31"/>
  <c r="Y3108" i="31"/>
  <c r="Y3109" i="31"/>
  <c r="X3110" i="31"/>
  <c r="Y3110" i="31"/>
  <c r="X3111" i="31"/>
  <c r="X3112" i="31"/>
  <c r="Y3111" i="31"/>
  <c r="Y3112" i="31"/>
  <c r="X3113" i="31"/>
  <c r="Y3113" i="31"/>
  <c r="X3114" i="31"/>
  <c r="X3115" i="31"/>
  <c r="Y3114" i="31"/>
  <c r="X3116" i="31"/>
  <c r="Y3115" i="31"/>
  <c r="X3117" i="31"/>
  <c r="Y3116" i="31"/>
  <c r="X3118" i="31"/>
  <c r="Y3117" i="31"/>
  <c r="X3119" i="31"/>
  <c r="Y3118" i="31"/>
  <c r="X3120" i="31"/>
  <c r="Y3119" i="31"/>
  <c r="Y3120" i="31"/>
  <c r="X3121" i="31"/>
  <c r="Y3121" i="31"/>
  <c r="X3122" i="31"/>
  <c r="Y3122" i="31"/>
  <c r="X3123" i="31"/>
  <c r="X3124" i="31"/>
  <c r="Y3123" i="31"/>
  <c r="X3125" i="31"/>
  <c r="Y3124" i="31"/>
  <c r="Y3125" i="31"/>
  <c r="X3126" i="31"/>
  <c r="Y3126" i="31"/>
  <c r="X3127" i="31"/>
  <c r="X3128" i="31"/>
  <c r="Y3127" i="31"/>
  <c r="X3129" i="31"/>
  <c r="Y3128" i="31"/>
  <c r="X3130" i="31"/>
  <c r="Y3129" i="31"/>
  <c r="X3131" i="31"/>
  <c r="Y3130" i="31"/>
  <c r="X3132" i="31"/>
  <c r="Y3131" i="31"/>
  <c r="X3133" i="31"/>
  <c r="Y3132" i="31"/>
  <c r="X3134" i="31"/>
  <c r="Y3133" i="31"/>
  <c r="X3135" i="31"/>
  <c r="Y3134" i="31"/>
  <c r="X3136" i="31"/>
  <c r="Y3135" i="31"/>
  <c r="Y3136" i="31"/>
  <c r="X3137" i="31"/>
  <c r="Y3137" i="31"/>
  <c r="X3138" i="31"/>
  <c r="X3139" i="31"/>
  <c r="Y3138" i="31"/>
  <c r="X3140" i="31"/>
  <c r="Y3139" i="31"/>
  <c r="Y3140" i="31"/>
  <c r="X3141" i="31"/>
  <c r="X3142" i="31"/>
  <c r="Y3141" i="31"/>
  <c r="Y3142" i="31"/>
  <c r="X3143" i="31"/>
  <c r="Y3143" i="31"/>
  <c r="X3144" i="31"/>
  <c r="Y3144" i="31"/>
  <c r="X3145" i="31"/>
  <c r="Y3145" i="31"/>
  <c r="X3146" i="31"/>
  <c r="Y3146" i="31"/>
  <c r="X3147" i="31"/>
  <c r="Y3147" i="31"/>
  <c r="X3148" i="31"/>
  <c r="X3149" i="31"/>
  <c r="Y3148" i="31"/>
  <c r="Y3149" i="31"/>
  <c r="X3150" i="31"/>
  <c r="Y3150" i="31"/>
  <c r="X3151" i="31"/>
  <c r="X3152" i="31"/>
  <c r="Y3151" i="31"/>
  <c r="X3153" i="31"/>
  <c r="Y3152" i="31"/>
  <c r="Y3153" i="31"/>
  <c r="X3154" i="31"/>
  <c r="Y3154" i="31"/>
  <c r="X3155" i="31"/>
  <c r="Y3155" i="31"/>
  <c r="X3156" i="31"/>
  <c r="Y3156" i="31"/>
  <c r="X3157" i="31"/>
  <c r="X3158" i="31"/>
  <c r="Y3157" i="31"/>
  <c r="X3159" i="31"/>
  <c r="Y3158" i="31"/>
  <c r="Y3159" i="31"/>
  <c r="X3160" i="31"/>
  <c r="Y3160" i="31"/>
  <c r="X3161" i="31"/>
  <c r="X3162" i="31"/>
  <c r="Y3161" i="31"/>
  <c r="Y3162" i="31"/>
  <c r="X3163" i="31"/>
  <c r="X3164" i="31"/>
  <c r="Y3163" i="31"/>
  <c r="X3165" i="31"/>
  <c r="Y3164" i="31"/>
  <c r="X3166" i="31"/>
  <c r="Y3165" i="31"/>
  <c r="Y3166" i="31"/>
  <c r="X3167" i="31"/>
  <c r="X3168" i="31"/>
  <c r="Y3167" i="31"/>
  <c r="X3169" i="31"/>
  <c r="Y3168" i="31"/>
  <c r="X3170" i="31"/>
  <c r="Y3169" i="31"/>
  <c r="X3171" i="31"/>
  <c r="Y3170" i="31"/>
  <c r="X3172" i="31"/>
  <c r="Y3171" i="31"/>
  <c r="X3173" i="31"/>
  <c r="Y3172" i="31"/>
  <c r="Y3173" i="31"/>
  <c r="X3174" i="31"/>
  <c r="Y3174" i="31"/>
  <c r="X3175" i="31"/>
  <c r="Y3175" i="31"/>
  <c r="X3176" i="31"/>
  <c r="Y3176" i="31"/>
  <c r="X3177" i="31"/>
  <c r="X3178" i="31"/>
  <c r="Y3177" i="31"/>
  <c r="Y3178" i="31"/>
  <c r="X3179" i="31"/>
  <c r="X3180" i="31"/>
  <c r="Y3179" i="31"/>
  <c r="Y3180" i="31"/>
  <c r="X3181" i="31"/>
  <c r="Y3181" i="31"/>
  <c r="X3182" i="31"/>
  <c r="Y3182" i="31"/>
  <c r="X3183" i="31"/>
  <c r="Y3183" i="31"/>
  <c r="X3184" i="31"/>
  <c r="X3185" i="31"/>
  <c r="Y3184" i="31"/>
  <c r="X3186" i="31"/>
  <c r="Y3185" i="31"/>
  <c r="Y3186" i="31"/>
  <c r="X3187" i="31"/>
  <c r="Y3187" i="31"/>
  <c r="X3188" i="31"/>
  <c r="Y3188" i="31"/>
  <c r="X3189" i="31"/>
  <c r="Y3189" i="31"/>
  <c r="X3190" i="31"/>
  <c r="Y3190" i="31"/>
  <c r="X3191" i="31"/>
  <c r="X3192" i="31"/>
  <c r="Y3191" i="31"/>
  <c r="Y3192" i="31"/>
  <c r="X3193" i="31"/>
  <c r="X3194" i="31"/>
  <c r="Y3193" i="31"/>
  <c r="X3195" i="31"/>
  <c r="Y3194" i="31"/>
  <c r="X3196" i="31"/>
  <c r="Y3195" i="31"/>
  <c r="Y3196" i="31"/>
  <c r="X3197" i="31"/>
  <c r="X3198" i="31"/>
  <c r="Y3197" i="31"/>
  <c r="Y3198" i="31"/>
  <c r="X3199" i="31"/>
  <c r="X3200" i="31"/>
  <c r="Y3199" i="31"/>
  <c r="X3201" i="31"/>
  <c r="Y3200" i="31"/>
  <c r="X3202" i="31"/>
  <c r="Y3201" i="31"/>
  <c r="Y3202" i="31"/>
  <c r="X3203" i="31"/>
  <c r="X3204" i="31"/>
  <c r="Y3203" i="31"/>
  <c r="X3205" i="31"/>
  <c r="Y3204" i="31"/>
  <c r="X3206" i="31"/>
  <c r="Y3205" i="31"/>
  <c r="Y3206" i="31"/>
  <c r="X3207" i="31"/>
  <c r="Y3207" i="31"/>
  <c r="X3208" i="31"/>
  <c r="X3209" i="31"/>
  <c r="Y3208" i="31"/>
  <c r="Y3209" i="31"/>
  <c r="X3210" i="31"/>
  <c r="Y3210" i="31"/>
  <c r="X3211" i="31"/>
  <c r="Y3211" i="31"/>
  <c r="X3212" i="31"/>
  <c r="X3213" i="31"/>
  <c r="Y3212" i="31"/>
  <c r="Y3213" i="31"/>
  <c r="X3214" i="31"/>
  <c r="Y3214" i="31"/>
  <c r="X3215" i="31"/>
  <c r="Y3215" i="31"/>
  <c r="X3216" i="31"/>
  <c r="Y3216" i="31"/>
  <c r="X3217" i="31"/>
  <c r="Y3217" i="31"/>
  <c r="X3218" i="31"/>
  <c r="X3219" i="31"/>
  <c r="Y3218" i="31"/>
  <c r="Y3219" i="31"/>
  <c r="X3220" i="31"/>
  <c r="Y3220" i="31"/>
  <c r="X3221" i="31"/>
  <c r="X3222" i="31"/>
  <c r="Y3221" i="31"/>
  <c r="X3223" i="31"/>
  <c r="Y3222" i="31"/>
  <c r="Y3223" i="31"/>
  <c r="X3224" i="31"/>
  <c r="Y3224" i="31"/>
  <c r="X3225" i="31"/>
  <c r="Y3225" i="31"/>
  <c r="X3226" i="31"/>
  <c r="Y3226" i="31"/>
  <c r="X3227" i="31"/>
  <c r="Y3227" i="31"/>
  <c r="X3228" i="31"/>
  <c r="Y3228" i="31"/>
  <c r="X3229" i="31"/>
  <c r="X3230" i="31"/>
  <c r="Y3229" i="31"/>
  <c r="Y3230" i="31"/>
  <c r="X3231" i="31"/>
  <c r="X3232" i="31"/>
  <c r="Y3231" i="31"/>
  <c r="X3233" i="31"/>
  <c r="Y3232" i="31"/>
  <c r="Y3233" i="31"/>
  <c r="X3234" i="31"/>
  <c r="Y3234" i="31"/>
  <c r="X3235" i="31"/>
  <c r="X3236" i="31"/>
  <c r="Y3235" i="31"/>
  <c r="X3237" i="31"/>
  <c r="Y3236" i="31"/>
  <c r="Y3237" i="31"/>
  <c r="X3238" i="31"/>
  <c r="X3239" i="31"/>
  <c r="Y3238" i="31"/>
  <c r="Y3239" i="31"/>
  <c r="X3240" i="31"/>
  <c r="X3241" i="31"/>
  <c r="Y3240" i="31"/>
  <c r="Y3241" i="31"/>
  <c r="X3242" i="31"/>
  <c r="Y3242" i="31"/>
  <c r="X3243" i="31"/>
  <c r="Y3243" i="31"/>
  <c r="X3244" i="31"/>
  <c r="Y3244" i="31"/>
  <c r="X3245" i="31"/>
  <c r="X3246" i="31"/>
  <c r="Y3245" i="31"/>
  <c r="Y3246" i="31"/>
  <c r="X3247" i="31"/>
  <c r="X3248" i="31"/>
  <c r="Y3247" i="31"/>
  <c r="X3249" i="31"/>
  <c r="Y3248" i="31"/>
  <c r="Y3249" i="31"/>
  <c r="X3250" i="31"/>
  <c r="X3251" i="31"/>
  <c r="Y3250" i="31"/>
  <c r="Y3251" i="31"/>
  <c r="X3252" i="31"/>
  <c r="Y3252" i="31"/>
  <c r="X3253" i="31"/>
  <c r="Y3253" i="31"/>
  <c r="X3254" i="31"/>
  <c r="X3255" i="31"/>
  <c r="Y3254" i="31"/>
  <c r="Y3255" i="31"/>
  <c r="X3256" i="31"/>
  <c r="Y3256" i="31"/>
  <c r="X3257" i="31"/>
  <c r="X3258" i="31"/>
  <c r="Y3257" i="31"/>
  <c r="Y3258" i="31"/>
  <c r="X3259" i="31"/>
  <c r="X3260" i="31"/>
  <c r="Y3259" i="31"/>
  <c r="Y3260" i="31"/>
  <c r="X3261" i="31"/>
  <c r="X3262" i="31"/>
  <c r="Y3261" i="31"/>
  <c r="X3263" i="31"/>
  <c r="Y3262" i="31"/>
  <c r="Y3263" i="31"/>
  <c r="X3264" i="31"/>
  <c r="Y3264" i="31"/>
  <c r="X3265" i="31"/>
  <c r="Y3265" i="31"/>
  <c r="X3266" i="31"/>
  <c r="X3267" i="31"/>
  <c r="Y3266" i="31"/>
  <c r="Y3267" i="31"/>
  <c r="X3268" i="31"/>
  <c r="X3269" i="31"/>
  <c r="Y3268" i="31"/>
  <c r="X3270" i="31"/>
  <c r="Y3269" i="31"/>
  <c r="Y3270" i="31"/>
  <c r="X3271" i="31"/>
  <c r="X3272" i="31"/>
  <c r="Y3271" i="31"/>
  <c r="X3273" i="31"/>
  <c r="Y3272" i="31"/>
  <c r="Y3273" i="31"/>
  <c r="X3274" i="31"/>
  <c r="X3275" i="31"/>
  <c r="Y3274" i="31"/>
  <c r="Y3275" i="31"/>
  <c r="X3276" i="31"/>
  <c r="Y3276" i="31"/>
  <c r="X3277" i="31"/>
  <c r="Y3277" i="31"/>
  <c r="X3278" i="31"/>
  <c r="X3279" i="31"/>
  <c r="Y3278" i="31"/>
  <c r="X3280" i="31"/>
  <c r="Y3279" i="31"/>
  <c r="X3281" i="31"/>
  <c r="Y3280" i="31"/>
  <c r="X3282" i="31"/>
  <c r="Y3281" i="31"/>
  <c r="X3283" i="31"/>
  <c r="Y3282" i="31"/>
  <c r="Y3283" i="31"/>
  <c r="X3284" i="31"/>
  <c r="X3285" i="31"/>
  <c r="Y3284" i="31"/>
  <c r="Y3285" i="31"/>
  <c r="X3286" i="31"/>
  <c r="X3287" i="31"/>
  <c r="Y3286" i="31"/>
  <c r="Y3287" i="31"/>
  <c r="X3288" i="31"/>
  <c r="X3289" i="31"/>
  <c r="Y3288" i="31"/>
  <c r="X3290" i="31"/>
  <c r="Y3289" i="31"/>
  <c r="X3291" i="31"/>
  <c r="Y3290" i="31"/>
  <c r="X3292" i="31"/>
  <c r="Y3291" i="31"/>
  <c r="X3293" i="31"/>
  <c r="Y3292" i="31"/>
  <c r="Y3293" i="31"/>
  <c r="X3294" i="31"/>
  <c r="X3295" i="31"/>
  <c r="Y3294" i="31"/>
  <c r="Y3295" i="31"/>
  <c r="X3296" i="31"/>
  <c r="Y3296" i="31"/>
  <c r="X3297" i="31"/>
  <c r="X3298" i="31"/>
  <c r="Y3297" i="31"/>
  <c r="X3299" i="31"/>
  <c r="Y3298" i="31"/>
  <c r="Y3299" i="31"/>
  <c r="X3300" i="31"/>
  <c r="X3301" i="31"/>
  <c r="Y3300" i="31"/>
  <c r="X3302" i="31"/>
  <c r="Y3301" i="31"/>
  <c r="X3303" i="31"/>
  <c r="Y3302" i="31"/>
  <c r="X3304" i="31"/>
  <c r="Y3303" i="31"/>
  <c r="Y3304" i="31"/>
  <c r="X3305" i="31"/>
  <c r="Y3305" i="31"/>
  <c r="X3306" i="31"/>
  <c r="X3307" i="31"/>
  <c r="Y3306" i="31"/>
  <c r="X3308" i="31"/>
  <c r="Y3307" i="31"/>
  <c r="X3309" i="31"/>
  <c r="Y3308" i="31"/>
  <c r="Y3309" i="31"/>
  <c r="X3310" i="31"/>
  <c r="Y3310" i="31"/>
  <c r="X3311" i="31"/>
  <c r="Y3311" i="31"/>
  <c r="X3312" i="31"/>
  <c r="X3313" i="31"/>
  <c r="Y3312" i="31"/>
  <c r="X3314" i="31"/>
  <c r="Y3313" i="31"/>
  <c r="Y3314" i="31"/>
  <c r="X3315" i="31"/>
  <c r="Y3315" i="31"/>
  <c r="X3316" i="31"/>
  <c r="X3317" i="31"/>
  <c r="Y3316" i="31"/>
  <c r="Y3317" i="31"/>
  <c r="X3318" i="31"/>
  <c r="X3319" i="31"/>
  <c r="Y3318" i="31"/>
  <c r="Y3319" i="31"/>
  <c r="X3320" i="31"/>
  <c r="X3321" i="31"/>
  <c r="Y3320" i="31"/>
  <c r="Y3321" i="31"/>
  <c r="X3322" i="31"/>
  <c r="Y3322" i="31"/>
  <c r="X3323" i="31"/>
  <c r="Y3323" i="31"/>
  <c r="X3324" i="31"/>
  <c r="Y3324" i="31"/>
  <c r="X3325" i="31"/>
  <c r="Y3325" i="31"/>
  <c r="X3326" i="31"/>
  <c r="Y3326" i="31"/>
  <c r="X3327" i="31"/>
  <c r="X3328" i="31"/>
  <c r="Y3327" i="31"/>
  <c r="Y3328" i="31"/>
  <c r="X3329" i="31"/>
  <c r="X3330" i="31"/>
  <c r="Y3329" i="31"/>
  <c r="X3331" i="31"/>
  <c r="Y3330" i="31"/>
  <c r="Y3331" i="31"/>
  <c r="X3332" i="31"/>
  <c r="X3333" i="31"/>
  <c r="Y3332" i="31"/>
  <c r="X3334" i="31"/>
  <c r="Y3333" i="31"/>
  <c r="Y3334" i="31"/>
  <c r="X3335" i="31"/>
  <c r="Y3335" i="31"/>
  <c r="X3336" i="31"/>
  <c r="Y3336" i="31"/>
  <c r="X3337" i="31"/>
  <c r="X3338" i="31"/>
  <c r="Y3337" i="31"/>
  <c r="X3339" i="31"/>
  <c r="Y3338" i="31"/>
  <c r="Y3339" i="31"/>
  <c r="X3340" i="31"/>
  <c r="X3341" i="31"/>
  <c r="Y3340" i="31"/>
  <c r="X3342" i="31"/>
  <c r="Y3341" i="31"/>
  <c r="Y3342" i="31"/>
  <c r="X3343" i="31"/>
  <c r="X3344" i="31"/>
  <c r="Y3343" i="31"/>
  <c r="Y3344" i="31"/>
  <c r="X3345" i="31"/>
  <c r="Y3345" i="31"/>
  <c r="X3346" i="31"/>
  <c r="X3347" i="31"/>
  <c r="Y3346" i="31"/>
  <c r="X3348" i="31"/>
  <c r="Y3347" i="31"/>
  <c r="Y3348" i="31"/>
  <c r="X3349" i="31"/>
  <c r="X3350" i="31"/>
  <c r="Y3349" i="31"/>
  <c r="Y3350" i="31"/>
  <c r="X3351" i="31"/>
  <c r="Y3351" i="31"/>
  <c r="X3352" i="31"/>
  <c r="X3353" i="31"/>
  <c r="Y3352" i="31"/>
  <c r="X3354" i="31"/>
  <c r="Y3353" i="31"/>
  <c r="X3355" i="31"/>
  <c r="Y3354" i="31"/>
  <c r="Y3355" i="31"/>
  <c r="X3356" i="31"/>
  <c r="X3357" i="31"/>
  <c r="Y3356" i="31"/>
  <c r="X3358" i="31"/>
  <c r="Y3357" i="31"/>
  <c r="X3359" i="31"/>
  <c r="Y3358" i="31"/>
  <c r="X3360" i="31"/>
  <c r="Y3359" i="31"/>
  <c r="Y3360" i="31"/>
  <c r="X3361" i="31"/>
  <c r="X3362" i="31"/>
  <c r="Y3361" i="31"/>
  <c r="X3363" i="31"/>
  <c r="Y3362" i="31"/>
  <c r="X3364" i="31"/>
  <c r="Y3363" i="31"/>
  <c r="X3365" i="31"/>
  <c r="Y3364" i="31"/>
  <c r="Y3365" i="31"/>
  <c r="X3366" i="31"/>
  <c r="X3367" i="31"/>
  <c r="Y3366" i="31"/>
  <c r="X3368" i="31"/>
  <c r="Y3367" i="31"/>
  <c r="X3369" i="31"/>
  <c r="Y3368" i="31"/>
  <c r="X3370" i="31"/>
  <c r="Y3369" i="31"/>
  <c r="X3371" i="31"/>
  <c r="Y3370" i="31"/>
  <c r="Y3371" i="31"/>
  <c r="X3372" i="31"/>
  <c r="Y3372" i="31"/>
  <c r="X3373" i="31"/>
  <c r="X3374" i="31"/>
  <c r="Y3373" i="31"/>
  <c r="X3375" i="31"/>
  <c r="Y3374" i="31"/>
  <c r="Y3375" i="31"/>
  <c r="X3376" i="31"/>
  <c r="X3377" i="31"/>
  <c r="Y3376" i="31"/>
  <c r="X3378" i="31"/>
  <c r="Y3377" i="31"/>
  <c r="X3379" i="31"/>
  <c r="Y3378" i="31"/>
  <c r="Y3379" i="31"/>
  <c r="X3380" i="31"/>
  <c r="X3381" i="31"/>
  <c r="Y3380" i="31"/>
  <c r="Y3381" i="31"/>
  <c r="X3382" i="31"/>
  <c r="X3383" i="31"/>
  <c r="Y3382" i="31"/>
  <c r="X3384" i="31"/>
  <c r="Y3383" i="31"/>
  <c r="X3385" i="31"/>
  <c r="Y3384" i="31"/>
  <c r="X3386" i="31"/>
  <c r="Y3385" i="31"/>
  <c r="X3387" i="31"/>
  <c r="Y3386" i="31"/>
  <c r="Y3387" i="31"/>
  <c r="X3388" i="31"/>
  <c r="Y3388" i="31"/>
  <c r="X3389" i="31"/>
  <c r="Y3389" i="31"/>
  <c r="X3390" i="31"/>
  <c r="X3391" i="31"/>
  <c r="Y3390" i="31"/>
  <c r="Y3391" i="31"/>
  <c r="X3392" i="31"/>
  <c r="X3393" i="31"/>
  <c r="Y3392" i="31"/>
  <c r="Y3393" i="31"/>
  <c r="X3394" i="31"/>
  <c r="Y3394" i="31"/>
  <c r="X3395" i="31"/>
  <c r="X3396" i="31"/>
  <c r="Y3395" i="31"/>
  <c r="X3397" i="31"/>
  <c r="Y3396" i="31"/>
  <c r="X3398" i="31"/>
  <c r="Y3397" i="31"/>
  <c r="X3399" i="31"/>
  <c r="Y3398" i="31"/>
  <c r="X3400" i="31"/>
  <c r="Y3399" i="31"/>
  <c r="Y3400" i="31"/>
  <c r="X3401" i="31"/>
  <c r="X3402" i="31"/>
  <c r="Y3401" i="31"/>
  <c r="X3403" i="31"/>
  <c r="Y3402" i="31"/>
  <c r="Y3403" i="31"/>
  <c r="X3404" i="31"/>
  <c r="Y3404" i="31"/>
  <c r="X3405" i="31"/>
  <c r="X3406" i="31"/>
  <c r="Y3405" i="31"/>
  <c r="X3407" i="31"/>
  <c r="Y3406" i="31"/>
  <c r="Y3407" i="31"/>
  <c r="X3408" i="31"/>
  <c r="X3409" i="31"/>
  <c r="Y3408" i="31"/>
  <c r="X3410" i="31"/>
  <c r="Y3409" i="31"/>
  <c r="Y3410" i="31"/>
  <c r="X3411" i="31"/>
  <c r="X3412" i="31"/>
  <c r="Y3411" i="31"/>
  <c r="X3413" i="31"/>
  <c r="Y3412" i="31"/>
  <c r="X3414" i="31"/>
  <c r="Y3413" i="31"/>
  <c r="X3415" i="31"/>
  <c r="Y3414" i="31"/>
  <c r="Y3415" i="31"/>
  <c r="X3416" i="31"/>
  <c r="X3417" i="31"/>
  <c r="Y3416" i="31"/>
  <c r="X3418" i="31"/>
  <c r="Y3417" i="31"/>
  <c r="X3419" i="31"/>
  <c r="Y3418" i="31"/>
  <c r="Y3419" i="31"/>
  <c r="X3420" i="31"/>
  <c r="Y3420" i="31"/>
  <c r="X3421" i="31"/>
  <c r="X3422" i="31"/>
  <c r="Y3421" i="31"/>
  <c r="Y3422" i="31"/>
  <c r="X3423" i="31"/>
  <c r="X3424" i="31"/>
  <c r="Y3423" i="31"/>
  <c r="X3425" i="31"/>
  <c r="Y3424" i="31"/>
  <c r="X3426" i="31"/>
  <c r="Y3425" i="31"/>
  <c r="X3427" i="31"/>
  <c r="Y3426" i="31"/>
  <c r="X3428" i="31"/>
  <c r="Y3427" i="31"/>
  <c r="X3429" i="31"/>
  <c r="Y3428" i="31"/>
  <c r="Y3429" i="31"/>
  <c r="X3430" i="31"/>
  <c r="X3431" i="31"/>
  <c r="Y3430" i="31"/>
  <c r="X3432" i="31"/>
  <c r="Y3431" i="31"/>
  <c r="X3433" i="31"/>
  <c r="Y3432" i="31"/>
  <c r="X3434" i="31"/>
  <c r="Y3433" i="31"/>
  <c r="X3435" i="31"/>
  <c r="Y3434" i="31"/>
  <c r="Y3435" i="31"/>
  <c r="X3436" i="31"/>
  <c r="Y3436" i="31"/>
  <c r="X3437" i="31"/>
  <c r="X3438" i="31"/>
  <c r="Y3437" i="31"/>
  <c r="X3439" i="31"/>
  <c r="Y3438" i="31"/>
  <c r="X3440" i="31"/>
  <c r="Y3439" i="31"/>
  <c r="Y3440" i="31"/>
  <c r="X3441" i="31"/>
  <c r="X3442" i="31"/>
  <c r="Y3441" i="31"/>
  <c r="X3443" i="31"/>
  <c r="Y3442" i="31"/>
  <c r="Y3443" i="31"/>
  <c r="X3444" i="31"/>
  <c r="X3445" i="31"/>
  <c r="Y3444" i="31"/>
  <c r="X3446" i="31"/>
  <c r="Y3445" i="31"/>
  <c r="X3447" i="31"/>
  <c r="Y3446" i="31"/>
  <c r="X3448" i="31"/>
  <c r="Y3447" i="31"/>
  <c r="Y3448" i="31"/>
  <c r="X3449" i="31"/>
  <c r="X3450" i="31"/>
  <c r="Y3449" i="31"/>
  <c r="Y3450" i="31"/>
  <c r="X3451" i="31"/>
  <c r="Y3451" i="31"/>
  <c r="X3452" i="31"/>
  <c r="X3453" i="31"/>
  <c r="Y3452" i="31"/>
  <c r="X3454" i="31"/>
  <c r="Y3453" i="31"/>
  <c r="X3455" i="31"/>
  <c r="Y3454" i="31"/>
  <c r="X3456" i="31"/>
  <c r="Y3455" i="31"/>
  <c r="Y3456" i="31"/>
  <c r="X3457" i="31"/>
  <c r="X3458" i="31"/>
  <c r="Y3457" i="31"/>
  <c r="Y3458" i="31"/>
  <c r="X3459" i="31"/>
  <c r="X3460" i="31"/>
  <c r="Y3459" i="31"/>
  <c r="Y3460" i="31"/>
  <c r="X3461" i="31"/>
  <c r="X3462" i="31"/>
  <c r="Y3461" i="31"/>
  <c r="X3463" i="31"/>
  <c r="Y3462" i="31"/>
  <c r="X3464" i="31"/>
  <c r="Y3463" i="31"/>
  <c r="X3465" i="31"/>
  <c r="Y3464" i="31"/>
  <c r="X3466" i="31"/>
  <c r="Y3465" i="31"/>
  <c r="X3467" i="31"/>
  <c r="Y3466" i="31"/>
  <c r="X3468" i="31"/>
  <c r="Y3467" i="31"/>
  <c r="X3469" i="31"/>
  <c r="Y3468" i="31"/>
  <c r="X3470" i="31"/>
  <c r="Y3469" i="31"/>
  <c r="Y3470" i="31"/>
  <c r="X3471" i="31"/>
  <c r="Y3471" i="31"/>
  <c r="X3472" i="31"/>
  <c r="Y3472" i="31"/>
  <c r="X3473" i="31"/>
  <c r="X3474" i="31"/>
  <c r="Y3473" i="31"/>
  <c r="Y3474" i="31"/>
  <c r="X3475" i="31"/>
  <c r="X3476" i="31"/>
  <c r="Y3475" i="31"/>
  <c r="Y3476" i="31"/>
  <c r="X3477" i="31"/>
  <c r="Y3477" i="31"/>
  <c r="X3478" i="31"/>
  <c r="Y3478" i="31"/>
  <c r="X3479" i="31"/>
  <c r="X3480" i="31"/>
  <c r="Y3479" i="31"/>
  <c r="Y3480" i="31"/>
  <c r="X3481" i="31"/>
  <c r="Y3481" i="31"/>
  <c r="X3482" i="31"/>
  <c r="X3483" i="31"/>
  <c r="Y3482" i="31"/>
  <c r="Y3483" i="31"/>
  <c r="X3484" i="31"/>
  <c r="Y3484" i="31"/>
  <c r="X3485" i="31"/>
  <c r="Y3485" i="31"/>
  <c r="X3486" i="31"/>
  <c r="Y3486" i="31"/>
  <c r="X3487" i="31"/>
  <c r="Y3487" i="31"/>
  <c r="X3488" i="31"/>
  <c r="X3489" i="31"/>
  <c r="Y3488" i="31"/>
  <c r="Y3489" i="31"/>
  <c r="X3490" i="31"/>
  <c r="X3491" i="31"/>
  <c r="Y3490" i="31"/>
  <c r="X3492" i="31"/>
  <c r="Y3491" i="31"/>
  <c r="Y3492" i="31"/>
  <c r="X3493" i="31"/>
  <c r="Y3493" i="31"/>
  <c r="X3494" i="31"/>
  <c r="X3495" i="31"/>
  <c r="Y3494" i="31"/>
  <c r="Y3495" i="31"/>
  <c r="X3496" i="31"/>
  <c r="Y3496" i="31"/>
  <c r="X3497" i="31"/>
  <c r="Y3497" i="31"/>
  <c r="X3498" i="31"/>
  <c r="Y3498" i="31"/>
  <c r="X3499" i="31"/>
  <c r="X3500" i="31"/>
  <c r="Y3499" i="31"/>
  <c r="X3501" i="31"/>
  <c r="Y3500" i="31"/>
  <c r="Y3501" i="31"/>
  <c r="X3502" i="31"/>
  <c r="X3503" i="31"/>
  <c r="Y3502" i="31"/>
  <c r="X3504" i="31"/>
  <c r="Y3503" i="31"/>
  <c r="X3505" i="31"/>
  <c r="Y3504" i="31"/>
  <c r="X3506" i="31"/>
  <c r="Y3505" i="31"/>
  <c r="X3507" i="31"/>
  <c r="Y3506" i="31"/>
  <c r="Y3507" i="31"/>
  <c r="X3508" i="31"/>
  <c r="Y3508" i="31"/>
  <c r="X3509" i="31"/>
  <c r="Y3509" i="31"/>
  <c r="X3510" i="31"/>
  <c r="X3511" i="31"/>
  <c r="Y3510" i="31"/>
  <c r="Y3511" i="31"/>
  <c r="X3512" i="31"/>
  <c r="Y3512" i="31"/>
  <c r="X3513" i="31"/>
  <c r="X3514" i="31"/>
  <c r="Y3513" i="31"/>
  <c r="Y3514" i="31"/>
  <c r="X3515" i="31"/>
  <c r="Y3515" i="31"/>
  <c r="X3516" i="31"/>
  <c r="X3517" i="31"/>
  <c r="Y3516" i="31"/>
  <c r="X3518" i="31"/>
  <c r="Y3517" i="31"/>
  <c r="X3519" i="31"/>
  <c r="Y3518" i="31"/>
  <c r="X3520" i="31"/>
  <c r="Y3519" i="31"/>
  <c r="X3521" i="31"/>
  <c r="Y3520" i="31"/>
  <c r="X3522" i="31"/>
  <c r="Y3521" i="31"/>
  <c r="Y3522" i="31"/>
  <c r="X3523" i="31"/>
  <c r="Y3523" i="31"/>
  <c r="X3524" i="31"/>
  <c r="X3525" i="31"/>
  <c r="Y3524" i="31"/>
  <c r="Y3525" i="31"/>
  <c r="X3526" i="31"/>
  <c r="Y3526" i="31"/>
  <c r="X3527" i="31"/>
  <c r="X3528" i="31"/>
  <c r="Y3527" i="31"/>
  <c r="Y3528" i="31"/>
  <c r="X3529" i="31"/>
  <c r="X3530" i="31"/>
  <c r="Y3529" i="31"/>
  <c r="X3531" i="31"/>
  <c r="Y3530" i="31"/>
  <c r="Y3531" i="31"/>
  <c r="X3532" i="31"/>
  <c r="Y3532" i="31"/>
  <c r="X3533" i="31"/>
  <c r="X3534" i="31"/>
  <c r="Y3533" i="31"/>
  <c r="X3535" i="31"/>
  <c r="Y3534" i="31"/>
  <c r="Y3535" i="31"/>
  <c r="X3536" i="31"/>
  <c r="Y3536" i="31"/>
  <c r="X3537" i="31"/>
  <c r="X3538" i="31"/>
  <c r="Y3537" i="31"/>
  <c r="X3539" i="31"/>
  <c r="Y3538" i="31"/>
  <c r="X3540" i="31"/>
  <c r="Y3539" i="31"/>
  <c r="X3541" i="31"/>
  <c r="Y3540" i="31"/>
  <c r="X3542" i="31"/>
  <c r="Y3541" i="31"/>
  <c r="Y3542" i="31"/>
  <c r="X3543" i="31"/>
  <c r="Y3543" i="31"/>
  <c r="X3544" i="31"/>
  <c r="X19" i="28" l="1"/>
  <c r="Z19" i="28" s="1"/>
  <c r="E23" i="28"/>
  <c r="W20" i="28"/>
  <c r="Y20" i="28"/>
  <c r="S21" i="28"/>
  <c r="Y19" i="28"/>
  <c r="Y3544" i="31"/>
  <c r="S185" i="47"/>
  <c r="S186" i="47" s="1"/>
  <c r="R181" i="45"/>
  <c r="R181" i="46"/>
  <c r="G22" i="28"/>
  <c r="X20" i="28" l="1"/>
  <c r="Z20" i="28" s="1"/>
  <c r="E24" i="28"/>
  <c r="W21" i="28"/>
  <c r="Y21" i="28" s="1"/>
  <c r="R182" i="46"/>
  <c r="R182" i="45"/>
  <c r="R183" i="45" s="1"/>
  <c r="R184" i="45" s="1"/>
  <c r="R185" i="45" s="1"/>
  <c r="R186" i="45" s="1"/>
  <c r="S187" i="47"/>
  <c r="S188" i="47" s="1"/>
  <c r="S189" i="47" s="1"/>
  <c r="S190" i="47" s="1"/>
  <c r="S191" i="47" s="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R187" i="45"/>
  <c r="R183" i="46"/>
  <c r="S192" i="47"/>
  <c r="G24" i="28"/>
  <c r="G4" i="27"/>
  <c r="S4" i="27"/>
  <c r="E5" i="27" l="1"/>
  <c r="P5" i="27" a="1"/>
  <c r="P5" i="27" s="1"/>
  <c r="Q5" i="27" a="1"/>
  <c r="Q5" i="27" s="1"/>
  <c r="V5" i="27"/>
  <c r="W5" i="27" s="1"/>
  <c r="AB5" i="27" a="1"/>
  <c r="AB5" i="27" s="1"/>
  <c r="G26" i="28"/>
  <c r="G57" i="28"/>
  <c r="G41" i="28"/>
  <c r="G50" i="28"/>
  <c r="G66" i="28"/>
  <c r="G37" i="28"/>
  <c r="R184" i="46"/>
  <c r="G35" i="28"/>
  <c r="S193" i="47"/>
  <c r="G45" i="28"/>
  <c r="F5" i="27"/>
  <c r="G58" i="28"/>
  <c r="G48" i="28"/>
  <c r="G29" i="28"/>
  <c r="G51" i="28"/>
  <c r="G59" i="28"/>
  <c r="G64" i="28"/>
  <c r="G62" i="28"/>
  <c r="G61" i="28"/>
  <c r="G47" i="28"/>
  <c r="G28" i="28"/>
  <c r="G36" i="28"/>
  <c r="G34" i="28"/>
  <c r="G54" i="28"/>
  <c r="G38" i="28"/>
  <c r="G53" i="28"/>
  <c r="G49" i="28"/>
  <c r="G63" i="28"/>
  <c r="G44" i="28"/>
  <c r="G33" i="28"/>
  <c r="G56" i="28"/>
  <c r="R188" i="45"/>
  <c r="G31" i="28"/>
  <c r="G43" i="28"/>
  <c r="G32" i="28"/>
  <c r="G60" i="28"/>
  <c r="G27" i="28"/>
  <c r="G25" i="28"/>
  <c r="G65" i="28"/>
  <c r="G46" i="28"/>
  <c r="G55" i="28"/>
  <c r="G39" i="28"/>
  <c r="G42" i="28"/>
  <c r="G52" i="28"/>
  <c r="G30" i="28"/>
  <c r="G40" i="28"/>
  <c r="R5" i="27" l="1"/>
  <c r="C6" i="27"/>
  <c r="D6" i="27"/>
  <c r="S194" i="47"/>
  <c r="R185" i="46"/>
  <c r="R186" i="46" s="1"/>
  <c r="R187" i="46" s="1"/>
  <c r="R188" i="46" s="1"/>
  <c r="R189" i="46" s="1"/>
  <c r="R190" i="46" s="1"/>
  <c r="R191" i="46" s="1"/>
  <c r="G5" i="27"/>
  <c r="R189" i="45"/>
  <c r="R192" i="46"/>
  <c r="AC5" i="27"/>
  <c r="E6" i="27" l="1"/>
  <c r="E4" i="27"/>
  <c r="P6" i="27"/>
  <c r="Q6" i="27"/>
  <c r="V6" i="27"/>
  <c r="W6" i="27" s="1"/>
  <c r="AB6" i="27"/>
  <c r="R190" i="45"/>
  <c r="S195" i="47"/>
  <c r="F6" i="27"/>
  <c r="R193" i="46"/>
  <c r="R6" i="27" l="1"/>
  <c r="C7" i="27"/>
  <c r="D7" i="27"/>
  <c r="G6" i="27"/>
  <c r="S196" i="47"/>
  <c r="AC6" i="27"/>
  <c r="R194" i="46"/>
  <c r="R191" i="45"/>
  <c r="E7" i="27" l="1"/>
  <c r="P7" i="27"/>
  <c r="Q7" i="27"/>
  <c r="V7" i="27"/>
  <c r="W7" i="27" s="1"/>
  <c r="AB7" i="27"/>
  <c r="F7" i="27"/>
  <c r="R195" i="46"/>
  <c r="R192" i="45"/>
  <c r="S197" i="47"/>
  <c r="R7" i="27" l="1"/>
  <c r="C8" i="27"/>
  <c r="D8" i="27"/>
  <c r="S198" i="47"/>
  <c r="AC7" i="27"/>
  <c r="R196" i="46"/>
  <c r="G7" i="27"/>
  <c r="R193" i="45"/>
  <c r="E8" i="27" l="1"/>
  <c r="P8" i="27"/>
  <c r="Q8" i="27"/>
  <c r="V8" i="27"/>
  <c r="W8" i="27" s="1"/>
  <c r="AB8" i="27"/>
  <c r="R194" i="45"/>
  <c r="R197" i="46"/>
  <c r="F8" i="27"/>
  <c r="S199" i="47"/>
  <c r="R8" i="27" l="1"/>
  <c r="C9" i="27"/>
  <c r="D9" i="27"/>
  <c r="R195" i="45"/>
  <c r="AC8" i="27"/>
  <c r="G8" i="27"/>
  <c r="R198" i="46"/>
  <c r="S200" i="47"/>
  <c r="E9" i="27" l="1"/>
  <c r="P9" i="27"/>
  <c r="Q9" i="27"/>
  <c r="V9" i="27"/>
  <c r="W9" i="27" s="1"/>
  <c r="AB9" i="27"/>
  <c r="R199" i="46"/>
  <c r="R196" i="45"/>
  <c r="S201" i="47"/>
  <c r="F9" i="27"/>
  <c r="R9" i="27" l="1"/>
  <c r="C10" i="27"/>
  <c r="D10" i="27"/>
  <c r="R200" i="46"/>
  <c r="R197" i="45"/>
  <c r="G9" i="27"/>
  <c r="S202" i="47"/>
  <c r="AC9" i="27"/>
  <c r="E10" i="27" l="1"/>
  <c r="P10" i="27"/>
  <c r="Q10" i="27"/>
  <c r="V10" i="27"/>
  <c r="W10" i="27" s="1"/>
  <c r="AB10" i="27"/>
  <c r="R201" i="46"/>
  <c r="S203" i="47"/>
  <c r="R198" i="45"/>
  <c r="F10" i="27"/>
  <c r="R10" i="27" l="1"/>
  <c r="C11" i="27"/>
  <c r="D11" i="27"/>
  <c r="S204" i="47"/>
  <c r="R202" i="46"/>
  <c r="G10" i="27"/>
  <c r="AC10" i="27"/>
  <c r="R199" i="45"/>
  <c r="E11" i="27" l="1"/>
  <c r="P11" i="27"/>
  <c r="Q11" i="27"/>
  <c r="V11" i="27"/>
  <c r="W11" i="27" s="1"/>
  <c r="AB11" i="27"/>
  <c r="F11" i="27"/>
  <c r="R200" i="45"/>
  <c r="R203" i="46"/>
  <c r="S205" i="47"/>
  <c r="R11" i="27" l="1"/>
  <c r="C12" i="27"/>
  <c r="D12" i="27"/>
  <c r="G11" i="27"/>
  <c r="S206" i="47"/>
  <c r="R201" i="45"/>
  <c r="AC11" i="27"/>
  <c r="R204" i="46"/>
  <c r="E12" i="27" l="1"/>
  <c r="P12" i="27"/>
  <c r="Q12" i="27"/>
  <c r="V12" i="27"/>
  <c r="W12" i="27" s="1"/>
  <c r="AB12" i="27"/>
  <c r="F12" i="27"/>
  <c r="S207" i="47"/>
  <c r="R205" i="46"/>
  <c r="R202" i="45"/>
  <c r="R12" i="27" l="1"/>
  <c r="C13" i="27"/>
  <c r="D13" i="27"/>
  <c r="R203" i="45"/>
  <c r="R206" i="46"/>
  <c r="G12" i="27"/>
  <c r="AC12" i="27"/>
  <c r="S208" i="47"/>
  <c r="E13" i="27" l="1"/>
  <c r="P13" i="27"/>
  <c r="Q13" i="27"/>
  <c r="V13" i="27"/>
  <c r="W13" i="27" s="1"/>
  <c r="AB13" i="27"/>
  <c r="S209" i="47"/>
  <c r="F13" i="27"/>
  <c r="R207" i="46"/>
  <c r="R204" i="45"/>
  <c r="R13" i="27" l="1"/>
  <c r="C14" i="27"/>
  <c r="D14" i="27"/>
  <c r="S210" i="47"/>
  <c r="R205" i="45"/>
  <c r="G13" i="27"/>
  <c r="AC13" i="27"/>
  <c r="R208" i="46"/>
  <c r="E14" i="27" l="1"/>
  <c r="P14" i="27"/>
  <c r="Q14" i="27"/>
  <c r="V14" i="27"/>
  <c r="W14" i="27" s="1"/>
  <c r="AB14" i="27"/>
  <c r="R209" i="46"/>
  <c r="S211" i="47"/>
  <c r="F14" i="27"/>
  <c r="R206" i="45"/>
  <c r="R14" i="27" l="1"/>
  <c r="C15" i="27"/>
  <c r="D15" i="27"/>
  <c r="R210" i="46"/>
  <c r="R207" i="45"/>
  <c r="S212" i="47"/>
  <c r="G14" i="27"/>
  <c r="AC14" i="27"/>
  <c r="E15" i="27" l="1"/>
  <c r="P15" i="27"/>
  <c r="Q15" i="27"/>
  <c r="V15" i="27"/>
  <c r="W15" i="27" s="1"/>
  <c r="AB15" i="27"/>
  <c r="S213" i="47"/>
  <c r="R211" i="46"/>
  <c r="F15" i="27"/>
  <c r="R208" i="45"/>
  <c r="R15" i="27" l="1"/>
  <c r="C16" i="27"/>
  <c r="D16" i="27"/>
  <c r="R209" i="45"/>
  <c r="R212" i="46"/>
  <c r="S214" i="47"/>
  <c r="G15" i="27"/>
  <c r="AC15" i="27"/>
  <c r="E16" i="27" l="1"/>
  <c r="P16" i="27"/>
  <c r="Q16" i="27"/>
  <c r="V16" i="27"/>
  <c r="W16" i="27" s="1"/>
  <c r="AB16" i="27"/>
  <c r="S215" i="47"/>
  <c r="F16" i="27"/>
  <c r="R210" i="45"/>
  <c r="R213" i="46"/>
  <c r="R16" i="27" l="1"/>
  <c r="C17" i="27"/>
  <c r="D17" i="27"/>
  <c r="G16" i="27"/>
  <c r="R214" i="46"/>
  <c r="S216" i="47"/>
  <c r="AC16" i="27"/>
  <c r="R211" i="45"/>
  <c r="E17" i="27" l="1"/>
  <c r="P17" i="27"/>
  <c r="Q17" i="27"/>
  <c r="V17" i="27"/>
  <c r="W17" i="27" s="1"/>
  <c r="AB17" i="27"/>
  <c r="S217" i="47"/>
  <c r="R212" i="45"/>
  <c r="R215" i="46"/>
  <c r="F17" i="27"/>
  <c r="R17" i="27" l="1"/>
  <c r="C18" i="27"/>
  <c r="D18" i="27"/>
  <c r="S218" i="47"/>
  <c r="AC17" i="27"/>
  <c r="R216" i="46"/>
  <c r="R213" i="45"/>
  <c r="G17" i="27"/>
  <c r="E18" i="27" l="1"/>
  <c r="P18" i="27"/>
  <c r="Q18" i="27"/>
  <c r="V18" i="27"/>
  <c r="W18" i="27" s="1"/>
  <c r="AB18" i="27"/>
  <c r="R217" i="46"/>
  <c r="R214" i="45"/>
  <c r="S219" i="47"/>
  <c r="F18" i="27"/>
  <c r="R18" i="27" l="1"/>
  <c r="C19" i="27"/>
  <c r="D19" i="27"/>
  <c r="R218" i="46"/>
  <c r="R215" i="45"/>
  <c r="AC18" i="27"/>
  <c r="G18" i="27"/>
  <c r="S220" i="47"/>
  <c r="E19" i="27" l="1"/>
  <c r="P19" i="27"/>
  <c r="Q19" i="27"/>
  <c r="V19" i="27"/>
  <c r="W19" i="27" s="1"/>
  <c r="AB19" i="27"/>
  <c r="R216" i="45"/>
  <c r="S221" i="47"/>
  <c r="R219" i="46"/>
  <c r="F19" i="27"/>
  <c r="R19" i="27" l="1"/>
  <c r="C20" i="27"/>
  <c r="D20" i="27"/>
  <c r="AC19" i="27"/>
  <c r="R220" i="46"/>
  <c r="G19" i="27"/>
  <c r="S222" i="47"/>
  <c r="R217" i="45"/>
  <c r="E20" i="27" l="1"/>
  <c r="P20" i="27"/>
  <c r="Q20" i="27"/>
  <c r="V20" i="27"/>
  <c r="W20" i="27" s="1"/>
  <c r="AB20" i="27"/>
  <c r="F20" i="27"/>
  <c r="S223" i="47"/>
  <c r="R218" i="45"/>
  <c r="R221" i="46"/>
  <c r="R20" i="27" l="1"/>
  <c r="C21" i="27"/>
  <c r="D21" i="27"/>
  <c r="G20" i="27"/>
  <c r="S224" i="47"/>
  <c r="AC20" i="27"/>
  <c r="R219" i="45"/>
  <c r="R222" i="46"/>
  <c r="E21" i="27" l="1"/>
  <c r="P21" i="27"/>
  <c r="Q21" i="27"/>
  <c r="V21" i="27"/>
  <c r="W21" i="27" s="1"/>
  <c r="AB21" i="27"/>
  <c r="F21" i="27"/>
  <c r="S225" i="47"/>
  <c r="R223" i="46"/>
  <c r="R220" i="45"/>
  <c r="R21" i="27" l="1"/>
  <c r="C22" i="27"/>
  <c r="D22" i="27"/>
  <c r="S226" i="47"/>
  <c r="R224" i="46"/>
  <c r="G21" i="27"/>
  <c r="R221" i="45"/>
  <c r="AC21" i="27"/>
  <c r="E22" i="27" l="1"/>
  <c r="P22" i="27"/>
  <c r="Q22" i="27"/>
  <c r="V22" i="27"/>
  <c r="W22" i="27" s="1"/>
  <c r="AB22" i="27"/>
  <c r="R222" i="45"/>
  <c r="R225" i="46"/>
  <c r="F22" i="27"/>
  <c r="S227" i="47"/>
  <c r="R22" i="27" l="1"/>
  <c r="C23" i="27"/>
  <c r="D23" i="27"/>
  <c r="R223" i="45"/>
  <c r="G22" i="27"/>
  <c r="AC22" i="27"/>
  <c r="R226" i="46"/>
  <c r="S228" i="47"/>
  <c r="E23" i="27" l="1"/>
  <c r="P23" i="27"/>
  <c r="Q23" i="27"/>
  <c r="V23" i="27"/>
  <c r="W23" i="27" s="1"/>
  <c r="AB23" i="27"/>
  <c r="S229" i="47"/>
  <c r="R224" i="45"/>
  <c r="F23" i="27"/>
  <c r="R227" i="46"/>
  <c r="R23" i="27" l="1"/>
  <c r="C24" i="27"/>
  <c r="D24" i="27"/>
  <c r="S230" i="47"/>
  <c r="R225" i="45"/>
  <c r="G23" i="27"/>
  <c r="AC23" i="27"/>
  <c r="R228" i="46"/>
  <c r="E24" i="27" l="1"/>
  <c r="P24" i="27"/>
  <c r="Q24" i="27"/>
  <c r="V24" i="27"/>
  <c r="W24" i="27" s="1"/>
  <c r="AB24" i="27"/>
  <c r="S231" i="47"/>
  <c r="R229" i="46"/>
  <c r="R226" i="45"/>
  <c r="F24" i="27"/>
  <c r="R24" i="27" l="1"/>
  <c r="C25" i="27"/>
  <c r="D25" i="27"/>
  <c r="AC24" i="27"/>
  <c r="S232" i="47"/>
  <c r="G24" i="27"/>
  <c r="R230" i="46"/>
  <c r="R227" i="45"/>
  <c r="E25" i="27" l="1"/>
  <c r="P25" i="27"/>
  <c r="Q25" i="27"/>
  <c r="V25" i="27"/>
  <c r="W25" i="27" s="1"/>
  <c r="AB25" i="27"/>
  <c r="F25" i="27"/>
  <c r="R228" i="45"/>
  <c r="R231" i="46"/>
  <c r="S233" i="47"/>
  <c r="R25" i="27" l="1"/>
  <c r="C26" i="27"/>
  <c r="D26" i="27"/>
  <c r="S234" i="47"/>
  <c r="R229" i="45"/>
  <c r="G25" i="27"/>
  <c r="AC25" i="27"/>
  <c r="R232" i="46"/>
  <c r="E26" i="27" l="1"/>
  <c r="P26" i="27"/>
  <c r="Q26" i="27"/>
  <c r="V26" i="27"/>
  <c r="W26" i="27" s="1"/>
  <c r="AB26" i="27"/>
  <c r="S235" i="47"/>
  <c r="F26" i="27"/>
  <c r="R230" i="45"/>
  <c r="R233" i="46"/>
  <c r="R26" i="27" l="1"/>
  <c r="C27" i="27"/>
  <c r="D27" i="27"/>
  <c r="P27" i="27"/>
  <c r="Q27" i="27"/>
  <c r="V27" i="27"/>
  <c r="W27" i="27" s="1"/>
  <c r="AB27" i="27"/>
  <c r="G26" i="27"/>
  <c r="S236" i="47"/>
  <c r="R234" i="46"/>
  <c r="AC26" i="27"/>
  <c r="R231" i="45"/>
  <c r="E27" i="27" l="1"/>
  <c r="R27" i="27"/>
  <c r="C28" i="27"/>
  <c r="D28" i="27"/>
  <c r="R235" i="46"/>
  <c r="F27" i="27"/>
  <c r="R232" i="45"/>
  <c r="S237" i="47"/>
  <c r="E28" i="27" l="1"/>
  <c r="P28" i="27"/>
  <c r="Q28" i="27"/>
  <c r="V28" i="27"/>
  <c r="W28" i="27" s="1"/>
  <c r="AB28" i="27"/>
  <c r="G27" i="27"/>
  <c r="R233" i="45"/>
  <c r="F28" i="27"/>
  <c r="S238" i="47"/>
  <c r="AC27" i="27"/>
  <c r="R236" i="46"/>
  <c r="R28" i="27" l="1"/>
  <c r="C29" i="27"/>
  <c r="D29" i="27"/>
  <c r="S239" i="47"/>
  <c r="R234" i="45"/>
  <c r="AC28" i="27"/>
  <c r="R237" i="46"/>
  <c r="G28" i="27"/>
  <c r="E29" i="27" l="1"/>
  <c r="P29" i="27"/>
  <c r="Q29" i="27"/>
  <c r="V29" i="27"/>
  <c r="W29" i="27" s="1"/>
  <c r="AB29" i="27"/>
  <c r="S240" i="47"/>
  <c r="R235" i="45"/>
  <c r="F29" i="27"/>
  <c r="R238" i="46"/>
  <c r="R29" i="27" l="1"/>
  <c r="C30" i="27"/>
  <c r="D30" i="27"/>
  <c r="G29" i="27"/>
  <c r="R239" i="46"/>
  <c r="R236" i="45"/>
  <c r="AC29" i="27"/>
  <c r="S241" i="47"/>
  <c r="E30" i="27" l="1"/>
  <c r="P30" i="27"/>
  <c r="Q30" i="27"/>
  <c r="V30" i="27"/>
  <c r="W30" i="27" s="1"/>
  <c r="AB30" i="27"/>
  <c r="R240" i="46"/>
  <c r="F30" i="27"/>
  <c r="S242" i="47"/>
  <c r="R237" i="45"/>
  <c r="R30" i="27" l="1"/>
  <c r="C31" i="27"/>
  <c r="D31" i="27"/>
  <c r="G30" i="27"/>
  <c r="R241" i="46"/>
  <c r="R238" i="45"/>
  <c r="S243" i="47"/>
  <c r="AC30" i="27"/>
  <c r="E31" i="27" l="1"/>
  <c r="P31" i="27"/>
  <c r="Q31" i="27"/>
  <c r="V31" i="27"/>
  <c r="W31" i="27" s="1"/>
  <c r="AB31" i="27"/>
  <c r="F31" i="27"/>
  <c r="S244" i="47"/>
  <c r="R242" i="46"/>
  <c r="R239" i="45"/>
  <c r="R31" i="27" l="1"/>
  <c r="C32" i="27"/>
  <c r="D32" i="27"/>
  <c r="G31" i="27"/>
  <c r="R243" i="46"/>
  <c r="S245" i="47"/>
  <c r="AC31" i="27"/>
  <c r="R240" i="45"/>
  <c r="E32" i="27" l="1"/>
  <c r="P32" i="27"/>
  <c r="Q32" i="27"/>
  <c r="V32" i="27"/>
  <c r="W32" i="27" s="1"/>
  <c r="AB32" i="27"/>
  <c r="R241" i="45"/>
  <c r="R244" i="46"/>
  <c r="S246" i="47"/>
  <c r="F32" i="27"/>
  <c r="R32" i="27" l="1"/>
  <c r="C33" i="27"/>
  <c r="D33" i="27"/>
  <c r="G32" i="27"/>
  <c r="R242" i="45"/>
  <c r="R245" i="46"/>
  <c r="AC32" i="27"/>
  <c r="S247" i="47"/>
  <c r="E33" i="27" l="1"/>
  <c r="P33" i="27"/>
  <c r="Q33" i="27"/>
  <c r="V33" i="27"/>
  <c r="W33" i="27" s="1"/>
  <c r="AB33" i="27"/>
  <c r="R246" i="46"/>
  <c r="F33" i="27"/>
  <c r="R243" i="45"/>
  <c r="S248" i="47"/>
  <c r="R33" i="27" l="1"/>
  <c r="C34" i="27"/>
  <c r="D34" i="27"/>
  <c r="G33" i="27"/>
  <c r="R244" i="45"/>
  <c r="AC33" i="27"/>
  <c r="S249" i="47"/>
  <c r="R247" i="46"/>
  <c r="E34" i="27" l="1"/>
  <c r="P34" i="27"/>
  <c r="Q34" i="27"/>
  <c r="V34" i="27"/>
  <c r="W34" i="27" s="1"/>
  <c r="AB34" i="27"/>
  <c r="R245" i="45"/>
  <c r="F34" i="27"/>
  <c r="S250" i="47"/>
  <c r="R248" i="46"/>
  <c r="R34" i="27" l="1"/>
  <c r="C35" i="27"/>
  <c r="D35" i="27"/>
  <c r="S251" i="47"/>
  <c r="R249" i="46"/>
  <c r="AC34" i="27"/>
  <c r="G34" i="27"/>
  <c r="R246" i="45"/>
  <c r="E35" i="27" l="1"/>
  <c r="P35" i="27"/>
  <c r="Q35" i="27"/>
  <c r="V35" i="27"/>
  <c r="W35" i="27" s="1"/>
  <c r="AB35" i="27"/>
  <c r="R250" i="46"/>
  <c r="S252" i="47"/>
  <c r="F35" i="27"/>
  <c r="R247" i="45"/>
  <c r="R35" i="27" l="1"/>
  <c r="C36" i="27"/>
  <c r="D36" i="27"/>
  <c r="AC35" i="27"/>
  <c r="S253" i="47"/>
  <c r="G35" i="27"/>
  <c r="R248" i="45"/>
  <c r="R251" i="46"/>
  <c r="E36" i="27" l="1"/>
  <c r="P36" i="27"/>
  <c r="Q36" i="27"/>
  <c r="V36" i="27"/>
  <c r="W36" i="27" s="1"/>
  <c r="AB36" i="27"/>
  <c r="R249" i="45"/>
  <c r="S254" i="47"/>
  <c r="R252" i="46"/>
  <c r="F36" i="27"/>
  <c r="R36" i="27" l="1"/>
  <c r="C37" i="27"/>
  <c r="D37" i="27"/>
  <c r="AC36" i="27"/>
  <c r="R253" i="46"/>
  <c r="G36" i="27"/>
  <c r="S255" i="47"/>
  <c r="R250" i="45"/>
  <c r="E37" i="27" l="1"/>
  <c r="P37" i="27"/>
  <c r="Q37" i="27"/>
  <c r="V37" i="27"/>
  <c r="W37" i="27" s="1"/>
  <c r="AB37" i="27"/>
  <c r="S256" i="47"/>
  <c r="R254" i="46"/>
  <c r="R251" i="45"/>
  <c r="F37" i="27"/>
  <c r="R37" i="27" l="1"/>
  <c r="C38" i="27"/>
  <c r="D38" i="27"/>
  <c r="R252" i="45"/>
  <c r="R255" i="46"/>
  <c r="AC37" i="27"/>
  <c r="G37" i="27"/>
  <c r="S257" i="47"/>
  <c r="E38" i="27" l="1"/>
  <c r="P38" i="27"/>
  <c r="Q38" i="27"/>
  <c r="V38" i="27"/>
  <c r="W38" i="27" s="1"/>
  <c r="AB38" i="27"/>
  <c r="R256" i="46"/>
  <c r="S258" i="47"/>
  <c r="R253" i="45"/>
  <c r="F38" i="27"/>
  <c r="R38" i="27" l="1"/>
  <c r="C39" i="27"/>
  <c r="D39" i="27"/>
  <c r="G38" i="27"/>
  <c r="S259" i="47"/>
  <c r="AC38" i="27"/>
  <c r="R257" i="46"/>
  <c r="R254" i="45"/>
  <c r="E39" i="27" l="1"/>
  <c r="P39" i="27"/>
  <c r="Q39" i="27"/>
  <c r="V39" i="27"/>
  <c r="W39" i="27" s="1"/>
  <c r="AB39" i="27"/>
  <c r="R258" i="46"/>
  <c r="R255" i="45"/>
  <c r="S260" i="47"/>
  <c r="F39" i="27"/>
  <c r="R39" i="27" l="1"/>
  <c r="C40" i="27"/>
  <c r="D40" i="27"/>
  <c r="R256" i="45"/>
  <c r="S261" i="47"/>
  <c r="AC39" i="27"/>
  <c r="R259" i="46"/>
  <c r="G39" i="27"/>
  <c r="E40" i="27" l="1"/>
  <c r="P40" i="27"/>
  <c r="Q40" i="27"/>
  <c r="V40" i="27"/>
  <c r="W40" i="27" s="1"/>
  <c r="AB40" i="27"/>
  <c r="F40" i="27"/>
  <c r="R257" i="45"/>
  <c r="R260" i="46"/>
  <c r="R40" i="27" l="1"/>
  <c r="C41" i="27"/>
  <c r="D41" i="27"/>
  <c r="R258" i="45"/>
  <c r="G40" i="27"/>
  <c r="R261" i="46"/>
  <c r="AC40" i="27"/>
  <c r="E41" i="27" l="1"/>
  <c r="P41" i="27"/>
  <c r="Q41" i="27"/>
  <c r="V41" i="27"/>
  <c r="W41" i="27" s="1"/>
  <c r="AB41" i="27"/>
  <c r="F41" i="27"/>
  <c r="R259" i="45"/>
  <c r="R262" i="46"/>
  <c r="R41" i="27" l="1"/>
  <c r="C42" i="27"/>
  <c r="D42" i="27"/>
  <c r="G41" i="27"/>
  <c r="R260" i="45"/>
  <c r="AC41" i="27"/>
  <c r="E42" i="27" l="1"/>
  <c r="P42" i="27"/>
  <c r="Q42" i="27"/>
  <c r="V42" i="27"/>
  <c r="W42" i="27" s="1"/>
  <c r="AB42" i="27"/>
  <c r="F42" i="27"/>
  <c r="R261" i="45"/>
  <c r="R42" i="27" l="1"/>
  <c r="S5" i="27" s="1" a="1"/>
  <c r="S42" i="27" s="1"/>
  <c r="F4" i="26"/>
  <c r="G4" i="26"/>
  <c r="R262" i="45"/>
  <c r="AC42" i="27"/>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G6" i="26"/>
  <c r="AC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s="1"/>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G15" i="26"/>
  <c r="AC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AC28" i="26"/>
  <c r="R28" i="26" l="1"/>
  <c r="AI28" i="26"/>
  <c r="C29" i="26"/>
  <c r="D29"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AC37" i="26"/>
  <c r="R37" i="26" l="1"/>
  <c r="AI37" i="26"/>
  <c r="C38" i="26"/>
  <c r="D38"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2" i="26"/>
  <c r="AC42" i="26"/>
  <c r="G4" i="25"/>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G6" i="25"/>
  <c r="AC6" i="25"/>
  <c r="E7" i="25" l="1"/>
  <c r="P7" i="25"/>
  <c r="Q7" i="25"/>
  <c r="V7" i="25"/>
  <c r="W7" i="25" s="1"/>
  <c r="AB7" i="25"/>
  <c r="F7" i="25"/>
  <c r="R7" i="25" l="1"/>
  <c r="C8" i="25"/>
  <c r="D8" i="25"/>
  <c r="AC7" i="25"/>
  <c r="G7" i="25"/>
  <c r="E8" i="25" l="1"/>
  <c r="P8" i="25"/>
  <c r="Q8" i="25"/>
  <c r="V8" i="25"/>
  <c r="W8" i="25" s="1"/>
  <c r="AB8" i="25"/>
  <c r="F8" i="25"/>
  <c r="R8" i="25" l="1"/>
  <c r="C9" i="25"/>
  <c r="D9" i="25"/>
  <c r="G8" i="25"/>
  <c r="AC8" i="25"/>
  <c r="E9" i="25" l="1"/>
  <c r="E4" i="25"/>
  <c r="P9" i="25"/>
  <c r="Q9" i="25"/>
  <c r="V9" i="25"/>
  <c r="W9" i="25" s="1"/>
  <c r="AB9" i="25"/>
  <c r="F9" i="25"/>
  <c r="R9" i="25" l="1"/>
  <c r="C10" i="25"/>
  <c r="D10" i="25"/>
  <c r="G9" i="25"/>
  <c r="AC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G15" i="25"/>
  <c r="AC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G32" i="25"/>
  <c r="AC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R38" i="25" l="1"/>
  <c r="C39" i="25"/>
  <c r="D39" i="25"/>
  <c r="G38" i="25"/>
  <c r="AC38" i="25"/>
  <c r="E39" i="25" l="1"/>
  <c r="P39" i="25"/>
  <c r="Q39" i="25"/>
  <c r="V39" i="25"/>
  <c r="W39" i="25" s="1"/>
  <c r="AB39" i="25"/>
  <c r="F39" i="25"/>
  <c r="R39" i="25" l="1"/>
  <c r="C40" i="25"/>
  <c r="D40" i="25"/>
  <c r="AC39" i="25"/>
  <c r="G39" i="25"/>
  <c r="E40" i="25" l="1"/>
  <c r="P40" i="25"/>
  <c r="Q40" i="25"/>
  <c r="V40" i="25"/>
  <c r="W40" i="25" s="1"/>
  <c r="AB40" i="25"/>
  <c r="F40" i="25"/>
  <c r="R40" i="25" l="1"/>
  <c r="C41" i="25"/>
  <c r="D41" i="25"/>
  <c r="G40" i="25"/>
  <c r="AC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F4" i="23"/>
  <c r="D22" i="24"/>
  <c r="D5" i="24"/>
  <c r="D17" i="24"/>
  <c r="D9" i="24"/>
  <c r="D12" i="24"/>
  <c r="D16" i="24"/>
  <c r="D10" i="24"/>
  <c r="D7" i="24"/>
  <c r="D14" i="24"/>
  <c r="D19" i="24"/>
  <c r="D13" i="24"/>
  <c r="D11" i="24"/>
  <c r="D6" i="24"/>
  <c r="D21" i="24"/>
  <c r="D20" i="24"/>
  <c r="D8" i="24"/>
  <c r="D18" i="24"/>
  <c r="D15" i="24"/>
  <c r="M4" i="23"/>
  <c r="D5" i="23" l="1"/>
  <c r="O12" i="24"/>
  <c r="O17" i="24"/>
  <c r="O9" i="24"/>
  <c r="O15" i="24"/>
  <c r="O7" i="24"/>
  <c r="O20" i="24"/>
  <c r="O22" i="24"/>
  <c r="O14" i="24"/>
  <c r="O6" i="24"/>
  <c r="O10" i="24"/>
  <c r="O11" i="24"/>
  <c r="O16" i="24"/>
  <c r="O8" i="24"/>
  <c r="O18" i="24"/>
  <c r="O19" i="24"/>
  <c r="L5" i="23"/>
  <c r="O21" i="24"/>
  <c r="O13" i="24"/>
  <c r="B6" i="23"/>
  <c r="E15" i="24"/>
  <c r="P12" i="24"/>
  <c r="P7" i="24"/>
  <c r="P21" i="24"/>
  <c r="P18" i="24"/>
  <c r="E17" i="24"/>
  <c r="E5" i="24"/>
  <c r="P15" i="24"/>
  <c r="P14" i="24"/>
  <c r="P13" i="24"/>
  <c r="E10" i="24"/>
  <c r="P16" i="24"/>
  <c r="E16" i="24"/>
  <c r="E21" i="24"/>
  <c r="E20" i="24"/>
  <c r="E13" i="24"/>
  <c r="E18" i="24"/>
  <c r="P19" i="24"/>
  <c r="P22" i="24"/>
  <c r="P20" i="24"/>
  <c r="P9" i="24"/>
  <c r="E22" i="24"/>
  <c r="E9" i="24"/>
  <c r="P17" i="24"/>
  <c r="E7" i="24"/>
  <c r="E14" i="24"/>
  <c r="E19" i="24"/>
  <c r="E6" i="24"/>
  <c r="P11" i="24"/>
  <c r="E5" i="23"/>
  <c r="P8" i="24"/>
  <c r="P6" i="24"/>
  <c r="E8" i="24"/>
  <c r="P10" i="24"/>
  <c r="E12" i="24"/>
  <c r="P5" i="24"/>
  <c r="E11" i="24"/>
  <c r="K6" i="23" l="1"/>
  <c r="C6" i="23" s="1"/>
  <c r="D6" i="23" s="1"/>
  <c r="R6" i="23"/>
  <c r="V6" i="23"/>
  <c r="F5" i="23"/>
  <c r="E6" i="23"/>
  <c r="W5" i="23"/>
  <c r="L6" i="23" l="1"/>
  <c r="B7" i="23"/>
  <c r="W6" i="23"/>
  <c r="F6" i="23"/>
  <c r="K7" i="23" l="1"/>
  <c r="C7" i="23" s="1"/>
  <c r="D7" i="23" s="1"/>
  <c r="R7" i="23"/>
  <c r="V7" i="23"/>
  <c r="B8" i="23"/>
  <c r="E7" i="23"/>
  <c r="W7" i="23"/>
  <c r="L7" i="23" l="1"/>
  <c r="K8" i="23"/>
  <c r="C8" i="23" s="1"/>
  <c r="D8" i="23" s="1"/>
  <c r="R8" i="23"/>
  <c r="V8" i="23"/>
  <c r="E8" i="23"/>
  <c r="F7" i="23"/>
  <c r="L8" i="23" l="1"/>
  <c r="B9" i="23"/>
  <c r="W8" i="23"/>
  <c r="F8" i="23"/>
  <c r="K9" i="23" l="1"/>
  <c r="C9" i="23" s="1"/>
  <c r="D9" i="23" s="1"/>
  <c r="R9" i="23"/>
  <c r="V9" i="23"/>
  <c r="E9" i="23"/>
  <c r="L9" i="23" l="1"/>
  <c r="B10" i="23"/>
  <c r="F9" i="23"/>
  <c r="W9" i="23"/>
  <c r="K10" i="23" l="1"/>
  <c r="C10" i="23" s="1"/>
  <c r="D10" i="23" s="1"/>
  <c r="R10" i="23"/>
  <c r="V10" i="23"/>
  <c r="E10" i="23"/>
  <c r="L10" i="23" l="1"/>
  <c r="B11" i="23"/>
  <c r="F10" i="23"/>
  <c r="W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E13" i="23"/>
  <c r="W12" i="23"/>
  <c r="F12" i="23"/>
  <c r="L13" i="23" l="1"/>
  <c r="B14" i="23"/>
  <c r="K14" i="23"/>
  <c r="C14" i="23" s="1"/>
  <c r="R14" i="23"/>
  <c r="V14" i="23"/>
  <c r="F13" i="23"/>
  <c r="W13" i="23"/>
  <c r="D14" i="23" l="1"/>
  <c r="L14" i="23"/>
  <c r="B15" i="23"/>
  <c r="E14" i="23"/>
  <c r="K15" i="23" l="1"/>
  <c r="C15" i="23" s="1"/>
  <c r="D15" i="23" s="1"/>
  <c r="R15" i="23"/>
  <c r="V15" i="23"/>
  <c r="E15" i="23"/>
  <c r="F14" i="23"/>
  <c r="W14" i="23"/>
  <c r="L15" i="23" l="1"/>
  <c r="B16" i="23"/>
  <c r="K16" i="23"/>
  <c r="C16" i="23" s="1"/>
  <c r="R16" i="23"/>
  <c r="V16" i="23"/>
  <c r="F15" i="23"/>
  <c r="W15" i="23"/>
  <c r="D16" i="23" l="1"/>
  <c r="L16" i="23"/>
  <c r="B17" i="23"/>
  <c r="K17" i="23"/>
  <c r="C17" i="23" s="1"/>
  <c r="R17" i="23"/>
  <c r="V17" i="23"/>
  <c r="E16" i="23"/>
  <c r="D17" i="23" l="1"/>
  <c r="L17" i="23"/>
  <c r="B18" i="23"/>
  <c r="E17" i="23"/>
  <c r="F16" i="23"/>
  <c r="W16" i="23"/>
  <c r="K18" i="23" l="1"/>
  <c r="C18" i="23" s="1"/>
  <c r="D18" i="23" s="1"/>
  <c r="R18" i="23"/>
  <c r="V18" i="23"/>
  <c r="E18" i="23"/>
  <c r="W17" i="23"/>
  <c r="F17" i="23"/>
  <c r="L18" i="23" l="1"/>
  <c r="B19" i="23"/>
  <c r="K19" i="23"/>
  <c r="C19" i="23" s="1"/>
  <c r="R19" i="23"/>
  <c r="V19" i="23"/>
  <c r="W18" i="23"/>
  <c r="F18" i="23"/>
  <c r="D19" i="23" l="1"/>
  <c r="L19" i="23"/>
  <c r="B20" i="23"/>
  <c r="K20" i="23"/>
  <c r="C20" i="23" s="1"/>
  <c r="R20" i="23"/>
  <c r="V20" i="23"/>
  <c r="E19" i="23"/>
  <c r="W19" i="23" s="1"/>
  <c r="D20" i="23" l="1"/>
  <c r="L20" i="23"/>
  <c r="B21" i="23"/>
  <c r="F19" i="23"/>
  <c r="E20" i="23"/>
  <c r="W20" i="23"/>
  <c r="F20" i="23"/>
  <c r="K21" i="23" l="1"/>
  <c r="C21" i="23" s="1"/>
  <c r="D21" i="23" s="1"/>
  <c r="R21" i="23"/>
  <c r="V21" i="23"/>
  <c r="E21" i="23"/>
  <c r="L21" i="23" l="1"/>
  <c r="B22" i="23"/>
  <c r="K22" i="23"/>
  <c r="C22" i="23" s="1"/>
  <c r="R22" i="23"/>
  <c r="V22" i="23"/>
  <c r="F21" i="23"/>
  <c r="W21" i="23"/>
  <c r="D22" i="23" l="1"/>
  <c r="L22" i="23"/>
  <c r="B23" i="23"/>
  <c r="E22" i="23"/>
  <c r="W22" i="23"/>
  <c r="F22" i="23"/>
  <c r="K23" i="23" l="1"/>
  <c r="C23" i="23" s="1"/>
  <c r="D23" i="23" s="1"/>
  <c r="R23" i="23"/>
  <c r="V23" i="23"/>
  <c r="E23" i="23"/>
  <c r="L23" i="23" l="1"/>
  <c r="B24" i="23"/>
  <c r="K24" i="23"/>
  <c r="C24" i="23" s="1"/>
  <c r="R24" i="23"/>
  <c r="V24" i="23"/>
  <c r="F23" i="23"/>
  <c r="W23" i="23"/>
  <c r="D24" i="23" l="1"/>
  <c r="L24" i="23"/>
  <c r="B25" i="23"/>
  <c r="E24" i="23"/>
  <c r="F24" i="23"/>
  <c r="W24" i="23"/>
  <c r="K25" i="23" l="1"/>
  <c r="C25" i="23" s="1"/>
  <c r="D25" i="23" s="1"/>
  <c r="R25" i="23"/>
  <c r="V25" i="23"/>
  <c r="E25" i="23"/>
  <c r="L25" i="23" l="1"/>
  <c r="B26" i="23"/>
  <c r="F25" i="23"/>
  <c r="W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E28" i="23"/>
  <c r="F27" i="23"/>
  <c r="W27" i="23"/>
  <c r="L28" i="23" l="1"/>
  <c r="B29" i="23"/>
  <c r="K29" i="23"/>
  <c r="C29" i="23" s="1"/>
  <c r="R29" i="23"/>
  <c r="V29" i="23"/>
  <c r="W28" i="23"/>
  <c r="F28" i="23"/>
  <c r="D29" i="23" l="1"/>
  <c r="L29" i="23"/>
  <c r="B30" i="23"/>
  <c r="E29" i="23"/>
  <c r="K30" i="23" l="1"/>
  <c r="C30" i="23" s="1"/>
  <c r="D30" i="23" s="1"/>
  <c r="R30" i="23"/>
  <c r="V30" i="23"/>
  <c r="W29" i="23"/>
  <c r="E30" i="23"/>
  <c r="W30" i="23"/>
  <c r="F29" i="23"/>
  <c r="L30" i="23" l="1"/>
  <c r="B31" i="23"/>
  <c r="K31" i="23"/>
  <c r="C31" i="23" s="1"/>
  <c r="R31" i="23"/>
  <c r="V31" i="23"/>
  <c r="F30" i="23"/>
  <c r="D31" i="23" l="1"/>
  <c r="L31" i="23"/>
  <c r="B32" i="23"/>
  <c r="K32" i="23"/>
  <c r="C32" i="23" s="1"/>
  <c r="R32" i="23"/>
  <c r="V32" i="23"/>
  <c r="E31" i="23"/>
  <c r="L32" i="23" l="1"/>
  <c r="D32" i="23"/>
  <c r="B33" i="23"/>
  <c r="K33" i="23"/>
  <c r="C33" i="23" s="1"/>
  <c r="R33" i="23"/>
  <c r="V33" i="23"/>
  <c r="E32" i="23"/>
  <c r="F31" i="23"/>
  <c r="W31" i="23"/>
  <c r="D33" i="23" l="1"/>
  <c r="L33" i="23"/>
  <c r="B34" i="23"/>
  <c r="F32" i="23"/>
  <c r="E33" i="23"/>
  <c r="W32" i="23"/>
  <c r="K34" i="23" l="1"/>
  <c r="C34" i="23" s="1"/>
  <c r="D34" i="23" s="1"/>
  <c r="R34" i="23"/>
  <c r="V34" i="23"/>
  <c r="E34" i="23"/>
  <c r="W33" i="23"/>
  <c r="F33" i="23"/>
  <c r="L34" i="23" l="1"/>
  <c r="B35" i="23"/>
  <c r="K35" i="23"/>
  <c r="C35" i="23" s="1"/>
  <c r="R35" i="23"/>
  <c r="V35" i="23"/>
  <c r="F34" i="23"/>
  <c r="W34" i="23"/>
  <c r="D35" i="23" l="1"/>
  <c r="L35" i="23"/>
  <c r="B36" i="23"/>
  <c r="E35" i="23"/>
  <c r="F35" i="23"/>
  <c r="W35" i="23"/>
  <c r="K36" i="23" l="1"/>
  <c r="C36" i="23" s="1"/>
  <c r="D36" i="23" s="1"/>
  <c r="R36" i="23"/>
  <c r="V36" i="23"/>
  <c r="E36" i="23"/>
  <c r="L36" i="23" l="1"/>
  <c r="B37" i="23"/>
  <c r="W36" i="23"/>
  <c r="F36" i="23"/>
  <c r="K37" i="23" l="1"/>
  <c r="C37" i="23" s="1"/>
  <c r="D37" i="23" s="1"/>
  <c r="R37" i="23"/>
  <c r="V37" i="23"/>
  <c r="E37" i="23"/>
  <c r="L37" i="23" l="1"/>
  <c r="B38" i="23"/>
  <c r="K38" i="23"/>
  <c r="C38" i="23" s="1"/>
  <c r="R38" i="23"/>
  <c r="V38" i="23"/>
  <c r="W37" i="23"/>
  <c r="F37" i="23"/>
  <c r="D38" i="23" l="1"/>
  <c r="L38" i="23"/>
  <c r="B39" i="23"/>
  <c r="E38" i="23"/>
  <c r="F38" i="23"/>
  <c r="W38" i="23"/>
  <c r="K39" i="23" l="1"/>
  <c r="C39" i="23" s="1"/>
  <c r="D39" i="23" s="1"/>
  <c r="R39" i="23"/>
  <c r="V39" i="23"/>
  <c r="E39" i="23"/>
  <c r="L39" i="23" l="1"/>
  <c r="B40" i="23"/>
  <c r="K40" i="23"/>
  <c r="C40" i="23" s="1"/>
  <c r="R40" i="23"/>
  <c r="V40" i="23"/>
  <c r="W39" i="23"/>
  <c r="F39" i="23"/>
  <c r="D40" i="23" l="1"/>
  <c r="L40" i="23"/>
  <c r="B41" i="23"/>
  <c r="E40" i="23"/>
  <c r="W40" i="23"/>
  <c r="F40" i="23"/>
  <c r="K41" i="23" l="1"/>
  <c r="C41" i="23" s="1"/>
  <c r="D41" i="23" s="1"/>
  <c r="R41" i="23"/>
  <c r="V41" i="23"/>
  <c r="E41" i="23"/>
  <c r="L41" i="23" l="1"/>
  <c r="B42" i="23"/>
  <c r="K42" i="23"/>
  <c r="C42" i="23" s="1"/>
  <c r="D42" i="23" s="1"/>
  <c r="R42" i="23"/>
  <c r="V42" i="23"/>
  <c r="E42" i="23"/>
  <c r="W41" i="23"/>
  <c r="F41" i="23"/>
  <c r="L42" i="23" l="1"/>
  <c r="B43" i="23"/>
  <c r="W42" i="23"/>
  <c r="F42" i="23"/>
  <c r="K43" i="23" l="1"/>
  <c r="C43" i="23" s="1"/>
  <c r="D43" i="23" s="1"/>
  <c r="R43" i="23"/>
  <c r="V43" i="23"/>
  <c r="E43" i="23"/>
  <c r="L43" i="23" l="1"/>
  <c r="B44" i="23"/>
  <c r="K44" i="23"/>
  <c r="C44" i="23" s="1"/>
  <c r="R44" i="23"/>
  <c r="V44" i="23"/>
  <c r="W43" i="23"/>
  <c r="F43" i="23"/>
  <c r="D44" i="23" l="1"/>
  <c r="L44" i="23"/>
  <c r="B45" i="23"/>
  <c r="E44" i="23"/>
  <c r="W44" i="23"/>
  <c r="F44" i="23"/>
  <c r="K45" i="23" l="1"/>
  <c r="C45" i="23" s="1"/>
  <c r="D45" i="23" s="1"/>
  <c r="R45" i="23"/>
  <c r="V45" i="23"/>
  <c r="E45"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E48" i="23"/>
  <c r="W47" i="23"/>
  <c r="L48" i="23" l="1"/>
  <c r="B49" i="23"/>
  <c r="K49" i="23"/>
  <c r="C49" i="23" s="1"/>
  <c r="R49" i="23"/>
  <c r="V49" i="23"/>
  <c r="W48" i="23"/>
  <c r="F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W50" i="23"/>
  <c r="G3" i="22"/>
  <c r="AO6" i="22"/>
  <c r="F50" i="23"/>
  <c r="AK7" i="22" a="1"/>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5" i="22"/>
  <c r="F6" i="22"/>
  <c r="F7" i="22"/>
  <c r="F4" i="22"/>
  <c r="F8" i="22"/>
  <c r="AL7" i="22" l="1"/>
  <c r="AM8" i="22"/>
  <c r="E9" i="22"/>
  <c r="Y9" i="22"/>
  <c r="AK9" i="22"/>
  <c r="AL9" i="22" s="1"/>
  <c r="G4" i="22"/>
  <c r="Z5" i="22"/>
  <c r="Z8" i="22"/>
  <c r="AN7" i="22"/>
  <c r="G8" i="22"/>
  <c r="AN8" i="22"/>
  <c r="F9" i="22"/>
  <c r="Z7" i="22"/>
  <c r="G6" i="22"/>
  <c r="Z4" i="22"/>
  <c r="G5" i="22"/>
  <c r="Z6" i="22"/>
  <c r="G7" i="22"/>
  <c r="AM9" i="22" l="1"/>
  <c r="E10" i="22"/>
  <c r="Y10" i="22"/>
  <c r="AK10" i="22"/>
  <c r="AL10" i="22" s="1"/>
  <c r="AN9" i="22"/>
  <c r="F10" i="22"/>
  <c r="Z9" i="22"/>
  <c r="G9" i="22"/>
  <c r="AO8" i="22"/>
  <c r="AO7" i="22"/>
  <c r="AM10" i="22" l="1"/>
  <c r="E11" i="22"/>
  <c r="Y11" i="22"/>
  <c r="AK11" i="22"/>
  <c r="AL11" i="22" s="1"/>
  <c r="AN10" i="22"/>
  <c r="G10" i="22"/>
  <c r="F11" i="22"/>
  <c r="Z10" i="22"/>
  <c r="AO9" i="22"/>
  <c r="AM11" i="22" l="1"/>
  <c r="E12" i="22"/>
  <c r="Y12" i="22"/>
  <c r="AK12" i="22"/>
  <c r="AL12" i="22" s="1"/>
  <c r="AN11" i="22"/>
  <c r="F12" i="22"/>
  <c r="G11" i="22"/>
  <c r="Z11" i="22"/>
  <c r="AO10" i="22"/>
  <c r="AM12" i="22" l="1"/>
  <c r="E13" i="22"/>
  <c r="Y13" i="22"/>
  <c r="AK13" i="22"/>
  <c r="AL13" i="22" s="1"/>
  <c r="G12" i="22"/>
  <c r="AN12" i="22"/>
  <c r="F13" i="22"/>
  <c r="Z12" i="22"/>
  <c r="AO11" i="22"/>
  <c r="AM13" i="22" l="1"/>
  <c r="E14" i="22"/>
  <c r="Y14" i="22"/>
  <c r="AK14" i="22"/>
  <c r="AL14" i="22" s="1"/>
  <c r="Z13" i="22"/>
  <c r="G13" i="22"/>
  <c r="F14"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9" i="22"/>
  <c r="F23" i="22"/>
  <c r="F25" i="22"/>
  <c r="F21" i="22"/>
  <c r="Z14" i="22"/>
  <c r="G14" i="22"/>
  <c r="F22" i="22"/>
  <c r="AN14" i="22"/>
  <c r="F17" i="22"/>
  <c r="F26" i="22"/>
  <c r="F20" i="22"/>
  <c r="F18" i="22"/>
  <c r="F24" i="22"/>
  <c r="F16" i="22"/>
  <c r="F15"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19" i="22"/>
  <c r="AN15" i="22"/>
  <c r="G18" i="22"/>
  <c r="AN20" i="22"/>
  <c r="AN25" i="22"/>
  <c r="AN26" i="22"/>
  <c r="G17" i="22"/>
  <c r="F28" i="22"/>
  <c r="AN21" i="22"/>
  <c r="G21" i="22"/>
  <c r="AN19" i="22"/>
  <c r="G23" i="22"/>
  <c r="Z15" i="22"/>
  <c r="AN16" i="22"/>
  <c r="G16" i="22"/>
  <c r="AN18" i="22"/>
  <c r="G22" i="22"/>
  <c r="F29" i="22"/>
  <c r="F30" i="22"/>
  <c r="G15" i="22"/>
  <c r="AN22" i="22"/>
  <c r="AN24" i="22"/>
  <c r="G20" i="22"/>
  <c r="F27" i="22"/>
  <c r="AN17" i="22"/>
  <c r="G26" i="22"/>
  <c r="G25" i="22"/>
  <c r="AN28" i="22"/>
  <c r="AN23" i="22"/>
  <c r="G24" i="22"/>
  <c r="F31" i="22"/>
  <c r="AO14" i="22"/>
  <c r="AO28" i="22"/>
  <c r="AL28" i="22" l="1"/>
  <c r="AM30" i="22"/>
  <c r="AM29" i="22"/>
  <c r="AM27" i="22"/>
  <c r="AM31" i="22"/>
  <c r="E32" i="22"/>
  <c r="AK32" i="22"/>
  <c r="AM32" i="22" s="1"/>
  <c r="E33" i="22"/>
  <c r="AK33" i="22"/>
  <c r="AL33" i="22" s="1"/>
  <c r="E34" i="22"/>
  <c r="AK34" i="22"/>
  <c r="AL34" i="22" s="1"/>
  <c r="AN30" i="22"/>
  <c r="AN29" i="22"/>
  <c r="G31" i="22"/>
  <c r="G28" i="22"/>
  <c r="F32" i="22"/>
  <c r="AN27" i="22"/>
  <c r="G29" i="22"/>
  <c r="G30" i="22"/>
  <c r="F34" i="22"/>
  <c r="AN31" i="22"/>
  <c r="G27" i="22"/>
  <c r="F33" i="22"/>
  <c r="AO18" i="22"/>
  <c r="AO20" i="22"/>
  <c r="AO15" i="22"/>
  <c r="AO22" i="22"/>
  <c r="AO21" i="22"/>
  <c r="AO16" i="22"/>
  <c r="AO25" i="22"/>
  <c r="AO24" i="22"/>
  <c r="AO17" i="22"/>
  <c r="AO26" i="22"/>
  <c r="AO19" i="22"/>
  <c r="AO23" i="22"/>
  <c r="AM33" i="22" l="1"/>
  <c r="AL32" i="22"/>
  <c r="AM34" i="22"/>
  <c r="E35" i="22"/>
  <c r="AK35" i="22"/>
  <c r="AL35" i="22" s="1"/>
  <c r="E36" i="22"/>
  <c r="AK36" i="22"/>
  <c r="AM36" i="22" s="1"/>
  <c r="E37" i="22"/>
  <c r="AK37" i="22"/>
  <c r="AM37" i="22" s="1"/>
  <c r="G34" i="22"/>
  <c r="AN32" i="22"/>
  <c r="G33" i="22"/>
  <c r="G32" i="22"/>
  <c r="F37" i="22"/>
  <c r="F36" i="22"/>
  <c r="AN34" i="22"/>
  <c r="F35" i="22"/>
  <c r="AN33" i="22"/>
  <c r="AO27" i="22"/>
  <c r="AO29" i="22"/>
  <c r="AO31" i="22"/>
  <c r="AO30" i="22"/>
  <c r="AL36" i="22" l="1"/>
  <c r="AM35" i="22"/>
  <c r="AL37" i="22"/>
  <c r="E38" i="22"/>
  <c r="AK38" i="22"/>
  <c r="AM38" i="22" s="1"/>
  <c r="E39" i="22"/>
  <c r="AK39" i="22"/>
  <c r="AM39" i="22" s="1"/>
  <c r="E40" i="22"/>
  <c r="AK40" i="22"/>
  <c r="AL40" i="22" s="1"/>
  <c r="AN35" i="22"/>
  <c r="G36" i="22"/>
  <c r="G37" i="22"/>
  <c r="AN36" i="22"/>
  <c r="F40" i="22"/>
  <c r="G35" i="22"/>
  <c r="F38" i="22"/>
  <c r="AN37" i="22"/>
  <c r="F39" i="22"/>
  <c r="AO33" i="22"/>
  <c r="AO32" i="22"/>
  <c r="AO34" i="22"/>
  <c r="AO36" i="22"/>
  <c r="AL39" i="22" l="1"/>
  <c r="AL38" i="22"/>
  <c r="AM40" i="22"/>
  <c r="E41" i="22"/>
  <c r="AK41" i="22"/>
  <c r="AL41" i="22" s="1"/>
  <c r="E42" i="22"/>
  <c r="AK42" i="22"/>
  <c r="AM42" i="22" s="1"/>
  <c r="E43" i="22"/>
  <c r="AK43" i="22"/>
  <c r="AL43" i="22" s="1"/>
  <c r="F43" i="22"/>
  <c r="AN40" i="22"/>
  <c r="G38" i="22"/>
  <c r="G39" i="22"/>
  <c r="F42" i="22"/>
  <c r="G40" i="22"/>
  <c r="AN39" i="22"/>
  <c r="F41" i="22"/>
  <c r="AN38" i="22"/>
  <c r="AO35" i="22"/>
  <c r="AO39" i="22"/>
  <c r="AO37" i="22"/>
  <c r="AM41" i="22" l="1"/>
  <c r="AL42" i="22"/>
  <c r="AM43" i="22"/>
  <c r="E44" i="22"/>
  <c r="AK44" i="22"/>
  <c r="AM44" i="22" s="1"/>
  <c r="E45" i="22"/>
  <c r="AK45" i="22"/>
  <c r="AM45" i="22" s="1"/>
  <c r="F45" i="22"/>
  <c r="AN41" i="22"/>
  <c r="AN43" i="22"/>
  <c r="G43" i="22"/>
  <c r="G42" i="22"/>
  <c r="F44" i="22"/>
  <c r="AN42" i="22"/>
  <c r="G41" i="22"/>
  <c r="AO41" i="22"/>
  <c r="AO38" i="22"/>
  <c r="AO42"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51" i="22"/>
  <c r="AN45" i="22"/>
  <c r="F48" i="22"/>
  <c r="F59" i="22"/>
  <c r="F60" i="22"/>
  <c r="F56" i="22"/>
  <c r="F52" i="22"/>
  <c r="F57" i="22"/>
  <c r="G45" i="22"/>
  <c r="F46" i="22"/>
  <c r="F62" i="22"/>
  <c r="F58" i="22"/>
  <c r="G44" i="22"/>
  <c r="F55" i="22"/>
  <c r="F53" i="22"/>
  <c r="F61" i="22"/>
  <c r="F54" i="22"/>
  <c r="F50" i="22"/>
  <c r="F47" i="22"/>
  <c r="F49" i="22"/>
  <c r="AN44"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8" i="22"/>
  <c r="AN59" i="22"/>
  <c r="AN62" i="22"/>
  <c r="G51" i="22"/>
  <c r="G53" i="22"/>
  <c r="AN60" i="22"/>
  <c r="AN49" i="22"/>
  <c r="G49" i="22"/>
  <c r="G55" i="22"/>
  <c r="G58" i="22"/>
  <c r="G56" i="22"/>
  <c r="AN52" i="22"/>
  <c r="AN57" i="22"/>
  <c r="AN51" i="22"/>
  <c r="G59" i="22"/>
  <c r="G47" i="22"/>
  <c r="F63" i="22"/>
  <c r="F64" i="22"/>
  <c r="G48" i="22"/>
  <c r="G52" i="22"/>
  <c r="G62" i="22"/>
  <c r="G61" i="22"/>
  <c r="AN56" i="22"/>
  <c r="G50" i="22"/>
  <c r="G54" i="22"/>
  <c r="AN48" i="22"/>
  <c r="AN47" i="22"/>
  <c r="AN55" i="22"/>
  <c r="AN46" i="22"/>
  <c r="AN53" i="22"/>
  <c r="AN54" i="22"/>
  <c r="AN61" i="22"/>
  <c r="G46" i="22"/>
  <c r="G57" i="22"/>
  <c r="AN50" i="22"/>
  <c r="G60"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G64" i="22"/>
  <c r="F66" i="22"/>
  <c r="F71" i="22"/>
  <c r="F68" i="22"/>
  <c r="F72" i="22"/>
  <c r="F65" i="22"/>
  <c r="G63" i="22"/>
  <c r="F70" i="22"/>
  <c r="F74" i="22"/>
  <c r="F69" i="22"/>
  <c r="F73" i="22"/>
  <c r="AN63" i="22"/>
  <c r="AN64" i="22"/>
  <c r="F67" i="22"/>
  <c r="AO52" i="22"/>
  <c r="AO54" i="22"/>
  <c r="AO51" i="22"/>
  <c r="AO58" i="22"/>
  <c r="AO53" i="22"/>
  <c r="AO60" i="22"/>
  <c r="AO61" i="22"/>
  <c r="AO50" i="22"/>
  <c r="AO49" i="22"/>
  <c r="AO56" i="22"/>
  <c r="AO59" i="22"/>
  <c r="AO48" i="22"/>
  <c r="AO57" i="22"/>
  <c r="AO63" i="22"/>
  <c r="AO62" i="22"/>
  <c r="AO46" i="22"/>
  <c r="AO55" i="22"/>
  <c r="AO47" i="22"/>
  <c r="AL70" i="22" l="1"/>
  <c r="AL72" i="22"/>
  <c r="AL67" i="22"/>
  <c r="AL71" i="22"/>
  <c r="AL68" i="22"/>
  <c r="AL69" i="22"/>
  <c r="AL66" i="22"/>
  <c r="AL73" i="22"/>
  <c r="AL65" i="22"/>
  <c r="AM74" i="22"/>
  <c r="E75" i="22"/>
  <c r="AK75" i="22"/>
  <c r="AL75" i="22" s="1"/>
  <c r="AN74" i="22"/>
  <c r="AN69" i="22"/>
  <c r="G67" i="22"/>
  <c r="AN67" i="22"/>
  <c r="G74" i="22"/>
  <c r="G65" i="22"/>
  <c r="F75" i="22"/>
  <c r="G68" i="22"/>
  <c r="AN68" i="22"/>
  <c r="AN73" i="22"/>
  <c r="G72" i="22"/>
  <c r="G69" i="22"/>
  <c r="AN72" i="22"/>
  <c r="G66" i="22"/>
  <c r="G73" i="22"/>
  <c r="AN65" i="22"/>
  <c r="AN66" i="22"/>
  <c r="AN71" i="22"/>
  <c r="G71" i="22"/>
  <c r="G70" i="22"/>
  <c r="AN70" i="22"/>
  <c r="AO64" i="22"/>
  <c r="AO70" i="22"/>
  <c r="AM75" i="22" l="1"/>
  <c r="E76" i="22"/>
  <c r="AK76" i="22"/>
  <c r="AL76" i="22" s="1"/>
  <c r="E77" i="22"/>
  <c r="AK77" i="22"/>
  <c r="AM77" i="22" s="1"/>
  <c r="E78" i="22"/>
  <c r="AK78" i="22"/>
  <c r="AM78" i="22" s="1"/>
  <c r="F76" i="22"/>
  <c r="AN75" i="22"/>
  <c r="F78" i="22"/>
  <c r="F77" i="22"/>
  <c r="G75" i="22"/>
  <c r="AO73" i="22"/>
  <c r="AO68" i="22"/>
  <c r="AO67" i="22"/>
  <c r="AO72" i="22"/>
  <c r="AO65" i="22"/>
  <c r="AO71" i="22"/>
  <c r="AO66" i="22"/>
  <c r="AO74" i="22"/>
  <c r="AO69" i="22"/>
  <c r="AL77" i="22" l="1"/>
  <c r="AM76" i="22"/>
  <c r="AL78" i="22"/>
  <c r="E79" i="22"/>
  <c r="AK79" i="22"/>
  <c r="AM79" i="22" s="1"/>
  <c r="E80" i="22"/>
  <c r="AK80" i="22"/>
  <c r="AL80" i="22" s="1"/>
  <c r="F80" i="22"/>
  <c r="AN78" i="22"/>
  <c r="AN76" i="22"/>
  <c r="G78" i="22"/>
  <c r="G76" i="22"/>
  <c r="F79" i="22"/>
  <c r="AN77" i="22"/>
  <c r="G77" i="22"/>
  <c r="AN79"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F87" i="22"/>
  <c r="F82" i="22"/>
  <c r="G79" i="22"/>
  <c r="F91" i="22"/>
  <c r="AN80" i="22"/>
  <c r="F85" i="22"/>
  <c r="G80" i="22"/>
  <c r="F84" i="22"/>
  <c r="F89" i="22"/>
  <c r="F88" i="22"/>
  <c r="F81" i="22"/>
  <c r="F86" i="22"/>
  <c r="F83" i="22"/>
  <c r="F90" i="22"/>
  <c r="AO77" i="22"/>
  <c r="AO78" i="22"/>
  <c r="AO89" i="22"/>
  <c r="AO76" i="22"/>
  <c r="AL89" i="22" l="1"/>
  <c r="AL82" i="22"/>
  <c r="AL87" i="22"/>
  <c r="AL81" i="22"/>
  <c r="AM84" i="22"/>
  <c r="AL88" i="22"/>
  <c r="AM85" i="22"/>
  <c r="AL83" i="22"/>
  <c r="AL86" i="22"/>
  <c r="AL90" i="22"/>
  <c r="AL91" i="22"/>
  <c r="E92" i="22"/>
  <c r="AK92" i="22"/>
  <c r="AL92" i="22" s="1"/>
  <c r="G82" i="22"/>
  <c r="AN86" i="22"/>
  <c r="G86" i="22"/>
  <c r="AN88" i="22"/>
  <c r="G87" i="22"/>
  <c r="G91" i="22"/>
  <c r="G83" i="22"/>
  <c r="G88" i="22"/>
  <c r="AN82" i="22"/>
  <c r="AN90" i="22"/>
  <c r="G81" i="22"/>
  <c r="G84" i="22"/>
  <c r="AN91" i="22"/>
  <c r="AN84" i="22"/>
  <c r="G85" i="22"/>
  <c r="AN83" i="22"/>
  <c r="AN87" i="22"/>
  <c r="AN85" i="22"/>
  <c r="G89" i="22"/>
  <c r="G90" i="22"/>
  <c r="AN81" i="22"/>
  <c r="F92" i="22"/>
  <c r="AO80" i="22"/>
  <c r="AM92" i="22" l="1"/>
  <c r="E93" i="22"/>
  <c r="AK93" i="22"/>
  <c r="AM93" i="22" s="1"/>
  <c r="E94" i="22"/>
  <c r="AK94" i="22"/>
  <c r="AL94" i="22" s="1"/>
  <c r="F94" i="22"/>
  <c r="F93" i="22"/>
  <c r="G92" i="22"/>
  <c r="AN92" i="22"/>
  <c r="AO86" i="22"/>
  <c r="AO82" i="22"/>
  <c r="AO88" i="22"/>
  <c r="AO83" i="22"/>
  <c r="AO90" i="22"/>
  <c r="AO84" i="22"/>
  <c r="AO85" i="22"/>
  <c r="AO81" i="22"/>
  <c r="AO87" i="22"/>
  <c r="AO91" i="22"/>
  <c r="AL93" i="22" l="1"/>
  <c r="AM94" i="22"/>
  <c r="E95" i="22"/>
  <c r="AK95" i="22"/>
  <c r="AL95" i="22" s="1"/>
  <c r="AN93" i="22"/>
  <c r="F95" i="22"/>
  <c r="G93" i="22"/>
  <c r="AN94" i="22"/>
  <c r="G94" i="22"/>
  <c r="AO92" i="22"/>
  <c r="AM95" i="22" l="1"/>
  <c r="E96" i="22"/>
  <c r="AK96" i="22"/>
  <c r="AM96" i="22" s="1"/>
  <c r="E97" i="22"/>
  <c r="AK97" i="22"/>
  <c r="AL97" i="22" s="1"/>
  <c r="G95" i="22"/>
  <c r="AN95" i="22"/>
  <c r="F96" i="22"/>
  <c r="F97" i="22"/>
  <c r="AO94" i="22"/>
  <c r="AO93" i="22"/>
  <c r="AL96" i="22" l="1"/>
  <c r="AM97" i="22"/>
  <c r="E98" i="22"/>
  <c r="AK98" i="22"/>
  <c r="AM98" i="22" s="1"/>
  <c r="E99" i="22"/>
  <c r="AK99" i="22"/>
  <c r="AL99" i="22" s="1"/>
  <c r="E100" i="22"/>
  <c r="AK100" i="22"/>
  <c r="AM100" i="22" s="1"/>
  <c r="F99" i="22"/>
  <c r="F100" i="22"/>
  <c r="F98" i="22"/>
  <c r="G96" i="22"/>
  <c r="G97" i="22"/>
  <c r="AN97" i="22"/>
  <c r="AN96" i="22"/>
  <c r="AO95" i="22"/>
  <c r="AM99" i="22" l="1"/>
  <c r="AL98" i="22"/>
  <c r="AL100" i="22"/>
  <c r="E101" i="22"/>
  <c r="AK101" i="22"/>
  <c r="AL101" i="22" s="1"/>
  <c r="G98" i="22"/>
  <c r="F101" i="22"/>
  <c r="AN99" i="22"/>
  <c r="AN98" i="22"/>
  <c r="G99" i="22"/>
  <c r="G100" i="22"/>
  <c r="AN100" i="22"/>
  <c r="AO96" i="22"/>
  <c r="AO98" i="22"/>
  <c r="AO97" i="22"/>
  <c r="AO99" i="22"/>
  <c r="AM101" i="22" l="1"/>
  <c r="E102" i="22"/>
  <c r="AK102" i="22"/>
  <c r="AM102" i="22" s="1"/>
  <c r="E103" i="22"/>
  <c r="AK103" i="22"/>
  <c r="AM103" i="22" s="1"/>
  <c r="E104" i="22"/>
  <c r="AK104" i="22"/>
  <c r="AM104" i="22" s="1"/>
  <c r="E105" i="22"/>
  <c r="AK105" i="22"/>
  <c r="AM105" i="22" s="1"/>
  <c r="F103" i="22"/>
  <c r="AN101" i="22"/>
  <c r="F105" i="22"/>
  <c r="F102" i="22"/>
  <c r="F104" i="22"/>
  <c r="G101"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6" i="22"/>
  <c r="G103" i="22"/>
  <c r="F106" i="22"/>
  <c r="G104" i="22"/>
  <c r="AN104" i="22"/>
  <c r="F114" i="22"/>
  <c r="AN103" i="22"/>
  <c r="F111" i="22"/>
  <c r="F109" i="22"/>
  <c r="F107" i="22"/>
  <c r="F112" i="22"/>
  <c r="F110" i="22"/>
  <c r="AN105" i="22"/>
  <c r="F113" i="22"/>
  <c r="F108" i="22"/>
  <c r="F115" i="22"/>
  <c r="G105" i="22"/>
  <c r="AN102" i="22"/>
  <c r="G102" i="22"/>
  <c r="F117"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4" i="22"/>
  <c r="AN106" i="22"/>
  <c r="G109" i="22"/>
  <c r="G112" i="22"/>
  <c r="AN116" i="22"/>
  <c r="G110" i="22"/>
  <c r="G116" i="22"/>
  <c r="AN115" i="22"/>
  <c r="AN113" i="22"/>
  <c r="G108" i="22"/>
  <c r="AN111" i="22"/>
  <c r="G111" i="22"/>
  <c r="AN109" i="22"/>
  <c r="G106" i="22"/>
  <c r="F121" i="22"/>
  <c r="G114" i="22"/>
  <c r="F119" i="22"/>
  <c r="AN107" i="22"/>
  <c r="AN110" i="22"/>
  <c r="F120" i="22"/>
  <c r="AN112" i="22"/>
  <c r="F118" i="22"/>
  <c r="F123" i="22"/>
  <c r="AN117" i="22"/>
  <c r="G113" i="22"/>
  <c r="G107" i="22"/>
  <c r="G117" i="22"/>
  <c r="AN108" i="22"/>
  <c r="F122" i="22"/>
  <c r="G115" i="22"/>
  <c r="AO105" i="22"/>
  <c r="AO102" i="22"/>
  <c r="AO103" i="22"/>
  <c r="AO104"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18" i="22"/>
  <c r="AN121" i="22"/>
  <c r="G121" i="22"/>
  <c r="D4" i="19"/>
  <c r="AN125" i="22"/>
  <c r="G4" i="20"/>
  <c r="AN120" i="22"/>
  <c r="G122" i="22"/>
  <c r="C5" i="19"/>
  <c r="AN124" i="22"/>
  <c r="G6" i="21"/>
  <c r="AN123" i="22"/>
  <c r="G118" i="22"/>
  <c r="AN122" i="22"/>
  <c r="AN126" i="22"/>
  <c r="G119" i="22"/>
  <c r="G120" i="22"/>
  <c r="G123" i="22"/>
  <c r="AN6" i="21"/>
  <c r="AN119" i="22"/>
  <c r="O7" i="20"/>
  <c r="AO114" i="22"/>
  <c r="AO116" i="22"/>
  <c r="O6" i="21"/>
  <c r="AO111" i="22"/>
  <c r="AO110" i="22"/>
  <c r="AO115" i="22"/>
  <c r="H4" i="19"/>
  <c r="AO107" i="22"/>
  <c r="AO117" i="22"/>
  <c r="AO112" i="22"/>
  <c r="AO113" i="22"/>
  <c r="AO106" i="22"/>
  <c r="AO108" i="22"/>
  <c r="AO109"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124" i="20"/>
  <c r="F5" i="20"/>
  <c r="F24" i="21"/>
  <c r="F117" i="20"/>
  <c r="F81" i="20"/>
  <c r="F39" i="20"/>
  <c r="F83" i="20"/>
  <c r="F26" i="20"/>
  <c r="F67" i="20"/>
  <c r="F114" i="20"/>
  <c r="F47" i="21"/>
  <c r="F59" i="20"/>
  <c r="F42" i="20"/>
  <c r="F22" i="21"/>
  <c r="F37" i="20"/>
  <c r="F10" i="20"/>
  <c r="F46" i="20"/>
  <c r="F16" i="20"/>
  <c r="F90" i="20"/>
  <c r="F40" i="21"/>
  <c r="F65" i="20"/>
  <c r="F101" i="20"/>
  <c r="F113" i="20"/>
  <c r="F120" i="20"/>
  <c r="F36" i="21"/>
  <c r="F94" i="20"/>
  <c r="F118" i="20"/>
  <c r="F8" i="20"/>
  <c r="F77" i="20"/>
  <c r="F88" i="20"/>
  <c r="F64" i="20"/>
  <c r="F11" i="21"/>
  <c r="F84" i="20"/>
  <c r="F100" i="20"/>
  <c r="F89" i="20"/>
  <c r="F31" i="20"/>
  <c r="F78" i="20"/>
  <c r="F14" i="21"/>
  <c r="F21" i="21"/>
  <c r="F47" i="20"/>
  <c r="F34" i="20"/>
  <c r="F58" i="20"/>
  <c r="F75" i="20"/>
  <c r="F68" i="20"/>
  <c r="F110" i="20"/>
  <c r="F74" i="20"/>
  <c r="F19" i="20"/>
  <c r="F12" i="21"/>
  <c r="F48" i="21"/>
  <c r="F19" i="21"/>
  <c r="F9" i="21"/>
  <c r="F123" i="20"/>
  <c r="F18" i="21"/>
  <c r="F54" i="20"/>
  <c r="F121" i="20"/>
  <c r="F63" i="20"/>
  <c r="F92" i="20"/>
  <c r="F10" i="21"/>
  <c r="F72" i="20"/>
  <c r="F24" i="20"/>
  <c r="F41" i="20"/>
  <c r="F44" i="21"/>
  <c r="F42" i="21"/>
  <c r="F17" i="20"/>
  <c r="F32" i="20"/>
  <c r="F6" i="20"/>
  <c r="F7" i="20"/>
  <c r="F39" i="21"/>
  <c r="F43" i="20"/>
  <c r="F25" i="20"/>
  <c r="F103" i="20"/>
  <c r="F52" i="20"/>
  <c r="F44" i="20"/>
  <c r="F61" i="20"/>
  <c r="F56" i="20"/>
  <c r="F45" i="21"/>
  <c r="F14" i="20"/>
  <c r="F108" i="20"/>
  <c r="F40" i="20"/>
  <c r="F26" i="21"/>
  <c r="F97" i="20"/>
  <c r="F32" i="21"/>
  <c r="F62" i="20"/>
  <c r="F111" i="20"/>
  <c r="F7" i="21"/>
  <c r="F43" i="21"/>
  <c r="F98" i="20"/>
  <c r="F87" i="20"/>
  <c r="F60" i="20"/>
  <c r="F73" i="20"/>
  <c r="F112" i="20"/>
  <c r="F122" i="20"/>
  <c r="D5" i="19"/>
  <c r="F106" i="20"/>
  <c r="F21" i="20"/>
  <c r="F8" i="21"/>
  <c r="F85" i="20"/>
  <c r="Q5" i="19"/>
  <c r="F38" i="21"/>
  <c r="F53" i="20"/>
  <c r="F29" i="21"/>
  <c r="F86" i="20"/>
  <c r="F76" i="20"/>
  <c r="F48" i="20"/>
  <c r="F82" i="20"/>
  <c r="F28" i="21"/>
  <c r="F49" i="20"/>
  <c r="F23" i="21"/>
  <c r="F36" i="20"/>
  <c r="F93" i="20"/>
  <c r="F16" i="21"/>
  <c r="F11" i="20"/>
  <c r="F33" i="21"/>
  <c r="F55" i="20"/>
  <c r="F17" i="21"/>
  <c r="F91" i="20"/>
  <c r="F96" i="20"/>
  <c r="F66" i="20"/>
  <c r="F70" i="20"/>
  <c r="F31" i="21"/>
  <c r="F15" i="20"/>
  <c r="F12" i="20"/>
  <c r="F9" i="20"/>
  <c r="F115" i="20"/>
  <c r="F109" i="20"/>
  <c r="F35" i="20"/>
  <c r="F37" i="21"/>
  <c r="F71" i="20"/>
  <c r="F15" i="21"/>
  <c r="F13" i="21"/>
  <c r="F20" i="20"/>
  <c r="F116" i="20"/>
  <c r="F69" i="20"/>
  <c r="F104" i="20"/>
  <c r="F34" i="21"/>
  <c r="F28" i="20"/>
  <c r="F25" i="21"/>
  <c r="F102" i="20"/>
  <c r="F105" i="20"/>
  <c r="F30" i="21"/>
  <c r="F18" i="20"/>
  <c r="F13" i="20"/>
  <c r="F38" i="20"/>
  <c r="F29" i="20"/>
  <c r="F46" i="21"/>
  <c r="F57" i="20"/>
  <c r="F119" i="20"/>
  <c r="F23" i="20"/>
  <c r="F99" i="20"/>
  <c r="C6" i="19"/>
  <c r="F51" i="20"/>
  <c r="F79" i="20"/>
  <c r="F80" i="20"/>
  <c r="F20" i="21"/>
  <c r="F30" i="20"/>
  <c r="F35" i="21"/>
  <c r="F45" i="20"/>
  <c r="F33" i="20"/>
  <c r="F50" i="20"/>
  <c r="F27" i="20"/>
  <c r="F41" i="21"/>
  <c r="F107" i="20"/>
  <c r="F22" i="20"/>
  <c r="F27" i="21"/>
  <c r="F95" i="20"/>
  <c r="AO118" i="22"/>
  <c r="AO124" i="22"/>
  <c r="AO119" i="22"/>
  <c r="AO126" i="22"/>
  <c r="AO122" i="22"/>
  <c r="AO120" i="22"/>
  <c r="AO123" i="22"/>
  <c r="AO125" i="22"/>
  <c r="AO121" i="22"/>
  <c r="AM3" i="21" l="1"/>
  <c r="P6" i="19"/>
  <c r="E4" i="18"/>
  <c r="F4" i="18"/>
  <c r="E5" i="18"/>
  <c r="N5" i="18"/>
  <c r="X5" i="18" a="1"/>
  <c r="X5" i="18" s="1"/>
  <c r="E6" i="18"/>
  <c r="N6" i="18"/>
  <c r="G11" i="20"/>
  <c r="Z25" i="21"/>
  <c r="G70" i="20"/>
  <c r="G30" i="21"/>
  <c r="Z47" i="21"/>
  <c r="G25" i="21"/>
  <c r="Z48" i="21"/>
  <c r="G26" i="20"/>
  <c r="G80" i="20"/>
  <c r="G64" i="20"/>
  <c r="G20" i="21"/>
  <c r="Z32" i="21"/>
  <c r="G48" i="20"/>
  <c r="G100" i="20"/>
  <c r="G63" i="20"/>
  <c r="Z9" i="21"/>
  <c r="Z35" i="21"/>
  <c r="G79" i="20"/>
  <c r="G113" i="20"/>
  <c r="G46" i="20"/>
  <c r="Z38" i="21"/>
  <c r="G40" i="21"/>
  <c r="G33" i="21"/>
  <c r="G120" i="20"/>
  <c r="Z7" i="21"/>
  <c r="G102" i="20"/>
  <c r="G76" i="20"/>
  <c r="G38" i="20"/>
  <c r="G27" i="21"/>
  <c r="G10" i="21"/>
  <c r="Z29" i="21"/>
  <c r="G103" i="20"/>
  <c r="G112" i="20"/>
  <c r="G5" i="20"/>
  <c r="G84" i="20"/>
  <c r="G26" i="21"/>
  <c r="G77" i="20"/>
  <c r="G20" i="20"/>
  <c r="F5" i="18"/>
  <c r="G50" i="20"/>
  <c r="G106" i="20"/>
  <c r="Z14" i="21"/>
  <c r="G86" i="20"/>
  <c r="G24" i="21"/>
  <c r="G29" i="20"/>
  <c r="G97" i="20"/>
  <c r="Z20" i="21"/>
  <c r="G23" i="20"/>
  <c r="G30" i="20"/>
  <c r="G60" i="20"/>
  <c r="G22" i="20"/>
  <c r="G56" i="20"/>
  <c r="G55" i="20"/>
  <c r="G98" i="20"/>
  <c r="G10" i="20"/>
  <c r="G95" i="20"/>
  <c r="G36" i="21"/>
  <c r="G7" i="21"/>
  <c r="G33" i="20"/>
  <c r="G61" i="20"/>
  <c r="G35" i="21"/>
  <c r="Z16" i="21"/>
  <c r="G18" i="20"/>
  <c r="G111" i="20"/>
  <c r="G109" i="20"/>
  <c r="G43" i="21"/>
  <c r="Z15" i="21"/>
  <c r="G67" i="20"/>
  <c r="Z45" i="21"/>
  <c r="G82" i="20"/>
  <c r="Z24" i="21"/>
  <c r="G65" i="20"/>
  <c r="Q6" i="19"/>
  <c r="G58" i="20"/>
  <c r="G81" i="20"/>
  <c r="G8" i="21"/>
  <c r="G124" i="20"/>
  <c r="G41" i="21"/>
  <c r="G43" i="20"/>
  <c r="G114" i="20"/>
  <c r="G18" i="21"/>
  <c r="G34" i="20"/>
  <c r="Z21" i="21"/>
  <c r="Z8" i="20"/>
  <c r="Z26" i="21"/>
  <c r="Z12" i="21"/>
  <c r="G38" i="21"/>
  <c r="G90" i="20"/>
  <c r="G31" i="21"/>
  <c r="G24" i="20"/>
  <c r="G13" i="21"/>
  <c r="G39" i="21"/>
  <c r="G34" i="21"/>
  <c r="Z10" i="21"/>
  <c r="Z36" i="21"/>
  <c r="G22" i="21"/>
  <c r="Z44" i="21"/>
  <c r="Z17" i="21"/>
  <c r="G15" i="21"/>
  <c r="G37" i="20"/>
  <c r="G29" i="21"/>
  <c r="Z19" i="21"/>
  <c r="G89" i="20"/>
  <c r="G16" i="20"/>
  <c r="Z34" i="21"/>
  <c r="Z41" i="21"/>
  <c r="G83" i="20"/>
  <c r="G32" i="20"/>
  <c r="G9" i="21"/>
  <c r="G27" i="20"/>
  <c r="G25" i="20"/>
  <c r="G101" i="20"/>
  <c r="Z43" i="21"/>
  <c r="G108" i="20"/>
  <c r="Z11" i="21"/>
  <c r="G49" i="20"/>
  <c r="G17" i="21"/>
  <c r="Z18" i="21"/>
  <c r="G19" i="20"/>
  <c r="G4" i="18"/>
  <c r="G75" i="20"/>
  <c r="Z22" i="21"/>
  <c r="G53" i="20"/>
  <c r="G45" i="21"/>
  <c r="Z23" i="21"/>
  <c r="Z10" i="20"/>
  <c r="G107" i="20"/>
  <c r="G94" i="20"/>
  <c r="G78" i="20"/>
  <c r="G16" i="21"/>
  <c r="G41" i="20"/>
  <c r="G54" i="20"/>
  <c r="G92" i="20"/>
  <c r="G19" i="21"/>
  <c r="G15" i="20"/>
  <c r="G122" i="20"/>
  <c r="G96" i="20"/>
  <c r="G28" i="20"/>
  <c r="G40" i="20"/>
  <c r="G44" i="21"/>
  <c r="G57" i="20"/>
  <c r="G87" i="20"/>
  <c r="G66" i="20"/>
  <c r="G17" i="20"/>
  <c r="G118" i="20"/>
  <c r="Z27" i="21"/>
  <c r="G14" i="21"/>
  <c r="G51" i="20"/>
  <c r="G8" i="20"/>
  <c r="D6" i="19"/>
  <c r="G69" i="20"/>
  <c r="G88" i="20"/>
  <c r="G123" i="20"/>
  <c r="G91" i="20"/>
  <c r="G21" i="20"/>
  <c r="G68" i="20"/>
  <c r="G12" i="20"/>
  <c r="G110" i="20"/>
  <c r="Z40" i="21"/>
  <c r="Z39" i="21"/>
  <c r="Z31" i="21"/>
  <c r="Z30" i="21"/>
  <c r="G37" i="21"/>
  <c r="G42" i="20"/>
  <c r="G32" i="21"/>
  <c r="Z9" i="20"/>
  <c r="G47" i="21"/>
  <c r="G71" i="20"/>
  <c r="G72" i="20"/>
  <c r="G104" i="20"/>
  <c r="G117" i="20"/>
  <c r="G36" i="20"/>
  <c r="G23" i="21"/>
  <c r="G47" i="20"/>
  <c r="G115" i="20"/>
  <c r="G105" i="20"/>
  <c r="G12" i="21"/>
  <c r="G7" i="20"/>
  <c r="G46" i="21"/>
  <c r="G44" i="20"/>
  <c r="G42" i="21"/>
  <c r="G39" i="20"/>
  <c r="G52" i="20"/>
  <c r="G116" i="20"/>
  <c r="F6" i="18"/>
  <c r="Z37" i="21"/>
  <c r="G74" i="20"/>
  <c r="G13" i="20"/>
  <c r="Z13" i="21"/>
  <c r="G121" i="20"/>
  <c r="G119" i="20"/>
  <c r="Z42" i="21"/>
  <c r="G11" i="21"/>
  <c r="G45" i="20"/>
  <c r="G85" i="20"/>
  <c r="G48" i="21"/>
  <c r="G73" i="20"/>
  <c r="G31" i="20"/>
  <c r="G59" i="20"/>
  <c r="G62" i="20"/>
  <c r="Z8" i="21"/>
  <c r="Z46" i="21"/>
  <c r="G99" i="20"/>
  <c r="G93" i="20"/>
  <c r="G21" i="21"/>
  <c r="Z28" i="21"/>
  <c r="G35" i="20"/>
  <c r="G28" i="21"/>
  <c r="G6" i="20"/>
  <c r="Z33" i="21"/>
  <c r="Z11" i="20"/>
  <c r="G9" i="20"/>
  <c r="G14" i="20"/>
  <c r="O4" i="18"/>
  <c r="X6" i="18" l="1"/>
  <c r="E7" i="18"/>
  <c r="N7" i="18"/>
  <c r="X7" i="18"/>
  <c r="AM47" i="21"/>
  <c r="Y6" i="18"/>
  <c r="AM38" i="21"/>
  <c r="AM40" i="21"/>
  <c r="AM35" i="21"/>
  <c r="AM12" i="21"/>
  <c r="AM39" i="21"/>
  <c r="AM14" i="21"/>
  <c r="AM48" i="21"/>
  <c r="G5" i="18"/>
  <c r="AM30" i="21"/>
  <c r="AM21" i="21"/>
  <c r="AM43" i="21"/>
  <c r="AM13" i="21"/>
  <c r="AM9" i="21"/>
  <c r="AM24" i="21"/>
  <c r="AM11" i="21"/>
  <c r="AM25" i="21"/>
  <c r="AM33" i="21"/>
  <c r="AM17" i="21"/>
  <c r="Y5" i="18"/>
  <c r="AM34" i="21"/>
  <c r="AM18" i="21"/>
  <c r="AM7" i="21"/>
  <c r="AM20" i="21"/>
  <c r="AM46" i="21"/>
  <c r="AM10" i="21"/>
  <c r="AM22" i="21"/>
  <c r="F7" i="18"/>
  <c r="AM44" i="21"/>
  <c r="AM37" i="21"/>
  <c r="AM27" i="21"/>
  <c r="AM31" i="21"/>
  <c r="AM41" i="21"/>
  <c r="AM19" i="21"/>
  <c r="AM29" i="21"/>
  <c r="AM28" i="21"/>
  <c r="AM45" i="21"/>
  <c r="AM23" i="21"/>
  <c r="AM32" i="21"/>
  <c r="AM26" i="21"/>
  <c r="G6" i="18"/>
  <c r="AM42" i="21"/>
  <c r="AM15" i="21"/>
  <c r="AM36" i="21"/>
  <c r="AM16" i="21"/>
  <c r="Q3" i="19"/>
  <c r="AM8" i="21"/>
  <c r="E8" i="18" l="1"/>
  <c r="N8" i="18"/>
  <c r="X8" i="18"/>
  <c r="AN34" i="21"/>
  <c r="AN19" i="21"/>
  <c r="AN7" i="21"/>
  <c r="AN42" i="21"/>
  <c r="AN43" i="21"/>
  <c r="AN21" i="21"/>
  <c r="AN40" i="21"/>
  <c r="AN9" i="21"/>
  <c r="AN8" i="21"/>
  <c r="AN24" i="21"/>
  <c r="Y7" i="18"/>
  <c r="AN18" i="21"/>
  <c r="AN15" i="21"/>
  <c r="AN25" i="21"/>
  <c r="AN45" i="21"/>
  <c r="AN28" i="21"/>
  <c r="AN48" i="21"/>
  <c r="F8" i="18"/>
  <c r="AN27" i="21"/>
  <c r="AN29" i="21"/>
  <c r="AN33" i="21"/>
  <c r="AN16" i="21"/>
  <c r="G7" i="18"/>
  <c r="AN41" i="21"/>
  <c r="AN32" i="21"/>
  <c r="AN17" i="21"/>
  <c r="AN38" i="21"/>
  <c r="AN36" i="21"/>
  <c r="AN22" i="21"/>
  <c r="AN14" i="21"/>
  <c r="AN39" i="21"/>
  <c r="AN47" i="21"/>
  <c r="AN13" i="21"/>
  <c r="AN31" i="21"/>
  <c r="AN44" i="21"/>
  <c r="AN35" i="21"/>
  <c r="AN37" i="21"/>
  <c r="AN12" i="21"/>
  <c r="AN20" i="21"/>
  <c r="AN30" i="21"/>
  <c r="AN11" i="21"/>
  <c r="AN26" i="21"/>
  <c r="AN10" i="21"/>
  <c r="AN46" i="21"/>
  <c r="AN23" i="21"/>
  <c r="E9" i="18" l="1"/>
  <c r="N9" i="18"/>
  <c r="X9" i="18"/>
  <c r="F9" i="18"/>
  <c r="Y8" i="18"/>
  <c r="G8" i="18"/>
  <c r="E10" i="18" l="1"/>
  <c r="N10" i="18"/>
  <c r="X10" i="18"/>
  <c r="F10" i="18"/>
  <c r="G9" i="18"/>
  <c r="Y9" i="18"/>
  <c r="E11" i="18" l="1"/>
  <c r="N11" i="18"/>
  <c r="X11" i="18"/>
  <c r="Y10" i="18"/>
  <c r="G10" i="18"/>
  <c r="F11" i="18"/>
  <c r="E12" i="18" l="1"/>
  <c r="N12" i="18"/>
  <c r="X12" i="18"/>
  <c r="F12" i="18"/>
  <c r="Y11" i="18"/>
  <c r="G12" i="18"/>
  <c r="G11" i="18"/>
  <c r="E13" i="18" l="1"/>
  <c r="N13" i="18"/>
  <c r="X13" i="18"/>
  <c r="F13" i="18"/>
  <c r="Y12" i="18"/>
  <c r="E14" i="18" l="1"/>
  <c r="N14" i="18"/>
  <c r="X14" i="18"/>
  <c r="G13" i="18"/>
  <c r="F14" i="18"/>
  <c r="Y13" i="18"/>
  <c r="E15" i="18" l="1"/>
  <c r="N15" i="18"/>
  <c r="X15" i="18"/>
  <c r="F15" i="18"/>
  <c r="G14" i="18"/>
  <c r="Y14" i="18"/>
  <c r="E16" i="18" l="1"/>
  <c r="N16" i="18"/>
  <c r="X16" i="18"/>
  <c r="G15" i="18"/>
  <c r="F16" i="18"/>
  <c r="Y15" i="18"/>
  <c r="E17" i="18" l="1"/>
  <c r="N17" i="18"/>
  <c r="X17" i="18"/>
  <c r="G16" i="18"/>
  <c r="Y16" i="18"/>
  <c r="F17" i="18"/>
  <c r="E18" i="18" l="1"/>
  <c r="N18" i="18"/>
  <c r="X18" i="18"/>
  <c r="F18" i="18"/>
  <c r="Y17" i="18"/>
  <c r="G18" i="18"/>
  <c r="G17" i="18"/>
  <c r="E19" i="18" l="1"/>
  <c r="N19" i="18"/>
  <c r="X19" i="18"/>
  <c r="Y18" i="18"/>
  <c r="F19" i="18"/>
  <c r="E20" i="18" l="1"/>
  <c r="N20" i="18"/>
  <c r="X20" i="18"/>
  <c r="Y19" i="18"/>
  <c r="G19" i="18"/>
  <c r="F20" i="18"/>
  <c r="E21" i="18" l="1"/>
  <c r="N21" i="18"/>
  <c r="X21" i="18"/>
  <c r="F21" i="18"/>
  <c r="G20" i="18"/>
  <c r="Y20" i="18"/>
  <c r="E22" i="18" l="1"/>
  <c r="N22" i="18"/>
  <c r="X22" i="18"/>
  <c r="Y21" i="18"/>
  <c r="F22" i="18"/>
  <c r="G21" i="18"/>
  <c r="E23" i="18" l="1"/>
  <c r="N23" i="18"/>
  <c r="X23" i="18"/>
  <c r="Y22" i="18"/>
  <c r="F23" i="18"/>
  <c r="G22" i="18"/>
  <c r="E24" i="18" l="1"/>
  <c r="N24" i="18"/>
  <c r="X24" i="18"/>
  <c r="G23" i="18"/>
  <c r="F24" i="18"/>
  <c r="Y23" i="18"/>
  <c r="E25" i="18" l="1"/>
  <c r="N25" i="18"/>
  <c r="X25" i="18"/>
  <c r="G24" i="18"/>
  <c r="F25" i="18"/>
  <c r="Y24" i="18"/>
  <c r="E26" i="18" l="1"/>
  <c r="N26" i="18"/>
  <c r="X26" i="18"/>
  <c r="G25" i="18"/>
  <c r="F26" i="18"/>
  <c r="Y25" i="18"/>
  <c r="E27" i="18" l="1"/>
  <c r="N27" i="18"/>
  <c r="X27" i="18"/>
  <c r="G26" i="18"/>
  <c r="F27" i="18"/>
  <c r="Y26" i="18"/>
  <c r="E28" i="18" l="1"/>
  <c r="N28" i="18"/>
  <c r="X28" i="18"/>
  <c r="G27" i="18"/>
  <c r="F28" i="18"/>
  <c r="Y27" i="18"/>
  <c r="E29" i="18" l="1"/>
  <c r="N29" i="18"/>
  <c r="X29" i="18"/>
  <c r="G28" i="18"/>
  <c r="F29" i="18"/>
  <c r="Y28" i="18"/>
  <c r="E30" i="18" l="1"/>
  <c r="N30" i="18"/>
  <c r="X30" i="18"/>
  <c r="G29" i="18"/>
  <c r="F30" i="18"/>
  <c r="Y29" i="18"/>
  <c r="E31" i="18" l="1"/>
  <c r="N31" i="18"/>
  <c r="X31" i="18"/>
  <c r="G30" i="18"/>
  <c r="Y30" i="18"/>
  <c r="F31" i="18"/>
  <c r="E32" i="18" l="1"/>
  <c r="N32" i="18"/>
  <c r="X32" i="18"/>
  <c r="Y31" i="18"/>
  <c r="F32" i="18"/>
  <c r="G31" i="18"/>
  <c r="E33" i="18" l="1"/>
  <c r="N33" i="18"/>
  <c r="X33" i="18"/>
  <c r="F33" i="18"/>
  <c r="G32" i="18"/>
  <c r="Y32" i="18"/>
  <c r="E34" i="18" l="1"/>
  <c r="N34" i="18"/>
  <c r="X34" i="18"/>
  <c r="Y33" i="18"/>
  <c r="G33" i="18"/>
  <c r="F34" i="18"/>
  <c r="E35" i="18" l="1"/>
  <c r="N35" i="18"/>
  <c r="X35" i="18"/>
  <c r="F35" i="18"/>
  <c r="G34" i="18"/>
  <c r="Y34" i="18"/>
  <c r="E36" i="18" l="1"/>
  <c r="N36" i="18"/>
  <c r="X36" i="18"/>
  <c r="G35" i="18"/>
  <c r="Y35" i="18"/>
  <c r="F36" i="18"/>
  <c r="E37" i="18" l="1"/>
  <c r="N37" i="18"/>
  <c r="X37" i="18"/>
  <c r="Y36" i="18"/>
  <c r="G36" i="18"/>
  <c r="F37" i="18"/>
  <c r="E38" i="18" l="1"/>
  <c r="N38" i="18"/>
  <c r="X38" i="18"/>
  <c r="Y37" i="18"/>
  <c r="F38" i="18"/>
  <c r="G37"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5" i="18"/>
  <c r="F57" i="18"/>
  <c r="F60" i="18"/>
  <c r="G4" i="17"/>
  <c r="F71" i="18"/>
  <c r="F69" i="18"/>
  <c r="F70" i="18"/>
  <c r="F47" i="18"/>
  <c r="F76" i="18"/>
  <c r="F61" i="18"/>
  <c r="F43" i="18"/>
  <c r="F48" i="18"/>
  <c r="F62" i="18"/>
  <c r="G6" i="17"/>
  <c r="F58" i="18"/>
  <c r="F45" i="18"/>
  <c r="F72" i="18"/>
  <c r="Y40" i="18"/>
  <c r="Y5" i="17"/>
  <c r="F68" i="18"/>
  <c r="F67" i="18"/>
  <c r="F77" i="18"/>
  <c r="F74" i="18"/>
  <c r="F52" i="18"/>
  <c r="F51" i="18"/>
  <c r="F65" i="18"/>
  <c r="F53" i="18"/>
  <c r="F56" i="18"/>
  <c r="F54" i="18"/>
  <c r="F49" i="18"/>
  <c r="F75" i="18"/>
  <c r="F63" i="18"/>
  <c r="F46" i="18"/>
  <c r="F44" i="18"/>
  <c r="F64" i="18"/>
  <c r="F73" i="18"/>
  <c r="F42" i="18"/>
  <c r="F50" i="18"/>
  <c r="F59" i="18"/>
  <c r="F66" i="18"/>
  <c r="O4" i="17"/>
  <c r="X6" i="17" l="1"/>
  <c r="E7" i="17"/>
  <c r="N7" i="17"/>
  <c r="X7" i="17"/>
  <c r="G7" i="17"/>
  <c r="Y6" i="17"/>
  <c r="Y7" i="17"/>
  <c r="G5" i="17"/>
  <c r="F2" i="18"/>
  <c r="E8" i="17" l="1"/>
  <c r="N8" i="17"/>
  <c r="X8" i="17"/>
  <c r="Y8" i="17"/>
  <c r="J4" i="32"/>
  <c r="F4" i="32"/>
  <c r="F9" i="32"/>
  <c r="F39" i="32"/>
  <c r="F23" i="32"/>
  <c r="F28" i="32"/>
  <c r="F18" i="32"/>
  <c r="F29" i="32"/>
  <c r="F21" i="32"/>
  <c r="F22" i="32"/>
  <c r="F35" i="32"/>
  <c r="F8" i="32"/>
  <c r="F34" i="32"/>
  <c r="F26" i="32"/>
  <c r="F27" i="32"/>
  <c r="F30" i="32"/>
  <c r="F17" i="32"/>
  <c r="F14" i="32"/>
  <c r="F6" i="32"/>
  <c r="F40" i="32"/>
  <c r="F13" i="32"/>
  <c r="F12" i="32"/>
  <c r="F15" i="32"/>
  <c r="F41" i="32"/>
  <c r="F33" i="32"/>
  <c r="F36" i="32"/>
  <c r="F38" i="32"/>
  <c r="F20" i="32"/>
  <c r="F25" i="32"/>
  <c r="F37" i="32"/>
  <c r="F19" i="32"/>
  <c r="F24" i="32"/>
  <c r="F11" i="32"/>
  <c r="F16" i="32"/>
  <c r="F31" i="32"/>
  <c r="F32" i="32"/>
  <c r="F10" i="32"/>
  <c r="F7"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G34" i="32"/>
  <c r="G23" i="35"/>
  <c r="B13" i="35"/>
  <c r="H4" i="35"/>
  <c r="G12" i="35"/>
  <c r="B36" i="35"/>
  <c r="C38" i="35"/>
  <c r="G9" i="35"/>
  <c r="H23" i="35"/>
  <c r="H6" i="35"/>
  <c r="G6" i="35"/>
  <c r="B34" i="35"/>
  <c r="G32" i="35"/>
  <c r="C14" i="35"/>
  <c r="G19" i="35"/>
  <c r="H33" i="35"/>
  <c r="C19" i="35"/>
  <c r="C37" i="35"/>
  <c r="G27" i="32"/>
  <c r="G22" i="35"/>
  <c r="H18" i="35"/>
  <c r="H14" i="35"/>
  <c r="G9" i="32"/>
  <c r="G41" i="32"/>
  <c r="G32" i="32"/>
  <c r="G19" i="32"/>
  <c r="B22" i="35"/>
  <c r="G18" i="35"/>
  <c r="H25" i="35"/>
  <c r="B7" i="35"/>
  <c r="C17" i="35"/>
  <c r="B20" i="35"/>
  <c r="H27" i="35"/>
  <c r="H34" i="35"/>
  <c r="C9" i="35"/>
  <c r="B4" i="35"/>
  <c r="B12" i="35"/>
  <c r="G13" i="35"/>
  <c r="B15" i="35"/>
  <c r="G25" i="35"/>
  <c r="G4" i="35"/>
  <c r="H13" i="35"/>
  <c r="G10" i="35"/>
  <c r="G7" i="35"/>
  <c r="G8" i="17"/>
  <c r="B28" i="35"/>
  <c r="H5" i="35"/>
  <c r="G14" i="35"/>
  <c r="H11" i="35"/>
  <c r="G22" i="32"/>
  <c r="C32" i="35"/>
  <c r="B17" i="35"/>
  <c r="G33" i="35"/>
  <c r="C11" i="35"/>
  <c r="H30" i="35"/>
  <c r="B24" i="35"/>
  <c r="B27" i="35"/>
  <c r="H38" i="35"/>
  <c r="B38" i="35"/>
  <c r="B30" i="35"/>
  <c r="G11" i="35"/>
  <c r="C23" i="35"/>
  <c r="H32" i="35"/>
  <c r="C16" i="35"/>
  <c r="H16" i="35"/>
  <c r="B26" i="35"/>
  <c r="H24" i="35"/>
  <c r="C24" i="35"/>
  <c r="C36" i="35"/>
  <c r="G5" i="35"/>
  <c r="G30" i="32"/>
  <c r="B9" i="35"/>
  <c r="B8" i="35"/>
  <c r="G33" i="32"/>
  <c r="G36" i="32"/>
  <c r="B29" i="35"/>
  <c r="C33" i="35"/>
  <c r="G15" i="32"/>
  <c r="B18" i="35"/>
  <c r="H31" i="35"/>
  <c r="C27" i="35"/>
  <c r="G26" i="35"/>
  <c r="G18" i="32"/>
  <c r="B16" i="35"/>
  <c r="G3" i="35"/>
  <c r="G31" i="32"/>
  <c r="G36" i="35"/>
  <c r="G12" i="32"/>
  <c r="C29" i="35"/>
  <c r="C6" i="35"/>
  <c r="C34" i="35"/>
  <c r="G16" i="35"/>
  <c r="G20" i="35"/>
  <c r="G14" i="32"/>
  <c r="B33" i="35"/>
  <c r="G30" i="35"/>
  <c r="G37" i="32"/>
  <c r="G21" i="35"/>
  <c r="G20" i="32"/>
  <c r="H17" i="35"/>
  <c r="C3" i="35"/>
  <c r="C5" i="35"/>
  <c r="B3" i="35"/>
  <c r="C31" i="35"/>
  <c r="C25" i="35"/>
  <c r="G25" i="32"/>
  <c r="C21" i="35"/>
  <c r="C35" i="35"/>
  <c r="G10" i="32"/>
  <c r="B21" i="35"/>
  <c r="B10" i="35"/>
  <c r="C4" i="35"/>
  <c r="G16" i="32"/>
  <c r="H7" i="35"/>
  <c r="B35" i="35"/>
  <c r="G15" i="35"/>
  <c r="C13" i="35"/>
  <c r="H26" i="35"/>
  <c r="G23" i="32"/>
  <c r="H37" i="35"/>
  <c r="C7" i="35"/>
  <c r="H8" i="35"/>
  <c r="C15" i="35"/>
  <c r="B5" i="35"/>
  <c r="H9" i="35"/>
  <c r="G17" i="35"/>
  <c r="C26" i="35"/>
  <c r="H36" i="35"/>
  <c r="C28" i="35"/>
  <c r="G35" i="32"/>
  <c r="Y9" i="17"/>
  <c r="C22" i="35"/>
  <c r="C8" i="35"/>
  <c r="G13" i="32"/>
  <c r="B25" i="35"/>
  <c r="H12" i="35"/>
  <c r="G28" i="35"/>
  <c r="B32" i="35"/>
  <c r="H21" i="35"/>
  <c r="G38" i="35"/>
  <c r="G17" i="32"/>
  <c r="B37" i="35"/>
  <c r="G8" i="35"/>
  <c r="G26" i="32"/>
  <c r="B19" i="35"/>
  <c r="G27" i="35"/>
  <c r="G8" i="32"/>
  <c r="H15" i="35"/>
  <c r="B23" i="35"/>
  <c r="G29" i="35"/>
  <c r="G34" i="35"/>
  <c r="G24" i="32"/>
  <c r="G11" i="32"/>
  <c r="G28" i="32"/>
  <c r="B6" i="35"/>
  <c r="H28" i="35"/>
  <c r="G4" i="32"/>
  <c r="G24" i="35"/>
  <c r="H35" i="35"/>
  <c r="C10" i="35"/>
  <c r="C20" i="35"/>
  <c r="H19" i="35"/>
  <c r="G35" i="35"/>
  <c r="H3" i="35"/>
  <c r="H29" i="35"/>
  <c r="C18" i="35"/>
  <c r="G7" i="32"/>
  <c r="H20" i="35"/>
  <c r="G21" i="32"/>
  <c r="C30" i="35"/>
  <c r="B11" i="35"/>
  <c r="B14" i="35"/>
  <c r="G29" i="32"/>
  <c r="H22" i="35"/>
  <c r="G6" i="32"/>
  <c r="H10" i="35"/>
  <c r="G37" i="35"/>
  <c r="B31" i="35"/>
  <c r="C12" i="35"/>
  <c r="G31" i="35"/>
  <c r="E10" i="17" l="1"/>
  <c r="N10" i="17"/>
  <c r="X10" i="17"/>
  <c r="G9" i="17"/>
  <c r="Y10" i="17"/>
  <c r="E11" i="17" l="1"/>
  <c r="N11" i="17"/>
  <c r="X11" i="17"/>
  <c r="Y11" i="17"/>
  <c r="G11" i="17"/>
  <c r="G10" i="17"/>
  <c r="E12" i="17" l="1"/>
  <c r="N12" i="17"/>
  <c r="X12" i="17"/>
  <c r="G12" i="17"/>
  <c r="Y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G15" i="17"/>
  <c r="Y5" i="16"/>
  <c r="O4" i="16"/>
  <c r="X6" i="16" l="1"/>
  <c r="E7" i="16"/>
  <c r="N7" i="16"/>
  <c r="X7" i="16"/>
  <c r="Y6" i="16"/>
  <c r="G6" i="16"/>
  <c r="Y7" i="16"/>
  <c r="G5" i="16"/>
  <c r="G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AC5" i="15"/>
  <c r="G5" i="15"/>
  <c r="S4" i="15"/>
  <c r="AB6" i="15" l="1"/>
  <c r="E7" i="15"/>
  <c r="R7" i="15"/>
  <c r="AB7" i="15"/>
  <c r="G6" i="15"/>
  <c r="AC6" i="15"/>
  <c r="AC7" i="15"/>
  <c r="E8" i="15" l="1"/>
  <c r="R8" i="15"/>
  <c r="AB8" i="15"/>
  <c r="G7" i="15"/>
  <c r="AC8" i="15"/>
  <c r="G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AC16" i="15"/>
  <c r="G15" i="15"/>
  <c r="G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AC25" i="15"/>
  <c r="G24" i="15"/>
  <c r="E26" i="15" l="1"/>
  <c r="R26" i="15"/>
  <c r="AB26" i="15"/>
  <c r="AC26" i="15"/>
  <c r="G26" i="15"/>
  <c r="E27" i="15" l="1"/>
  <c r="R27" i="15"/>
  <c r="AB27" i="15"/>
  <c r="AC27" i="15"/>
  <c r="G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AC34" i="15"/>
  <c r="G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AC41" i="15"/>
  <c r="G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F6" i="14"/>
  <c r="G5" i="14"/>
  <c r="AC5"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F9" i="14"/>
  <c r="G8" i="14"/>
  <c r="AC8" i="14"/>
  <c r="E9" i="14" l="1"/>
  <c r="R9" i="14"/>
  <c r="AB9" i="14"/>
  <c r="G9" i="14"/>
  <c r="AC9" i="14"/>
  <c r="C10" i="14" l="1"/>
  <c r="D10" i="14"/>
  <c r="R10" i="14"/>
  <c r="AB10" i="14"/>
  <c r="F10" i="14"/>
  <c r="E10" i="14" l="1"/>
  <c r="C11" i="14"/>
  <c r="D11" i="14"/>
  <c r="F11" i="14"/>
  <c r="G10" i="14"/>
  <c r="AC10" i="14"/>
  <c r="E11" i="14" l="1"/>
  <c r="R11" i="14"/>
  <c r="AB11" i="14"/>
  <c r="G11" i="14"/>
  <c r="AC11" i="14"/>
  <c r="C12" i="14" l="1"/>
  <c r="D12" i="14"/>
  <c r="F12" i="14"/>
  <c r="E12" i="14" l="1"/>
  <c r="R12" i="14"/>
  <c r="AB12" i="14"/>
  <c r="AC12" i="14"/>
  <c r="G12" i="14"/>
  <c r="C13" i="14" l="1"/>
  <c r="D13" i="14"/>
  <c r="F13" i="14"/>
  <c r="E13" i="14" l="1"/>
  <c r="R13" i="14"/>
  <c r="AB13" i="14"/>
  <c r="AC13" i="14"/>
  <c r="G13" i="14"/>
  <c r="C14" i="14" l="1"/>
  <c r="D14" i="14"/>
  <c r="F14" i="14"/>
  <c r="E14" i="14" l="1"/>
  <c r="R14" i="14"/>
  <c r="AB14" i="14"/>
  <c r="AC14" i="14"/>
  <c r="G14" i="14"/>
  <c r="C15" i="14" l="1"/>
  <c r="D15" i="14"/>
  <c r="F15" i="14"/>
  <c r="E15" i="14" l="1"/>
  <c r="R15" i="14"/>
  <c r="AB15" i="14"/>
  <c r="AC15" i="14"/>
  <c r="G15" i="14"/>
  <c r="C16" i="14" l="1"/>
  <c r="D16" i="14"/>
  <c r="F16" i="14"/>
  <c r="E16" i="14" l="1"/>
  <c r="R16" i="14"/>
  <c r="AB16" i="14"/>
  <c r="AC16" i="14"/>
  <c r="G16" i="14"/>
  <c r="C17" i="14" l="1"/>
  <c r="D17" i="14"/>
  <c r="F17" i="14"/>
  <c r="E17" i="14" l="1"/>
  <c r="R17" i="14"/>
  <c r="AB17" i="14"/>
  <c r="AC17" i="14"/>
  <c r="G17" i="14"/>
  <c r="C18" i="14" l="1"/>
  <c r="D18" i="14"/>
  <c r="F18" i="14"/>
  <c r="E18" i="14" l="1"/>
  <c r="R18" i="14"/>
  <c r="AB18" i="14"/>
  <c r="AC18" i="14"/>
  <c r="G18" i="14"/>
  <c r="C19" i="14" l="1"/>
  <c r="D19" i="14"/>
  <c r="F19" i="14"/>
  <c r="E19" i="14" l="1"/>
  <c r="R19" i="14"/>
  <c r="AB19" i="14"/>
  <c r="AC19" i="14"/>
  <c r="G19" i="14"/>
  <c r="C20" i="14" l="1"/>
  <c r="D20" i="14"/>
  <c r="F20" i="14"/>
  <c r="E20" i="14" l="1"/>
  <c r="R20" i="14"/>
  <c r="AB20" i="14"/>
  <c r="AC20" i="14"/>
  <c r="G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AC35" i="14"/>
  <c r="G35" i="14"/>
  <c r="C36" i="14" l="1"/>
  <c r="D36" i="14"/>
  <c r="F36" i="14"/>
  <c r="E36" i="14" l="1"/>
  <c r="R36" i="14"/>
  <c r="AB36" i="14"/>
  <c r="G36" i="14"/>
  <c r="AC36" i="14"/>
  <c r="C37" i="14" l="1"/>
  <c r="D37" i="14"/>
  <c r="F37" i="14"/>
  <c r="E37" i="14" l="1"/>
  <c r="R37" i="14"/>
  <c r="AB37" i="14"/>
  <c r="AC37" i="14"/>
  <c r="G37" i="14"/>
  <c r="C38" i="14" l="1"/>
  <c r="D38" i="14"/>
  <c r="F38" i="14"/>
  <c r="E38" i="14" l="1"/>
  <c r="R38" i="14"/>
  <c r="AB38" i="14"/>
  <c r="AC38" i="14"/>
  <c r="G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AC5" i="13"/>
  <c r="G5" i="13"/>
  <c r="C7" i="13" l="1" a="1"/>
  <c r="C7" i="13" s="1"/>
  <c r="D7" i="13" a="1"/>
  <c r="D7" i="13" s="1"/>
  <c r="G6" i="13"/>
  <c r="AC6" i="13"/>
  <c r="E7" i="13" l="1"/>
  <c r="E4" i="13"/>
  <c r="R7" i="13"/>
  <c r="AB7" i="13"/>
  <c r="F7" i="13"/>
  <c r="AJ6" i="26" l="1"/>
  <c r="C8" i="13"/>
  <c r="D8" i="13"/>
  <c r="AC7" i="13"/>
  <c r="G7" i="13"/>
  <c r="E8" i="13" l="1"/>
  <c r="R8" i="13"/>
  <c r="AB8" i="13"/>
  <c r="F8" i="13"/>
  <c r="AJ7" i="26" l="1"/>
  <c r="C9" i="13"/>
  <c r="D9" i="13"/>
  <c r="G8" i="13"/>
  <c r="AC8" i="13"/>
  <c r="E9" i="13" l="1"/>
  <c r="R9" i="13"/>
  <c r="AB9" i="13"/>
  <c r="F9" i="13"/>
  <c r="AJ8" i="26" l="1"/>
  <c r="C10" i="13"/>
  <c r="D10" i="13"/>
  <c r="AC9" i="13"/>
  <c r="G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AC12" i="13"/>
  <c r="G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J16" i="26" l="1"/>
  <c r="C18" i="13"/>
  <c r="D18" i="13"/>
  <c r="G17" i="13"/>
  <c r="AC17" i="13"/>
  <c r="E18" i="13" l="1"/>
  <c r="R18" i="13"/>
  <c r="AB18" i="13"/>
  <c r="F18" i="13"/>
  <c r="AJ17" i="26" l="1"/>
  <c r="C19" i="13"/>
  <c r="D19" i="13"/>
  <c r="G18" i="13"/>
  <c r="AC18" i="13"/>
  <c r="E19" i="13" l="1"/>
  <c r="R19" i="13"/>
  <c r="AB19" i="13"/>
  <c r="F19" i="13"/>
  <c r="AJ18" i="26" l="1"/>
  <c r="C20" i="13"/>
  <c r="D20" i="13"/>
  <c r="G19" i="13"/>
  <c r="AC19" i="13"/>
  <c r="E20" i="13" l="1"/>
  <c r="R20" i="13"/>
  <c r="AB20" i="13"/>
  <c r="F20" i="13"/>
  <c r="AJ19" i="26" l="1"/>
  <c r="C21" i="13"/>
  <c r="D21" i="13"/>
  <c r="G20" i="13"/>
  <c r="AC20" i="13"/>
  <c r="E21" i="13" l="1"/>
  <c r="R21" i="13"/>
  <c r="AB21" i="13"/>
  <c r="F21" i="13"/>
  <c r="AJ20" i="26" l="1"/>
  <c r="C22" i="13"/>
  <c r="D22" i="13"/>
  <c r="G21" i="13"/>
  <c r="AC21" i="13"/>
  <c r="E22" i="13" l="1"/>
  <c r="R22" i="13"/>
  <c r="AB22" i="13"/>
  <c r="F22" i="13"/>
  <c r="AJ21" i="26" l="1"/>
  <c r="C23" i="13"/>
  <c r="D23" i="13"/>
  <c r="AC22" i="13"/>
  <c r="G22" i="13"/>
  <c r="E23" i="13" l="1"/>
  <c r="R23" i="13"/>
  <c r="AB23" i="13"/>
  <c r="AJ22" i="26" s="1"/>
  <c r="F23" i="13"/>
  <c r="C24" i="13" l="1"/>
  <c r="D24" i="13"/>
  <c r="AC23" i="13"/>
  <c r="G23" i="13"/>
  <c r="E24" i="13" l="1"/>
  <c r="R24" i="13"/>
  <c r="AB24" i="13"/>
  <c r="F24" i="13"/>
  <c r="AJ23" i="26" l="1"/>
  <c r="C25" i="13"/>
  <c r="D25" i="13"/>
  <c r="G24" i="13"/>
  <c r="AC24" i="13"/>
  <c r="E25" i="13" l="1"/>
  <c r="R25" i="13"/>
  <c r="AB25" i="13"/>
  <c r="F25" i="13"/>
  <c r="AJ24" i="26" l="1"/>
  <c r="C26" i="13"/>
  <c r="D26" i="13"/>
  <c r="G25" i="13"/>
  <c r="AC25" i="13"/>
  <c r="E26" i="13" l="1"/>
  <c r="R26" i="13"/>
  <c r="AB26" i="13"/>
  <c r="F26" i="13"/>
  <c r="AJ25" i="26" l="1"/>
  <c r="C27" i="13"/>
  <c r="D27" i="13"/>
  <c r="AC26" i="13"/>
  <c r="G26" i="13"/>
  <c r="E27" i="13" l="1"/>
  <c r="R27" i="13"/>
  <c r="AB27" i="13"/>
  <c r="F27" i="13"/>
  <c r="AJ26" i="26" l="1"/>
  <c r="C28" i="13"/>
  <c r="D28" i="13"/>
  <c r="AC27" i="13"/>
  <c r="G27" i="13"/>
  <c r="E28" i="13" l="1"/>
  <c r="R28" i="13"/>
  <c r="AB28" i="13"/>
  <c r="F28" i="13"/>
  <c r="AJ27" i="26" l="1"/>
  <c r="C29" i="13"/>
  <c r="D29" i="13"/>
  <c r="AC28" i="13"/>
  <c r="G28" i="13"/>
  <c r="E29" i="13" l="1"/>
  <c r="R29" i="13"/>
  <c r="AB29" i="13"/>
  <c r="F29" i="13"/>
  <c r="AJ28" i="26" l="1"/>
  <c r="C30" i="13"/>
  <c r="D30" i="13"/>
  <c r="AC29" i="13"/>
  <c r="G29" i="13"/>
  <c r="E30" i="13" l="1"/>
  <c r="R30" i="13"/>
  <c r="AB30" i="13"/>
  <c r="F30" i="13"/>
  <c r="AJ29" i="26" l="1"/>
  <c r="C31" i="13"/>
  <c r="D31" i="13"/>
  <c r="G30" i="13"/>
  <c r="AC30" i="13"/>
  <c r="E31" i="13" l="1"/>
  <c r="R31" i="13"/>
  <c r="AB31" i="13"/>
  <c r="F31" i="13"/>
  <c r="AJ30" i="26" l="1"/>
  <c r="C32" i="13"/>
  <c r="D32" i="13"/>
  <c r="AC31" i="13"/>
  <c r="G31" i="13"/>
  <c r="E32" i="13" l="1"/>
  <c r="R32" i="13"/>
  <c r="AB32" i="13"/>
  <c r="AJ31" i="26" s="1"/>
  <c r="F32" i="13"/>
  <c r="C33" i="13" l="1"/>
  <c r="D33" i="13"/>
  <c r="AC32" i="13"/>
  <c r="G32" i="13"/>
  <c r="E33" i="13" l="1"/>
  <c r="R33" i="13"/>
  <c r="AB33" i="13"/>
  <c r="F33" i="13"/>
  <c r="AJ32" i="26" l="1"/>
  <c r="C34" i="13"/>
  <c r="D34" i="13"/>
  <c r="AC33" i="13"/>
  <c r="G33" i="13"/>
  <c r="E34" i="13" l="1"/>
  <c r="R34" i="13"/>
  <c r="AB34" i="13"/>
  <c r="F34" i="13"/>
  <c r="AJ33" i="26" l="1"/>
  <c r="C35" i="13"/>
  <c r="D35" i="13"/>
  <c r="G34" i="13"/>
  <c r="AC34" i="13"/>
  <c r="E35" i="13" l="1"/>
  <c r="R35" i="13"/>
  <c r="AB35" i="13"/>
  <c r="F35" i="13"/>
  <c r="AJ34" i="26" l="1"/>
  <c r="C36" i="13"/>
  <c r="D36" i="13"/>
  <c r="AC35" i="13"/>
  <c r="G35" i="13"/>
  <c r="E36" i="13" l="1"/>
  <c r="R36" i="13"/>
  <c r="AB36" i="13"/>
  <c r="F36" i="13"/>
  <c r="AJ35" i="26" l="1"/>
  <c r="C37" i="13"/>
  <c r="D37" i="13"/>
  <c r="AC36" i="13"/>
  <c r="G36" i="13"/>
  <c r="E37" i="13" l="1"/>
  <c r="R37" i="13"/>
  <c r="AB37" i="13"/>
  <c r="F37" i="13"/>
  <c r="AJ36" i="26" l="1"/>
  <c r="C38" i="13"/>
  <c r="D38" i="13"/>
  <c r="G37" i="13"/>
  <c r="AC37" i="13"/>
  <c r="E38" i="13" l="1"/>
  <c r="R38" i="13"/>
  <c r="AB38" i="13"/>
  <c r="F38" i="13"/>
  <c r="AJ37" i="26" l="1"/>
  <c r="C39" i="13"/>
  <c r="D39" i="13"/>
  <c r="G38" i="13"/>
  <c r="AC38" i="13"/>
  <c r="E39" i="13" l="1"/>
  <c r="R39" i="13"/>
  <c r="AB39" i="13"/>
  <c r="F39" i="13"/>
  <c r="AJ38" i="26" l="1"/>
  <c r="C40" i="13"/>
  <c r="D40" i="13"/>
  <c r="AC39" i="13"/>
  <c r="G39" i="13"/>
  <c r="E40" i="13" l="1"/>
  <c r="R40" i="13"/>
  <c r="AB40" i="13"/>
  <c r="AJ39" i="26" s="1"/>
  <c r="F40" i="13"/>
  <c r="C41" i="13" l="1"/>
  <c r="D41" i="13"/>
  <c r="G40" i="13"/>
  <c r="AC40" i="13"/>
  <c r="E41" i="13" l="1"/>
  <c r="R41" i="13"/>
  <c r="AB41" i="13"/>
  <c r="AJ40" i="26" s="1"/>
  <c r="F41" i="13"/>
  <c r="C42" i="13" l="1"/>
  <c r="D42" i="13"/>
  <c r="G41" i="13"/>
  <c r="AC41" i="13"/>
  <c r="E42" i="13" l="1"/>
  <c r="R42" i="13"/>
  <c r="AB42" i="13"/>
  <c r="F42" i="13"/>
  <c r="AJ41" i="26" l="1"/>
  <c r="C43" i="13"/>
  <c r="D43" i="13"/>
  <c r="AC42"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L2" i="12"/>
  <c r="G43" i="13"/>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 i="11"/>
  <c r="L15" i="10"/>
  <c r="L35" i="11"/>
  <c r="L12" i="11"/>
  <c r="L11" i="11"/>
  <c r="L29" i="10"/>
  <c r="L17" i="10"/>
  <c r="L28" i="10"/>
  <c r="L4" i="10"/>
  <c r="L27" i="10"/>
  <c r="L6" i="10"/>
  <c r="L17" i="11"/>
  <c r="L5" i="11"/>
  <c r="L9" i="10"/>
  <c r="L15" i="11"/>
  <c r="L19" i="10"/>
  <c r="L28" i="11"/>
  <c r="L26" i="10"/>
  <c r="L32" i="10"/>
  <c r="L33" i="11"/>
  <c r="L31" i="11"/>
  <c r="L25" i="10"/>
  <c r="L8" i="11"/>
  <c r="L34" i="11"/>
  <c r="L2" i="10"/>
  <c r="L16" i="11"/>
  <c r="L34" i="10"/>
  <c r="L30" i="10"/>
  <c r="L12" i="10"/>
  <c r="L8" i="10"/>
  <c r="L36" i="11"/>
  <c r="L10" i="10"/>
  <c r="L36" i="10"/>
  <c r="L27" i="11"/>
  <c r="L30" i="11"/>
  <c r="L18" i="11"/>
  <c r="L9" i="11"/>
  <c r="L23" i="10"/>
  <c r="L3" i="10"/>
  <c r="L18" i="10"/>
  <c r="L10" i="11"/>
  <c r="L16" i="10"/>
  <c r="L14" i="10"/>
  <c r="L21" i="10"/>
  <c r="L29" i="11"/>
  <c r="L21" i="11"/>
  <c r="L19" i="11"/>
  <c r="L20" i="11"/>
  <c r="L11" i="10"/>
  <c r="L24" i="10"/>
  <c r="L13" i="11"/>
  <c r="L26" i="11"/>
  <c r="L5" i="10"/>
  <c r="L23" i="11"/>
  <c r="L33" i="10"/>
  <c r="L6" i="11"/>
  <c r="L3" i="11"/>
  <c r="L20" i="10"/>
  <c r="L22" i="10"/>
  <c r="L24" i="11"/>
  <c r="L13" i="10"/>
  <c r="L31" i="10"/>
  <c r="L32" i="11"/>
  <c r="L22" i="11"/>
  <c r="L4" i="11"/>
  <c r="L7" i="11"/>
  <c r="L35" i="10"/>
  <c r="L7" i="10"/>
  <c r="L14" i="11"/>
  <c r="L25"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21" i="9"/>
  <c r="K13" i="9"/>
  <c r="K14" i="9"/>
  <c r="K10" i="9"/>
  <c r="N21" i="9"/>
  <c r="K5" i="9"/>
  <c r="N15" i="9"/>
  <c r="N14" i="9"/>
  <c r="K7" i="9"/>
  <c r="K9" i="9"/>
  <c r="N17" i="9"/>
  <c r="N18" i="9"/>
  <c r="K8" i="9"/>
  <c r="N16" i="9"/>
  <c r="K17" i="9"/>
  <c r="N10" i="9"/>
  <c r="K15" i="9"/>
  <c r="K11" i="9"/>
  <c r="N13" i="9"/>
  <c r="K12" i="9"/>
  <c r="K4" i="9"/>
  <c r="K20" i="9"/>
  <c r="N20" i="9"/>
  <c r="N19" i="9"/>
  <c r="K16" i="9"/>
  <c r="N11" i="9"/>
  <c r="N12" i="9"/>
  <c r="N5" i="9"/>
  <c r="K19" i="9"/>
  <c r="K6" i="9"/>
  <c r="N8" i="9"/>
  <c r="N6" i="9"/>
  <c r="K18" i="9"/>
  <c r="N7" i="9"/>
  <c r="N4" i="9"/>
  <c r="N9"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9" i="8"/>
  <c r="K16" i="8"/>
  <c r="N4" i="8"/>
  <c r="N16" i="8"/>
  <c r="K9" i="8"/>
  <c r="N20" i="8"/>
  <c r="N14" i="8"/>
  <c r="K13" i="8"/>
  <c r="K15" i="8"/>
  <c r="N13" i="8"/>
  <c r="N11" i="8"/>
  <c r="K20" i="8"/>
  <c r="N17" i="8"/>
  <c r="K17" i="8"/>
  <c r="N8" i="8"/>
  <c r="N19" i="8"/>
  <c r="K6" i="8"/>
  <c r="N5" i="8"/>
  <c r="K18" i="8"/>
  <c r="K11" i="8"/>
  <c r="N7" i="8"/>
  <c r="K8" i="8"/>
  <c r="N10" i="8"/>
  <c r="N15" i="8"/>
  <c r="N18" i="8"/>
  <c r="K7" i="8"/>
  <c r="N6" i="8"/>
  <c r="K4" i="8"/>
  <c r="N9" i="8"/>
  <c r="K12" i="8"/>
  <c r="K5" i="8"/>
  <c r="K10" i="8"/>
  <c r="N12" i="8"/>
  <c r="N21" i="8"/>
  <c r="K14" i="8"/>
  <c r="K21"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9" i="7"/>
  <c r="K13" i="7"/>
  <c r="K4" i="7"/>
  <c r="K14" i="7"/>
  <c r="K6" i="7"/>
  <c r="N15" i="7"/>
  <c r="N7" i="7"/>
  <c r="K11" i="7"/>
  <c r="K18" i="7"/>
  <c r="K8" i="7"/>
  <c r="N17" i="7"/>
  <c r="N4" i="7"/>
  <c r="N9" i="7"/>
  <c r="N8" i="7"/>
  <c r="K15" i="7"/>
  <c r="N16" i="7"/>
  <c r="K12" i="7"/>
  <c r="N14" i="7"/>
  <c r="K17" i="7"/>
  <c r="K7" i="7"/>
  <c r="N12" i="7"/>
  <c r="N11" i="7"/>
  <c r="N6" i="7"/>
  <c r="N18" i="7"/>
  <c r="K10" i="7"/>
  <c r="N13" i="7"/>
  <c r="N5" i="7"/>
  <c r="N10" i="7"/>
  <c r="K5" i="7"/>
  <c r="K16"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5" i="6"/>
  <c r="N17" i="6"/>
  <c r="K15" i="6"/>
  <c r="N10" i="6"/>
  <c r="N9" i="6"/>
  <c r="K11" i="6"/>
  <c r="K18" i="6"/>
  <c r="N4" i="6"/>
  <c r="K13" i="6"/>
  <c r="K12" i="6"/>
  <c r="N7" i="6"/>
  <c r="N12" i="6"/>
  <c r="K14" i="6"/>
  <c r="N8" i="6"/>
  <c r="K16" i="6"/>
  <c r="N18" i="6"/>
  <c r="K10" i="6"/>
  <c r="N11" i="6"/>
  <c r="N16" i="6"/>
  <c r="K4" i="6"/>
  <c r="K8" i="6"/>
  <c r="N15" i="6"/>
  <c r="N6" i="6"/>
  <c r="K7" i="6"/>
  <c r="N14" i="6"/>
  <c r="K6" i="6"/>
  <c r="N13" i="6"/>
  <c r="K5" i="6"/>
  <c r="K17" i="6"/>
  <c r="K9"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Y3" i="18"/>
  <c r="W3" i="23"/>
  <c r="Z5" i="21"/>
  <c r="AC3" i="13"/>
  <c r="AC3" i="26"/>
  <c r="AC3" i="25"/>
  <c r="Y3" i="17"/>
  <c r="M11" i="31" a="1"/>
  <c r="Z6" i="20"/>
  <c r="Y3" i="16"/>
  <c r="D7" i="30"/>
  <c r="AC3" i="14"/>
  <c r="AC3" i="15"/>
  <c r="Q3" i="5"/>
  <c r="Z2" i="22"/>
  <c r="P3" i="24"/>
  <c r="AC3" i="27"/>
  <c r="J17" i="46"/>
  <c r="K17" i="52"/>
  <c r="G87" i="83"/>
  <c r="J10" i="47"/>
  <c r="J17" i="45"/>
  <c r="F16" i="50"/>
  <c r="F5" i="51"/>
  <c r="F3" i="53"/>
  <c r="J4" i="45"/>
  <c r="G28" i="83"/>
  <c r="F18" i="50"/>
  <c r="G5" i="52"/>
  <c r="G83" i="83"/>
  <c r="I5" i="46"/>
  <c r="J15" i="46"/>
  <c r="J18" i="45"/>
  <c r="J21" i="45"/>
  <c r="F5" i="52"/>
  <c r="G81" i="83"/>
  <c r="K18" i="53"/>
  <c r="J19" i="45"/>
  <c r="J8" i="47"/>
  <c r="G50" i="83"/>
  <c r="I16" i="46"/>
  <c r="L27" i="51"/>
  <c r="F15" i="50"/>
  <c r="G19" i="54"/>
  <c r="G40" i="83"/>
  <c r="G120" i="83"/>
  <c r="K15" i="53"/>
  <c r="J8" i="46"/>
  <c r="I14" i="46"/>
  <c r="J11" i="47"/>
  <c r="F6" i="53"/>
  <c r="K16" i="47"/>
  <c r="F11" i="50"/>
  <c r="L20" i="52"/>
  <c r="G58" i="83"/>
  <c r="K21" i="52"/>
  <c r="G15" i="83"/>
  <c r="G33" i="83"/>
  <c r="G90" i="83"/>
  <c r="L29" i="51"/>
  <c r="G2" i="83"/>
  <c r="F4" i="50"/>
  <c r="F7" i="52"/>
  <c r="I17" i="46"/>
  <c r="L19" i="53"/>
  <c r="G110" i="83"/>
  <c r="G6" i="51"/>
  <c r="J21" i="46"/>
  <c r="G125" i="83"/>
  <c r="G89" i="83"/>
  <c r="J15" i="45"/>
  <c r="G113" i="83"/>
  <c r="G94" i="83"/>
  <c r="L15" i="53"/>
  <c r="G42" i="83"/>
  <c r="I9" i="46"/>
  <c r="K24" i="52"/>
  <c r="D3" i="52"/>
  <c r="K24" i="51"/>
  <c r="L20" i="51"/>
  <c r="K22" i="51"/>
  <c r="K20" i="53"/>
  <c r="G117" i="83"/>
  <c r="K7" i="47"/>
  <c r="G92" i="83"/>
  <c r="G84" i="83"/>
  <c r="K19" i="52"/>
  <c r="K21" i="53"/>
  <c r="G77" i="83"/>
  <c r="F4" i="52"/>
  <c r="H18" i="54"/>
  <c r="G116" i="83"/>
  <c r="F14" i="50"/>
  <c r="G45" i="83"/>
  <c r="G126" i="83"/>
  <c r="G29" i="83"/>
  <c r="G3" i="52"/>
  <c r="G16" i="54"/>
  <c r="E3" i="54"/>
  <c r="J8" i="45"/>
  <c r="L17" i="52"/>
  <c r="E3" i="51"/>
  <c r="G17" i="83"/>
  <c r="G61" i="83"/>
  <c r="G69" i="83"/>
  <c r="G72" i="83"/>
  <c r="G73" i="83"/>
  <c r="L23" i="51"/>
  <c r="F2" i="50"/>
  <c r="J13" i="47"/>
  <c r="L16" i="53"/>
  <c r="K15" i="52"/>
  <c r="G57" i="83"/>
  <c r="G27" i="83"/>
  <c r="G7" i="51"/>
  <c r="J9" i="47"/>
  <c r="G104" i="83"/>
  <c r="G4" i="51"/>
  <c r="G56" i="83"/>
  <c r="K29" i="51"/>
  <c r="K18" i="51"/>
  <c r="F20" i="50"/>
  <c r="G96" i="83"/>
  <c r="K17" i="51"/>
  <c r="H15" i="54"/>
  <c r="G46" i="83"/>
  <c r="J6" i="46"/>
  <c r="F13" i="50"/>
  <c r="I18" i="46"/>
  <c r="G88" i="83"/>
  <c r="J14" i="46"/>
  <c r="K28" i="51"/>
  <c r="D3" i="54"/>
  <c r="K30" i="51"/>
  <c r="L22" i="52"/>
  <c r="G74" i="83"/>
  <c r="G9" i="83"/>
  <c r="J5" i="46"/>
  <c r="G124" i="83"/>
  <c r="G19" i="83"/>
  <c r="F5" i="50"/>
  <c r="K12" i="47"/>
  <c r="G107" i="83"/>
  <c r="K20" i="52"/>
  <c r="G6" i="83"/>
  <c r="K21" i="51"/>
  <c r="J22" i="45"/>
  <c r="G37" i="83"/>
  <c r="G93" i="83"/>
  <c r="J9" i="45"/>
  <c r="G21" i="83"/>
  <c r="F6" i="51"/>
  <c r="G119" i="83"/>
  <c r="K20" i="51"/>
  <c r="K11" i="47"/>
  <c r="G76" i="83"/>
  <c r="I12" i="46"/>
  <c r="J22" i="46"/>
  <c r="L21" i="51"/>
  <c r="G99" i="83"/>
  <c r="G22" i="83"/>
  <c r="L21" i="52"/>
  <c r="F17" i="50"/>
  <c r="G82" i="83"/>
  <c r="G8" i="83"/>
  <c r="E3" i="52"/>
  <c r="F6" i="50"/>
  <c r="K16" i="52"/>
  <c r="H17" i="54"/>
  <c r="L26" i="51"/>
  <c r="F3" i="52"/>
  <c r="G4" i="53"/>
  <c r="G44" i="83"/>
  <c r="G6" i="53"/>
  <c r="K19" i="51"/>
  <c r="V26" i="48"/>
  <c r="G55" i="83"/>
  <c r="G16" i="83"/>
  <c r="K19" i="53"/>
  <c r="G121" i="83"/>
  <c r="J5" i="45"/>
  <c r="E3" i="53"/>
  <c r="G18" i="83"/>
  <c r="K9" i="47"/>
  <c r="G6" i="52"/>
  <c r="G47" i="83"/>
  <c r="G101" i="83"/>
  <c r="G59" i="83"/>
  <c r="L16" i="52"/>
  <c r="G5" i="83"/>
  <c r="G118" i="83"/>
  <c r="H16" i="54"/>
  <c r="G80" i="83"/>
  <c r="G85" i="83"/>
  <c r="J20" i="46"/>
  <c r="J6" i="47"/>
  <c r="K17" i="53"/>
  <c r="J10" i="46"/>
  <c r="I22" i="46"/>
  <c r="L19" i="52"/>
  <c r="G30" i="83"/>
  <c r="G12" i="83"/>
  <c r="K23" i="51"/>
  <c r="K14" i="47"/>
  <c r="J14" i="45"/>
  <c r="F6" i="52"/>
  <c r="G103" i="83"/>
  <c r="G4" i="52"/>
  <c r="K8" i="47"/>
  <c r="G106" i="83"/>
  <c r="G67" i="83"/>
  <c r="G7" i="53"/>
  <c r="J20" i="45"/>
  <c r="G41" i="83"/>
  <c r="G63" i="83"/>
  <c r="K16" i="51"/>
  <c r="J11" i="45"/>
  <c r="F12" i="50"/>
  <c r="L19" i="51"/>
  <c r="G3" i="83"/>
  <c r="L20" i="53"/>
  <c r="G105" i="83"/>
  <c r="K15" i="51"/>
  <c r="I15" i="46"/>
  <c r="G48" i="83"/>
  <c r="I19" i="46"/>
  <c r="G23" i="83"/>
  <c r="F19" i="50"/>
  <c r="K22" i="52"/>
  <c r="G4" i="83"/>
  <c r="F7" i="51"/>
  <c r="G5" i="53"/>
  <c r="G20" i="83"/>
  <c r="G98" i="83"/>
  <c r="G3" i="51"/>
  <c r="G112" i="83"/>
  <c r="L16" i="51"/>
  <c r="J4" i="47"/>
  <c r="G52" i="83"/>
  <c r="L25" i="51"/>
  <c r="I8" i="46"/>
  <c r="K10" i="47"/>
  <c r="G7" i="83"/>
  <c r="G10" i="83"/>
  <c r="J5" i="47"/>
  <c r="I7" i="46"/>
  <c r="G39" i="83"/>
  <c r="I6" i="46"/>
  <c r="G109" i="83"/>
  <c r="G49" i="83"/>
  <c r="L21" i="53"/>
  <c r="J16" i="45"/>
  <c r="J7" i="45"/>
  <c r="G15" i="54"/>
  <c r="J11" i="46"/>
  <c r="G114" i="83"/>
  <c r="K5" i="47"/>
  <c r="L23" i="52"/>
  <c r="G51" i="83"/>
  <c r="L18" i="51"/>
  <c r="J15" i="47"/>
  <c r="G60" i="83"/>
  <c r="L17" i="51"/>
  <c r="G111" i="83"/>
  <c r="J10" i="45"/>
  <c r="G100" i="83"/>
  <c r="J6" i="45"/>
  <c r="G24" i="83"/>
  <c r="K23" i="52"/>
  <c r="F10" i="50"/>
  <c r="J13" i="45"/>
  <c r="I13" i="46"/>
  <c r="K4" i="47"/>
  <c r="L18" i="53"/>
  <c r="G68" i="83"/>
  <c r="G97" i="83"/>
  <c r="G78" i="83"/>
  <c r="G102" i="83"/>
  <c r="F3" i="50"/>
  <c r="G18" i="54"/>
  <c r="K13" i="47"/>
  <c r="L18" i="52"/>
  <c r="G31" i="83"/>
  <c r="J14" i="47"/>
  <c r="J12" i="45"/>
  <c r="F8" i="50"/>
  <c r="F9" i="50"/>
  <c r="J13" i="46"/>
  <c r="G70" i="83"/>
  <c r="G91" i="83"/>
  <c r="L15" i="51"/>
  <c r="H19" i="54"/>
  <c r="J7" i="46"/>
  <c r="D3" i="53"/>
  <c r="J16" i="47"/>
  <c r="J7" i="47"/>
  <c r="G7" i="52"/>
  <c r="G123" i="83"/>
  <c r="L15" i="52"/>
  <c r="L24" i="51"/>
  <c r="J19" i="46"/>
  <c r="G43" i="83"/>
  <c r="G13" i="83"/>
  <c r="K25" i="51"/>
  <c r="G86" i="83"/>
  <c r="G26" i="83"/>
  <c r="J18" i="46"/>
  <c r="I10" i="46"/>
  <c r="J12" i="46"/>
  <c r="G71" i="83"/>
  <c r="I11" i="46"/>
  <c r="G108" i="83"/>
  <c r="F4" i="53"/>
  <c r="I4" i="46"/>
  <c r="L30" i="51"/>
  <c r="K6" i="47"/>
  <c r="G5" i="51"/>
  <c r="K26" i="51"/>
  <c r="J16" i="46"/>
  <c r="G53" i="83"/>
  <c r="J9" i="46"/>
  <c r="I20" i="46"/>
  <c r="L24" i="52"/>
  <c r="L17" i="53"/>
  <c r="G25" i="83"/>
  <c r="I21" i="46"/>
  <c r="J12" i="47"/>
  <c r="G79" i="83"/>
  <c r="G75" i="83"/>
  <c r="G17" i="54"/>
  <c r="G14" i="83"/>
  <c r="K15" i="47"/>
  <c r="F7" i="53"/>
  <c r="G66" i="83"/>
  <c r="G32" i="83"/>
  <c r="F7" i="50"/>
  <c r="G64" i="83"/>
  <c r="G3" i="53"/>
  <c r="G65" i="83"/>
  <c r="L28" i="51"/>
  <c r="F5" i="53"/>
  <c r="D3" i="51"/>
  <c r="F3" i="51"/>
  <c r="L22" i="51"/>
  <c r="G62" i="83"/>
  <c r="G36" i="83"/>
  <c r="J4" i="46"/>
  <c r="G95" i="83"/>
  <c r="G34" i="83"/>
  <c r="G11" i="83"/>
  <c r="G35" i="83"/>
  <c r="G115" i="83"/>
  <c r="G38" i="83"/>
  <c r="K16" i="53"/>
  <c r="F4" i="51"/>
  <c r="K18" i="52"/>
  <c r="G54" i="83"/>
  <c r="G122" i="83"/>
  <c r="K27" i="51"/>
  <c r="I5" i="51" l="1"/>
  <c r="I7" i="53"/>
  <c r="I7" i="52"/>
  <c r="I6" i="53"/>
  <c r="I6" i="52"/>
  <c r="I5" i="53"/>
  <c r="I5" i="52"/>
  <c r="I6" i="51"/>
  <c r="I7" i="51"/>
  <c r="M20" i="31"/>
  <c r="M34" i="31"/>
  <c r="M25" i="31"/>
  <c r="M13" i="31"/>
  <c r="M44" i="31"/>
  <c r="M27" i="31"/>
  <c r="M26" i="31"/>
  <c r="M37" i="31"/>
  <c r="M35" i="31"/>
  <c r="M28" i="31"/>
  <c r="M42" i="31"/>
  <c r="M18" i="31"/>
  <c r="M31" i="31"/>
  <c r="M38" i="31"/>
  <c r="M23" i="31"/>
  <c r="M30" i="31"/>
  <c r="M17" i="31"/>
  <c r="M46" i="31"/>
  <c r="M16" i="31"/>
  <c r="M12" i="31"/>
  <c r="M29" i="31"/>
  <c r="M24" i="31"/>
  <c r="M45" i="31"/>
  <c r="M36" i="31"/>
  <c r="M22" i="31"/>
  <c r="M43" i="31"/>
  <c r="M11" i="31"/>
  <c r="M41" i="31"/>
  <c r="M19" i="31"/>
  <c r="M15" i="31"/>
  <c r="M21" i="31"/>
  <c r="M33" i="31"/>
  <c r="M32" i="31"/>
  <c r="M39" i="31"/>
  <c r="M14" i="31"/>
  <c r="M40" i="31"/>
  <c r="O28" i="31"/>
  <c r="N32" i="31"/>
  <c r="O19" i="31"/>
  <c r="P35" i="31"/>
  <c r="O26" i="31"/>
  <c r="N23" i="31"/>
  <c r="O30" i="31"/>
  <c r="O35" i="31"/>
  <c r="O38" i="31"/>
  <c r="N14" i="31"/>
  <c r="N27" i="31"/>
  <c r="O23" i="31"/>
  <c r="O36" i="31"/>
  <c r="P16" i="31"/>
  <c r="P32" i="31"/>
  <c r="P13" i="31"/>
  <c r="O14" i="31"/>
  <c r="N19" i="31"/>
  <c r="O43" i="31"/>
  <c r="N42" i="31"/>
  <c r="D6" i="30"/>
  <c r="N36" i="31"/>
  <c r="N46" i="31"/>
  <c r="P19" i="31"/>
  <c r="P43" i="31"/>
  <c r="N39" i="31"/>
  <c r="P36" i="31"/>
  <c r="P23" i="31"/>
  <c r="P38" i="31"/>
  <c r="P34" i="31"/>
  <c r="O34" i="31"/>
  <c r="P30" i="31"/>
  <c r="O44" i="31"/>
  <c r="N35" i="31"/>
  <c r="H3" i="53"/>
  <c r="H3" i="51"/>
  <c r="H3" i="52"/>
  <c r="R13" i="48" a="1"/>
  <c r="I3" i="51" l="1"/>
  <c r="I3" i="53"/>
  <c r="I3" i="52"/>
  <c r="Q32" i="31"/>
  <c r="Q35" i="31"/>
  <c r="Q27" i="31"/>
  <c r="Q19" i="31"/>
  <c r="Q46" i="31"/>
  <c r="Q14" i="31"/>
  <c r="Q36" i="31"/>
  <c r="Q39" i="31"/>
  <c r="Q23" i="31"/>
  <c r="R17" i="48"/>
  <c r="R19" i="48"/>
  <c r="R21" i="48"/>
  <c r="R16" i="48"/>
  <c r="R20" i="48"/>
  <c r="R13" i="48"/>
  <c r="R15" i="48"/>
  <c r="R14" i="48"/>
  <c r="R18" i="48"/>
  <c r="Q42" i="31"/>
  <c r="P17" i="31"/>
  <c r="P27" i="31"/>
  <c r="P22" i="31"/>
  <c r="N33" i="31"/>
  <c r="P41" i="31"/>
  <c r="P44" i="31"/>
  <c r="N45" i="31"/>
  <c r="O29" i="31"/>
  <c r="O46" i="31"/>
  <c r="N15" i="31"/>
  <c r="P46" i="31"/>
  <c r="P15" i="31"/>
  <c r="P31" i="31"/>
  <c r="P26" i="31"/>
  <c r="N29" i="31"/>
  <c r="O12" i="31"/>
  <c r="N21" i="31"/>
  <c r="P42" i="31"/>
  <c r="P45" i="31"/>
  <c r="P12" i="31"/>
  <c r="P39" i="31"/>
  <c r="N37" i="31"/>
  <c r="O27" i="31"/>
  <c r="N28" i="31"/>
  <c r="O45" i="31"/>
  <c r="P20" i="31"/>
  <c r="P37" i="31"/>
  <c r="P33" i="31"/>
  <c r="P21" i="31"/>
  <c r="P29" i="31"/>
  <c r="N16" i="31"/>
  <c r="N31" i="31"/>
  <c r="N34" i="31"/>
  <c r="O16" i="31"/>
  <c r="O18" i="31"/>
  <c r="N40" i="31"/>
  <c r="N12" i="31"/>
  <c r="O33" i="31"/>
  <c r="N11" i="31"/>
  <c r="O31" i="31"/>
  <c r="O25" i="31"/>
  <c r="P25" i="31"/>
  <c r="O20" i="31"/>
  <c r="O24" i="31"/>
  <c r="N24" i="31"/>
  <c r="P18" i="31"/>
  <c r="N26" i="31"/>
  <c r="N38" i="31"/>
  <c r="O42" i="31"/>
  <c r="N30" i="31"/>
  <c r="O22" i="31"/>
  <c r="N41" i="31"/>
  <c r="N43" i="31"/>
  <c r="O21" i="31"/>
  <c r="P14" i="31"/>
  <c r="P28" i="31"/>
  <c r="O41" i="31"/>
  <c r="N44" i="31"/>
  <c r="O40" i="31"/>
  <c r="P11" i="31"/>
  <c r="O11" i="31"/>
  <c r="P24" i="31"/>
  <c r="P40" i="31"/>
  <c r="O32" i="31"/>
  <c r="O17" i="31"/>
  <c r="O37" i="31"/>
  <c r="N25" i="31"/>
  <c r="N20" i="31"/>
  <c r="O39" i="31"/>
  <c r="O15" i="31"/>
  <c r="N13" i="31"/>
  <c r="O13" i="31"/>
  <c r="N18" i="31"/>
  <c r="N22" i="31"/>
  <c r="N17" i="31"/>
  <c r="R45" i="31"/>
  <c r="R46" i="31"/>
  <c r="R44" i="31"/>
  <c r="Q22" i="31" l="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15" i="49"/>
  <c r="N25" i="49"/>
  <c r="N8" i="49"/>
  <c r="N2" i="49"/>
  <c r="Q13" i="48" a="1"/>
  <c r="Q18" i="48" l="1"/>
  <c r="Q17" i="48"/>
  <c r="Q21" i="48"/>
  <c r="Q16" i="48"/>
  <c r="Q20" i="48"/>
  <c r="Q15" i="48"/>
  <c r="Q13" i="48"/>
  <c r="Q19" i="48"/>
  <c r="Q14" i="48"/>
  <c r="Z17" i="79"/>
  <c r="G120" i="67"/>
  <c r="G81" i="60"/>
  <c r="G94" i="67"/>
  <c r="G81" i="76"/>
  <c r="G20" i="67"/>
  <c r="G68" i="60"/>
  <c r="G96" i="67"/>
  <c r="G42" i="76"/>
  <c r="G56" i="67"/>
  <c r="G69" i="60"/>
  <c r="G46" i="60"/>
  <c r="G45" i="60"/>
  <c r="G88" i="60"/>
  <c r="G34" i="76"/>
  <c r="G82" i="60"/>
  <c r="G86" i="67"/>
  <c r="G92" i="60"/>
  <c r="G55" i="60"/>
  <c r="G77" i="60"/>
  <c r="G73" i="67"/>
  <c r="G110" i="60"/>
  <c r="G87" i="67"/>
  <c r="G115" i="60"/>
  <c r="G109" i="60"/>
  <c r="G48" i="67"/>
  <c r="G79" i="60"/>
  <c r="G103" i="76"/>
  <c r="G34" i="67"/>
  <c r="G64" i="60"/>
  <c r="G18" i="76"/>
  <c r="G40" i="76"/>
  <c r="G17" i="67"/>
  <c r="G2" i="76"/>
  <c r="G39" i="67"/>
  <c r="G81" i="67"/>
  <c r="G60" i="67"/>
  <c r="G105" i="76"/>
  <c r="G86" i="76"/>
  <c r="G18" i="67"/>
  <c r="G92" i="67"/>
  <c r="G43" i="67"/>
  <c r="G65" i="67"/>
  <c r="G44" i="67"/>
  <c r="G111" i="60"/>
  <c r="G39" i="76"/>
  <c r="G18" i="60"/>
  <c r="G62" i="67"/>
  <c r="S44" i="31"/>
  <c r="G60" i="76"/>
  <c r="G48" i="60"/>
  <c r="G49" i="76"/>
  <c r="G124" i="60"/>
  <c r="G75" i="67"/>
  <c r="G50" i="60"/>
  <c r="G82" i="76"/>
  <c r="G75" i="60"/>
  <c r="R20" i="79"/>
  <c r="G74" i="60"/>
  <c r="G99" i="60"/>
  <c r="G108" i="67"/>
  <c r="G113" i="60"/>
  <c r="G46" i="76"/>
  <c r="G102" i="60"/>
  <c r="G4" i="76"/>
  <c r="G75" i="76"/>
  <c r="G118" i="67"/>
  <c r="G85" i="76"/>
  <c r="G64" i="67"/>
  <c r="G99" i="67"/>
  <c r="G58" i="60"/>
  <c r="G73" i="60"/>
  <c r="G97" i="60"/>
  <c r="G98" i="60"/>
  <c r="G83" i="67"/>
  <c r="G100" i="76"/>
  <c r="G52" i="67"/>
  <c r="G107" i="60"/>
  <c r="G105" i="67"/>
  <c r="G93" i="76"/>
  <c r="G104" i="60"/>
  <c r="G82" i="67"/>
  <c r="G74" i="67"/>
  <c r="G107" i="67"/>
  <c r="G86" i="60"/>
  <c r="G110" i="67"/>
  <c r="G121" i="60"/>
  <c r="G115" i="76"/>
  <c r="G33" i="67"/>
  <c r="G110" i="76"/>
  <c r="G37" i="67"/>
  <c r="G88" i="67"/>
  <c r="G122" i="67"/>
  <c r="G5" i="76"/>
  <c r="G66" i="60"/>
  <c r="G61" i="76"/>
  <c r="G51" i="76"/>
  <c r="G99" i="76"/>
  <c r="G8" i="67"/>
  <c r="G41" i="76"/>
  <c r="G29" i="67"/>
  <c r="G85" i="67"/>
  <c r="G62" i="76"/>
  <c r="G60" i="60"/>
  <c r="G80" i="67"/>
  <c r="G12" i="60"/>
  <c r="G23" i="60"/>
  <c r="G118" i="76"/>
  <c r="G123" i="67"/>
  <c r="G79" i="76"/>
  <c r="G34" i="60"/>
  <c r="G91" i="67"/>
  <c r="G2" i="67"/>
  <c r="G17" i="60"/>
  <c r="G49" i="67"/>
  <c r="G24" i="76"/>
  <c r="G30" i="76"/>
  <c r="G42" i="60"/>
  <c r="G116" i="76"/>
  <c r="G45" i="76"/>
  <c r="G95" i="67"/>
  <c r="G113" i="76"/>
  <c r="G44" i="76"/>
  <c r="G112" i="60"/>
  <c r="G53" i="60"/>
  <c r="G88" i="76"/>
  <c r="G124" i="76"/>
  <c r="G36" i="76"/>
  <c r="G73" i="76"/>
  <c r="G29" i="76"/>
  <c r="G38" i="67"/>
  <c r="G126" i="67"/>
  <c r="G38" i="60"/>
  <c r="G72" i="60"/>
  <c r="G61" i="60"/>
  <c r="G40" i="60"/>
  <c r="G113" i="67"/>
  <c r="G97" i="76"/>
  <c r="G25" i="60"/>
  <c r="G109" i="76"/>
  <c r="G23" i="67"/>
  <c r="G52" i="60"/>
  <c r="G78" i="67"/>
  <c r="G40" i="67"/>
  <c r="G22" i="76"/>
  <c r="G58" i="76"/>
  <c r="G7" i="67"/>
  <c r="G32" i="76"/>
  <c r="G51" i="67"/>
  <c r="G53" i="76"/>
  <c r="G114" i="76"/>
  <c r="G19" i="76"/>
  <c r="G112" i="67"/>
  <c r="G91" i="60"/>
  <c r="G23" i="76"/>
  <c r="G33" i="60"/>
  <c r="G122" i="60"/>
  <c r="G48" i="76"/>
  <c r="G27" i="60"/>
  <c r="G62" i="60"/>
  <c r="G42" i="67"/>
  <c r="G84" i="67"/>
  <c r="G26" i="67"/>
  <c r="G10" i="60"/>
  <c r="G27" i="76"/>
  <c r="G84" i="76"/>
  <c r="G98" i="76"/>
  <c r="G95" i="76"/>
  <c r="G9" i="67"/>
  <c r="G3" i="67"/>
  <c r="G3" i="76"/>
  <c r="G35" i="67"/>
  <c r="G30" i="67"/>
  <c r="G78" i="60"/>
  <c r="G63" i="60"/>
  <c r="G49" i="60"/>
  <c r="G85" i="60"/>
  <c r="G43" i="76"/>
  <c r="G100" i="67"/>
  <c r="G119" i="67"/>
  <c r="G123" i="60"/>
  <c r="G97" i="67"/>
  <c r="G120" i="76"/>
  <c r="G76" i="60"/>
  <c r="G39" i="60"/>
  <c r="G106" i="76"/>
  <c r="G44" i="60"/>
  <c r="G95" i="60"/>
  <c r="G70" i="60"/>
  <c r="G13" i="67"/>
  <c r="G6" i="60"/>
  <c r="G83" i="76"/>
  <c r="G63" i="76"/>
  <c r="G26" i="76"/>
  <c r="G54" i="76"/>
  <c r="G28" i="67"/>
  <c r="S46" i="31"/>
  <c r="G26" i="60"/>
  <c r="G117" i="60"/>
  <c r="G104" i="67"/>
  <c r="G47" i="60"/>
  <c r="G77" i="67"/>
  <c r="G71" i="76"/>
  <c r="G71" i="60"/>
  <c r="G29" i="60"/>
  <c r="G108" i="76"/>
  <c r="G3" i="60"/>
  <c r="G65" i="76"/>
  <c r="G55" i="67"/>
  <c r="G22" i="60"/>
  <c r="G16" i="76"/>
  <c r="G115" i="67"/>
  <c r="G16" i="67"/>
  <c r="G15" i="60"/>
  <c r="G98" i="67"/>
  <c r="G28" i="76"/>
  <c r="G24" i="60"/>
  <c r="G78" i="76"/>
  <c r="G70" i="67"/>
  <c r="G11" i="60"/>
  <c r="G35" i="76"/>
  <c r="G100" i="60"/>
  <c r="G117" i="76"/>
  <c r="G80" i="76"/>
  <c r="G57" i="60"/>
  <c r="G66" i="76"/>
  <c r="G54" i="60"/>
  <c r="G71" i="67"/>
  <c r="G22" i="67"/>
  <c r="G25" i="67"/>
  <c r="G72" i="76"/>
  <c r="G20" i="76"/>
  <c r="G15" i="67"/>
  <c r="G116" i="67"/>
  <c r="G124" i="67"/>
  <c r="G59" i="76"/>
  <c r="G102" i="67"/>
  <c r="G6" i="67"/>
  <c r="G61" i="67"/>
  <c r="G9" i="76"/>
  <c r="G94" i="60"/>
  <c r="G21" i="60"/>
  <c r="G7" i="60"/>
  <c r="G8" i="60"/>
  <c r="G112" i="76"/>
  <c r="G114" i="60"/>
  <c r="G83" i="60"/>
  <c r="G37" i="76"/>
  <c r="G65" i="60"/>
  <c r="G12" i="76"/>
  <c r="G120" i="60"/>
  <c r="G101" i="60"/>
  <c r="G59" i="67"/>
  <c r="G123" i="76"/>
  <c r="G56" i="60"/>
  <c r="G37" i="60"/>
  <c r="G24" i="67"/>
  <c r="S45" i="31"/>
  <c r="G4" i="60"/>
  <c r="G72" i="67"/>
  <c r="G84" i="60"/>
  <c r="G68" i="76"/>
  <c r="G41" i="67"/>
  <c r="G101" i="67"/>
  <c r="G7" i="76"/>
  <c r="G121" i="76"/>
  <c r="G5" i="67"/>
  <c r="G107" i="76"/>
  <c r="G14" i="60"/>
  <c r="G31" i="76"/>
  <c r="G45" i="67"/>
  <c r="G92" i="76"/>
  <c r="G27" i="67"/>
  <c r="G121" i="67"/>
  <c r="G8" i="76"/>
  <c r="G52" i="76"/>
  <c r="G66" i="67"/>
  <c r="G11" i="67"/>
  <c r="G90" i="67"/>
  <c r="G125" i="76"/>
  <c r="G96" i="76"/>
  <c r="G114" i="67"/>
  <c r="G63" i="67"/>
  <c r="G17" i="76"/>
  <c r="G93" i="60"/>
  <c r="G69" i="76"/>
  <c r="G64" i="76"/>
  <c r="G58" i="67"/>
  <c r="G119" i="60"/>
  <c r="G50" i="76"/>
  <c r="G91" i="76"/>
  <c r="G19" i="67"/>
  <c r="G87" i="76"/>
  <c r="G90" i="76"/>
  <c r="G67" i="67"/>
  <c r="G36" i="67"/>
  <c r="G9" i="60"/>
  <c r="G76" i="67"/>
  <c r="G119" i="76"/>
  <c r="G13" i="76"/>
  <c r="G4" i="67"/>
  <c r="G2" i="60"/>
  <c r="G74" i="76"/>
  <c r="G80" i="60"/>
  <c r="G126" i="60"/>
  <c r="G14" i="76"/>
  <c r="G21" i="76"/>
  <c r="G12" i="67"/>
  <c r="G13" i="60"/>
  <c r="G10" i="67"/>
  <c r="G15" i="76"/>
  <c r="G41" i="60"/>
  <c r="G76" i="76"/>
  <c r="G50" i="67"/>
  <c r="G122" i="76"/>
  <c r="G117" i="67"/>
  <c r="G118" i="60"/>
  <c r="G21" i="67"/>
  <c r="G101" i="76"/>
  <c r="G111" i="67"/>
  <c r="G57" i="76"/>
  <c r="G25" i="76"/>
  <c r="G32" i="60"/>
  <c r="G67" i="60"/>
  <c r="G55" i="76"/>
  <c r="G16" i="60"/>
  <c r="G51" i="60"/>
  <c r="G77" i="76"/>
  <c r="G53" i="67"/>
  <c r="G11" i="76"/>
  <c r="G67" i="76"/>
  <c r="G126" i="76"/>
  <c r="G31" i="67"/>
  <c r="G19" i="60"/>
  <c r="G93" i="67"/>
  <c r="G96" i="60"/>
  <c r="G57" i="67"/>
  <c r="G31" i="60"/>
  <c r="G14" i="67"/>
  <c r="G46" i="67"/>
  <c r="G70" i="76"/>
  <c r="G116" i="60"/>
  <c r="G125" i="67"/>
  <c r="G32" i="67"/>
  <c r="G35" i="60"/>
  <c r="G79" i="67"/>
  <c r="G47" i="76"/>
  <c r="G103" i="67"/>
  <c r="G36" i="60"/>
  <c r="G33" i="76"/>
  <c r="G54" i="67"/>
  <c r="G5" i="60"/>
  <c r="G105" i="60"/>
  <c r="G89" i="76"/>
  <c r="G59" i="60"/>
  <c r="G20" i="60"/>
  <c r="G106" i="67"/>
  <c r="G90" i="60"/>
  <c r="G89" i="60"/>
  <c r="G30" i="60"/>
  <c r="G6" i="76"/>
  <c r="G47" i="67"/>
  <c r="G125" i="60"/>
  <c r="G89" i="67"/>
  <c r="G109" i="67"/>
  <c r="G108" i="60"/>
  <c r="G111" i="76"/>
  <c r="G43" i="60"/>
  <c r="G69" i="67"/>
  <c r="G106" i="60"/>
  <c r="G104" i="76"/>
  <c r="G56" i="76"/>
  <c r="G87" i="60"/>
  <c r="G68" i="67"/>
  <c r="G28" i="60"/>
  <c r="G103" i="60"/>
  <c r="G10" i="76"/>
  <c r="G38" i="76"/>
  <c r="G102" i="76"/>
  <c r="G94" i="76"/>
  <c r="T45" i="31" l="1"/>
  <c r="T44" i="31"/>
  <c r="T46" i="31"/>
  <c r="R22" i="79"/>
  <c r="R17" i="31"/>
  <c r="R34" i="31"/>
  <c r="R12" i="31"/>
  <c r="R19" i="31"/>
  <c r="S15" i="31"/>
  <c r="S42" i="31"/>
  <c r="S26" i="31"/>
  <c r="S39" i="31"/>
  <c r="R35" i="31"/>
  <c r="S28" i="31"/>
  <c r="R21" i="79"/>
  <c r="R38" i="31"/>
  <c r="S22" i="31"/>
  <c r="R19" i="79"/>
  <c r="S19" i="79" s="1"/>
  <c r="R20" i="31"/>
  <c r="R11" i="31"/>
  <c r="S12" i="31"/>
  <c r="R21" i="31"/>
  <c r="S40" i="31"/>
  <c r="R25" i="79"/>
  <c r="R26" i="31"/>
  <c r="S21" i="31"/>
  <c r="S22" i="79"/>
  <c r="S21" i="79"/>
  <c r="R33" i="79"/>
  <c r="R16" i="31"/>
  <c r="R36" i="31"/>
  <c r="R18" i="31"/>
  <c r="R32" i="31"/>
  <c r="S38" i="31"/>
  <c r="S29" i="31"/>
  <c r="S25" i="31"/>
  <c r="S41" i="31"/>
  <c r="R23" i="31"/>
  <c r="S18" i="31"/>
  <c r="R31" i="79"/>
  <c r="R27" i="31"/>
  <c r="S24" i="31"/>
  <c r="S31" i="79"/>
  <c r="R39" i="31"/>
  <c r="S33" i="31"/>
  <c r="R30" i="79"/>
  <c r="R40" i="31"/>
  <c r="S19" i="31"/>
  <c r="S25" i="79"/>
  <c r="R28" i="31"/>
  <c r="S23" i="31"/>
  <c r="S20" i="79"/>
  <c r="R29" i="79"/>
  <c r="R42" i="31"/>
  <c r="R41" i="31"/>
  <c r="S35" i="31"/>
  <c r="R30" i="31"/>
  <c r="R24" i="79"/>
  <c r="S24" i="79" s="1"/>
  <c r="S34" i="31"/>
  <c r="R25" i="31"/>
  <c r="S14" i="31"/>
  <c r="R43" i="31"/>
  <c r="S30" i="31"/>
  <c r="R32" i="79"/>
  <c r="S32" i="79" s="1"/>
  <c r="S30" i="79"/>
  <c r="R29" i="31"/>
  <c r="R37" i="31"/>
  <c r="R13" i="31"/>
  <c r="R31" i="31"/>
  <c r="S43" i="31"/>
  <c r="S16" i="31"/>
  <c r="S17" i="31"/>
  <c r="S32" i="31"/>
  <c r="S36" i="31"/>
  <c r="S11" i="31"/>
  <c r="R27" i="79"/>
  <c r="S27" i="79" s="1"/>
  <c r="R14" i="31"/>
  <c r="S37" i="31"/>
  <c r="S20" i="31"/>
  <c r="R23" i="79"/>
  <c r="S23" i="79" s="1"/>
  <c r="R15" i="31"/>
  <c r="S13" i="31"/>
  <c r="R26" i="79"/>
  <c r="S26" i="79" s="1"/>
  <c r="R22" i="31"/>
  <c r="S31" i="31"/>
  <c r="R28" i="79"/>
  <c r="S28" i="79" s="1"/>
  <c r="R33" i="31"/>
  <c r="R24" i="31"/>
  <c r="S27"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9" i="79"/>
  <c r="S33" i="79"/>
  <c r="W26" i="48"/>
  <c r="U11" i="31" a="1"/>
  <c r="Q27" i="48" l="1"/>
  <c r="U11" i="31"/>
  <c r="V27" i="48"/>
  <c r="W27" i="48"/>
  <c r="Q28" i="48" l="1"/>
  <c r="V28" i="48"/>
  <c r="Q29" i="48" l="1"/>
  <c r="Z17" i="56"/>
  <c r="Z17" i="63"/>
  <c r="Z17" i="70"/>
  <c r="R52" i="70"/>
  <c r="R66" i="70"/>
  <c r="R32" i="70"/>
  <c r="R19" i="56"/>
  <c r="R53" i="70"/>
  <c r="R67" i="70"/>
  <c r="R23" i="56"/>
  <c r="S32" i="70"/>
  <c r="J8" i="31"/>
  <c r="W28" i="48"/>
  <c r="R69" i="70"/>
  <c r="S67" i="70"/>
  <c r="R40" i="70"/>
  <c r="S40" i="70" s="1"/>
  <c r="R49" i="70"/>
  <c r="R22" i="56"/>
  <c r="K8" i="31"/>
  <c r="S19" i="56"/>
  <c r="J7" i="31"/>
  <c r="R33" i="70"/>
  <c r="J3" i="31"/>
  <c r="W29" i="48"/>
  <c r="R27" i="70"/>
  <c r="R51" i="70"/>
  <c r="R31" i="70"/>
  <c r="R29" i="70"/>
  <c r="R19" i="70"/>
  <c r="S19" i="70" s="1"/>
  <c r="R28" i="70"/>
  <c r="R56" i="70"/>
  <c r="S23" i="56"/>
  <c r="S53" i="70"/>
  <c r="S27" i="70"/>
  <c r="K4" i="31"/>
  <c r="K7" i="31"/>
  <c r="J4" i="31"/>
  <c r="R42" i="70"/>
  <c r="S42" i="70" s="1"/>
  <c r="R55" i="70"/>
  <c r="S55" i="70" s="1"/>
  <c r="S69" i="70"/>
  <c r="R68" i="70"/>
  <c r="S68" i="70" s="1"/>
  <c r="R20" i="56"/>
  <c r="S20" i="56" s="1"/>
  <c r="R36" i="70"/>
  <c r="S36" i="70" s="1"/>
  <c r="R24" i="56"/>
  <c r="S24" i="56" s="1"/>
  <c r="R57" i="70"/>
  <c r="S57" i="70" s="1"/>
  <c r="R60" i="70"/>
  <c r="S60" i="70" s="1"/>
  <c r="R48" i="70"/>
  <c r="R34" i="70"/>
  <c r="S34" i="70" s="1"/>
  <c r="R45" i="70"/>
  <c r="R43" i="70"/>
  <c r="S66" i="70"/>
  <c r="K9" i="31"/>
  <c r="V29" i="48"/>
  <c r="R63" i="70"/>
  <c r="S63" i="70" s="1"/>
  <c r="R21" i="70"/>
  <c r="S21" i="70" s="1"/>
  <c r="R54" i="70"/>
  <c r="R38" i="70"/>
  <c r="S38" i="70" s="1"/>
  <c r="R21" i="56"/>
  <c r="S21" i="56" s="1"/>
  <c r="R24" i="70"/>
  <c r="R65" i="70"/>
  <c r="S45" i="70"/>
  <c r="S24" i="70"/>
  <c r="R41" i="70"/>
  <c r="S41" i="70" s="1"/>
  <c r="R26" i="56"/>
  <c r="S26" i="56" s="1"/>
  <c r="S49" i="70"/>
  <c r="K3" i="31"/>
  <c r="R30" i="70"/>
  <c r="S30" i="70" s="1"/>
  <c r="R70" i="70"/>
  <c r="S29" i="70"/>
  <c r="R27" i="56"/>
  <c r="R35" i="70"/>
  <c r="R25" i="56"/>
  <c r="S25" i="56" s="1"/>
  <c r="R50" i="70"/>
  <c r="S50" i="70" s="1"/>
  <c r="R64" i="70"/>
  <c r="S64" i="70" s="1"/>
  <c r="R39" i="70"/>
  <c r="S39" i="70" s="1"/>
  <c r="R37" i="70"/>
  <c r="R22" i="70"/>
  <c r="S22" i="70" s="1"/>
  <c r="S52" i="70"/>
  <c r="S65" i="70"/>
  <c r="S54" i="70"/>
  <c r="S48" i="70"/>
  <c r="S70" i="70"/>
  <c r="S27" i="56"/>
  <c r="S43" i="70"/>
  <c r="K6" i="31"/>
  <c r="S35" i="70"/>
  <c r="J6" i="31"/>
  <c r="R20" i="70"/>
  <c r="S20" i="70" s="1"/>
  <c r="R58" i="70"/>
  <c r="S28" i="70"/>
  <c r="S37" i="70"/>
  <c r="J9" i="31"/>
  <c r="R46" i="70"/>
  <c r="S46" i="70" s="1"/>
  <c r="S56" i="70"/>
  <c r="S33" i="70"/>
  <c r="J5" i="31"/>
  <c r="R59" i="70"/>
  <c r="S59" i="70" s="1"/>
  <c r="R47" i="70"/>
  <c r="S47" i="70" s="1"/>
  <c r="S31" i="70"/>
  <c r="S22" i="56"/>
  <c r="K5" i="31"/>
  <c r="R44" i="70"/>
  <c r="S44" i="70" s="1"/>
  <c r="R23" i="70"/>
  <c r="S23" i="70" s="1"/>
  <c r="S58" i="70"/>
  <c r="S51" i="70"/>
  <c r="G8" i="31" l="1"/>
  <c r="H9" i="31"/>
  <c r="H6" i="31"/>
  <c r="G9" i="31"/>
  <c r="H5" i="31"/>
  <c r="G5" i="31"/>
  <c r="H8" i="31"/>
  <c r="G6" i="31"/>
  <c r="H7" i="31"/>
  <c r="G7" i="31"/>
  <c r="G3" i="31"/>
  <c r="H4" i="31"/>
  <c r="G4" i="31"/>
  <c r="H3" i="31"/>
  <c r="I7" i="31" l="1"/>
  <c r="I5" i="31"/>
  <c r="I6" i="31"/>
  <c r="I9" i="31"/>
  <c r="I4" i="31"/>
  <c r="I3" i="31"/>
  <c r="I8" i="31"/>
  <c r="C29" i="91"/>
  <c r="I1" i="90"/>
  <c r="B2" i="87" a="1"/>
  <c r="G35" i="91"/>
  <c r="C35" i="91"/>
  <c r="B2" i="89" a="1"/>
  <c r="I1" i="88"/>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G50" i="91"/>
  <c r="A3" i="87" a="1"/>
  <c r="A3" i="89" a="1"/>
  <c r="C51" i="91"/>
  <c r="G51" i="91"/>
  <c r="M51" i="91"/>
  <c r="M50" i="91"/>
  <c r="C50"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S3" i="26" l="1"/>
  <c r="S3" i="25"/>
  <c r="S3" i="27"/>
  <c r="M8" i="20" a="1"/>
  <c r="M4" i="22" a="1"/>
  <c r="M7" i="21" a="1"/>
  <c r="M31" i="21" l="1"/>
  <c r="M25" i="21"/>
  <c r="M33" i="21"/>
  <c r="M44" i="21"/>
  <c r="M38" i="21"/>
  <c r="M9" i="21"/>
  <c r="M15" i="21"/>
  <c r="M48" i="21"/>
  <c r="M20" i="21"/>
  <c r="M18" i="21"/>
  <c r="M17" i="21"/>
  <c r="M26" i="21"/>
  <c r="M14" i="21"/>
  <c r="M13" i="21"/>
  <c r="M41" i="21"/>
  <c r="M42" i="21"/>
  <c r="M8" i="21"/>
  <c r="M16" i="21"/>
  <c r="M47" i="21"/>
  <c r="M43" i="21"/>
  <c r="M35" i="21"/>
  <c r="M11" i="21"/>
  <c r="M27" i="21"/>
  <c r="M46" i="21"/>
  <c r="M23" i="21"/>
  <c r="M37" i="21"/>
  <c r="M24" i="21"/>
  <c r="M34" i="21"/>
  <c r="M30" i="21"/>
  <c r="M39" i="21"/>
  <c r="M36" i="21"/>
  <c r="M21" i="21"/>
  <c r="M29" i="21"/>
  <c r="M10" i="21"/>
  <c r="M40" i="21"/>
  <c r="M12" i="21"/>
  <c r="M7" i="21"/>
  <c r="M32" i="21"/>
  <c r="M22" i="21"/>
  <c r="M19" i="21"/>
  <c r="M28" i="21"/>
  <c r="M45" i="21"/>
  <c r="M9" i="22"/>
  <c r="M13" i="22"/>
  <c r="M5" i="22"/>
  <c r="M6" i="22"/>
  <c r="M15" i="22"/>
  <c r="M10" i="22"/>
  <c r="M7" i="22"/>
  <c r="M12" i="22"/>
  <c r="M4" i="22"/>
  <c r="M8" i="22"/>
  <c r="M11" i="22"/>
  <c r="M14" i="22"/>
  <c r="M11" i="20"/>
  <c r="M10" i="20"/>
  <c r="M9" i="20"/>
  <c r="M8" i="20"/>
  <c r="X5" i="27" a="1"/>
  <c r="X5" i="25" a="1"/>
  <c r="X5" i="26" a="1"/>
  <c r="O4" i="22" l="1" a="1"/>
  <c r="O8" i="22" s="1"/>
  <c r="O7" i="21" a="1"/>
  <c r="O22" i="21" s="1"/>
  <c r="O10" i="22"/>
  <c r="O14" i="22"/>
  <c r="O9" i="22"/>
  <c r="X5" i="27"/>
  <c r="X13" i="27"/>
  <c r="X40" i="27"/>
  <c r="X27" i="27"/>
  <c r="X20" i="27"/>
  <c r="X19" i="27"/>
  <c r="X10" i="27"/>
  <c r="X15" i="27"/>
  <c r="X23" i="27"/>
  <c r="X21" i="27"/>
  <c r="X24" i="27"/>
  <c r="X31" i="27"/>
  <c r="X41" i="27"/>
  <c r="X30" i="27"/>
  <c r="X16" i="27"/>
  <c r="X12" i="27"/>
  <c r="X17" i="27"/>
  <c r="X39" i="27"/>
  <c r="X22" i="27"/>
  <c r="X11" i="27"/>
  <c r="X36" i="27"/>
  <c r="X8" i="27"/>
  <c r="X28" i="27"/>
  <c r="X7" i="27"/>
  <c r="X26" i="27"/>
  <c r="X38" i="27"/>
  <c r="X32" i="27"/>
  <c r="X18" i="27"/>
  <c r="X25" i="27"/>
  <c r="X6" i="27"/>
  <c r="X29" i="27"/>
  <c r="X14" i="27"/>
  <c r="X33" i="27"/>
  <c r="X34" i="27"/>
  <c r="X37" i="27"/>
  <c r="X42" i="27"/>
  <c r="X35" i="27"/>
  <c r="X9" i="27"/>
  <c r="X14" i="25"/>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D2" i="24"/>
  <c r="I2" i="33" s="1"/>
  <c r="E2" i="23"/>
  <c r="F2" i="21"/>
  <c r="F2" i="13"/>
  <c r="D1" i="49"/>
  <c r="N3" i="39"/>
  <c r="L3" i="58"/>
  <c r="H20" i="58"/>
  <c r="I20" i="58" s="1"/>
  <c r="N3" i="40"/>
  <c r="J10" i="40"/>
  <c r="K10" i="40" s="1"/>
  <c r="J18" i="40"/>
  <c r="J16" i="40"/>
  <c r="K16" i="40" s="1"/>
  <c r="N4" i="73"/>
  <c r="H17" i="40"/>
  <c r="H16" i="40"/>
  <c r="H12" i="40"/>
  <c r="L3" i="74"/>
  <c r="I3" i="59"/>
  <c r="J14" i="40"/>
  <c r="I3" i="82"/>
  <c r="C10" i="59"/>
  <c r="H11" i="40"/>
  <c r="H8" i="58"/>
  <c r="I8" i="58" s="1"/>
  <c r="H9" i="74"/>
  <c r="I9" i="74" s="1"/>
  <c r="C15" i="82"/>
  <c r="E3" i="73" a="1"/>
  <c r="E3" i="39" a="1"/>
  <c r="H7" i="58"/>
  <c r="H4" i="40"/>
  <c r="J11" i="40"/>
  <c r="K11" i="40" s="1"/>
  <c r="I3" i="75"/>
  <c r="I7" i="58"/>
  <c r="J13" i="40"/>
  <c r="K13" i="40" s="1"/>
  <c r="K18" i="40"/>
  <c r="C9" i="59"/>
  <c r="I3" i="66"/>
  <c r="L2" i="38"/>
  <c r="H17" i="58"/>
  <c r="I17" i="58" s="1"/>
  <c r="H4" i="74"/>
  <c r="I4" i="74" s="1"/>
  <c r="C7" i="75"/>
  <c r="C17" i="82"/>
  <c r="C3" i="66"/>
  <c r="H16" i="38"/>
  <c r="I16" i="38" s="1"/>
  <c r="H17" i="38"/>
  <c r="I17" i="38" s="1"/>
  <c r="K14" i="40"/>
  <c r="H4" i="38"/>
  <c r="I4" i="38" s="1"/>
  <c r="J9" i="40"/>
  <c r="K9" i="40" s="1"/>
  <c r="J19" i="40"/>
  <c r="K19" i="40" s="1"/>
  <c r="C5" i="75"/>
  <c r="C4" i="66"/>
  <c r="H13" i="58"/>
  <c r="I13" i="58" s="1"/>
  <c r="C5" i="66"/>
  <c r="P2" i="57"/>
  <c r="H12" i="58"/>
  <c r="I12" i="58" s="1"/>
  <c r="H15" i="58"/>
  <c r="I15" i="58" s="1"/>
  <c r="H10" i="58"/>
  <c r="I10" i="58" s="1"/>
  <c r="H11" i="58"/>
  <c r="I11" i="58" s="1"/>
  <c r="H14" i="58"/>
  <c r="I14" i="58" s="1"/>
  <c r="H6" i="58"/>
  <c r="I6" i="58" s="1"/>
  <c r="H16" i="58"/>
  <c r="I16" i="58" s="1"/>
  <c r="H5" i="58"/>
  <c r="I5" i="58" s="1"/>
  <c r="H19" i="58"/>
  <c r="I19" i="58" s="1"/>
  <c r="H4" i="58"/>
  <c r="I4" i="58" s="1"/>
  <c r="H3" i="58"/>
  <c r="I3" i="58" s="1"/>
  <c r="H9" i="58"/>
  <c r="I9" i="58" s="1"/>
  <c r="H18" i="58"/>
  <c r="I18" i="58" s="1"/>
  <c r="J8" i="40"/>
  <c r="K8" i="40" s="1"/>
  <c r="J7" i="40"/>
  <c r="K7" i="40" s="1"/>
  <c r="H14" i="40"/>
  <c r="H15" i="40"/>
  <c r="H18" i="40"/>
  <c r="J17" i="40"/>
  <c r="K17" i="40" s="1"/>
  <c r="J5" i="40"/>
  <c r="K5" i="40" s="1"/>
  <c r="J3" i="40"/>
  <c r="K3" i="40" s="1"/>
  <c r="J4" i="40"/>
  <c r="K4" i="40" s="1"/>
  <c r="J15" i="40"/>
  <c r="K15" i="40" s="1"/>
  <c r="H6" i="40"/>
  <c r="J6" i="40"/>
  <c r="K6" i="40" s="1"/>
  <c r="H7" i="40"/>
  <c r="J12" i="40"/>
  <c r="K12" i="40" s="1"/>
  <c r="H6" i="74"/>
  <c r="I6" i="74" s="1"/>
  <c r="H7" i="74"/>
  <c r="I7" i="74" s="1"/>
  <c r="H11" i="74"/>
  <c r="I11" i="74" s="1"/>
  <c r="H3" i="74"/>
  <c r="I3" i="74" s="1"/>
  <c r="H5" i="74"/>
  <c r="I5" i="74" s="1"/>
  <c r="H13" i="74"/>
  <c r="I13" i="74" s="1"/>
  <c r="H12" i="74"/>
  <c r="I12" i="74" s="1"/>
  <c r="H10" i="74"/>
  <c r="I10" i="74" s="1"/>
  <c r="H8" i="74"/>
  <c r="I8" i="74" s="1"/>
  <c r="H14" i="74"/>
  <c r="I14" i="74" s="1"/>
  <c r="C11" i="59"/>
  <c r="E11" i="59" s="1"/>
  <c r="F11" i="59" s="1"/>
  <c r="C7" i="59"/>
  <c r="E7" i="59" s="1"/>
  <c r="F7" i="59" s="1"/>
  <c r="C6" i="59"/>
  <c r="C5" i="59"/>
  <c r="E5" i="59"/>
  <c r="C8" i="59"/>
  <c r="E8" i="59" s="1"/>
  <c r="E9" i="59"/>
  <c r="F9" i="59" s="1"/>
  <c r="C4" i="59"/>
  <c r="E6" i="59"/>
  <c r="F6" i="59" s="1"/>
  <c r="C3" i="59"/>
  <c r="E3" i="59" s="1"/>
  <c r="F3" i="59" s="1"/>
  <c r="E4" i="59"/>
  <c r="E10" i="59"/>
  <c r="F10" i="59" s="1"/>
  <c r="C12" i="82"/>
  <c r="C11" i="82"/>
  <c r="C5" i="82"/>
  <c r="C3" i="82"/>
  <c r="C7" i="82"/>
  <c r="C10" i="82"/>
  <c r="C13" i="82"/>
  <c r="C16" i="82"/>
  <c r="C6" i="82"/>
  <c r="C14" i="82"/>
  <c r="C4" i="82"/>
  <c r="C9" i="82"/>
  <c r="C8" i="82"/>
  <c r="C9" i="75"/>
  <c r="C6" i="75"/>
  <c r="C3" i="75"/>
  <c r="C8" i="75"/>
  <c r="E5" i="75"/>
  <c r="C4" i="75"/>
  <c r="E6" i="75"/>
  <c r="E8" i="75"/>
  <c r="F8" i="75" s="1"/>
  <c r="C7" i="66"/>
  <c r="C6" i="66"/>
  <c r="E4" i="66"/>
  <c r="F4" i="66" s="1"/>
  <c r="E6" i="66"/>
  <c r="H9" i="38"/>
  <c r="I9" i="38" s="1"/>
  <c r="H18" i="38"/>
  <c r="I18" i="38" s="1"/>
  <c r="H14" i="38"/>
  <c r="I14" i="38" s="1"/>
  <c r="H20" i="38"/>
  <c r="I20" i="38" s="1"/>
  <c r="H19" i="38"/>
  <c r="I19" i="38" s="1"/>
  <c r="H5" i="38"/>
  <c r="I5" i="38" s="1"/>
  <c r="H3" i="38"/>
  <c r="I3" i="38" s="1"/>
  <c r="H6" i="38"/>
  <c r="I6" i="38" s="1"/>
  <c r="H10" i="38"/>
  <c r="I10" i="38" s="1"/>
  <c r="H12" i="38"/>
  <c r="I12" i="38" s="1"/>
  <c r="H8" i="38"/>
  <c r="I8" i="38" s="1"/>
  <c r="H15" i="38"/>
  <c r="I15" i="38" s="1"/>
  <c r="H11" i="38"/>
  <c r="I11" i="38" s="1"/>
  <c r="H13" i="38"/>
  <c r="I13" i="38" s="1"/>
  <c r="H7" i="38"/>
  <c r="I7" i="38" s="1"/>
  <c r="J21" i="57"/>
  <c r="J34" i="57"/>
  <c r="J35" i="57"/>
  <c r="J11" i="57"/>
  <c r="J36" i="57"/>
  <c r="J32" i="57"/>
  <c r="J24" i="57"/>
  <c r="J27" i="57"/>
  <c r="J23" i="57"/>
  <c r="J40" i="57"/>
  <c r="J29" i="57"/>
  <c r="J7" i="57"/>
  <c r="J42" i="57"/>
  <c r="J13" i="57"/>
  <c r="J31" i="57"/>
  <c r="J41" i="57"/>
  <c r="J15" i="57"/>
  <c r="J37" i="57"/>
  <c r="J9" i="57"/>
  <c r="J28" i="57"/>
  <c r="J16" i="57"/>
  <c r="J22" i="57"/>
  <c r="J12" i="57"/>
  <c r="J19" i="57"/>
  <c r="J10" i="57"/>
  <c r="J17" i="57"/>
  <c r="J6" i="57"/>
  <c r="J39" i="57"/>
  <c r="J33" i="57"/>
  <c r="J18" i="57"/>
  <c r="J8" i="57"/>
  <c r="J30" i="57"/>
  <c r="L4" i="57"/>
  <c r="J20" i="57"/>
  <c r="J26" i="57"/>
  <c r="J14" i="57"/>
  <c r="J25" i="57"/>
  <c r="J38" i="57"/>
  <c r="L11" i="57"/>
  <c r="M11" i="57" s="1"/>
  <c r="L7" i="57"/>
  <c r="M7" i="57" s="1"/>
  <c r="L38" i="57"/>
  <c r="M38" i="57" s="1"/>
  <c r="L17" i="57"/>
  <c r="M17" i="57" s="1"/>
  <c r="L33" i="57"/>
  <c r="M33" i="57" s="1"/>
  <c r="L20" i="57"/>
  <c r="M20" i="57" s="1"/>
  <c r="L30" i="57"/>
  <c r="M30" i="57" s="1"/>
  <c r="L23" i="57"/>
  <c r="M23" i="57" s="1"/>
  <c r="L19" i="57"/>
  <c r="M19" i="57" s="1"/>
  <c r="L16" i="57"/>
  <c r="M16" i="57" s="1"/>
  <c r="L39" i="57"/>
  <c r="M39" i="57" s="1"/>
  <c r="L29" i="57"/>
  <c r="M29" i="57" s="1"/>
  <c r="L42" i="57"/>
  <c r="M42" i="57" s="1"/>
  <c r="L21" i="57"/>
  <c r="M21" i="57" s="1"/>
  <c r="L15" i="57"/>
  <c r="M15" i="57" s="1"/>
  <c r="L22" i="57"/>
  <c r="M22" i="57" s="1"/>
  <c r="L12" i="57"/>
  <c r="M12" i="57" s="1"/>
  <c r="L40" i="57"/>
  <c r="M40" i="57" s="1"/>
  <c r="L6" i="57"/>
  <c r="M6" i="57" s="1"/>
  <c r="L27" i="57"/>
  <c r="M27" i="57" s="1"/>
  <c r="L28" i="57"/>
  <c r="M28" i="57" s="1"/>
  <c r="L31" i="57"/>
  <c r="M31" i="57" s="1"/>
  <c r="L10" i="57"/>
  <c r="M10" i="57" s="1"/>
  <c r="L13" i="57"/>
  <c r="M13" i="57" s="1"/>
  <c r="L25" i="57"/>
  <c r="M25" i="57" s="1"/>
  <c r="L8" i="57"/>
  <c r="M8" i="57" s="1"/>
  <c r="L34" i="57"/>
  <c r="M34" i="57" s="1"/>
  <c r="L9" i="57"/>
  <c r="M9" i="57" s="1"/>
  <c r="M4" i="57"/>
  <c r="O4" i="22" l="1"/>
  <c r="O7" i="22"/>
  <c r="O7" i="21"/>
  <c r="O44" i="21"/>
  <c r="O9" i="21"/>
  <c r="O13" i="21"/>
  <c r="O37" i="21"/>
  <c r="O13" i="22"/>
  <c r="O41" i="21"/>
  <c r="O30" i="21"/>
  <c r="O15" i="21"/>
  <c r="O23" i="21"/>
  <c r="O48" i="21"/>
  <c r="O11" i="21"/>
  <c r="O5" i="22"/>
  <c r="O31" i="21"/>
  <c r="O27" i="21"/>
  <c r="O32" i="21"/>
  <c r="O19" i="21"/>
  <c r="O16" i="21"/>
  <c r="O33" i="21"/>
  <c r="O12" i="22"/>
  <c r="O35" i="21"/>
  <c r="O42" i="21"/>
  <c r="O20" i="21"/>
  <c r="O26" i="21"/>
  <c r="O25" i="21"/>
  <c r="O15" i="22"/>
  <c r="O6" i="22"/>
  <c r="O12" i="21"/>
  <c r="O8" i="21"/>
  <c r="O43" i="21"/>
  <c r="O38" i="21"/>
  <c r="O28" i="21"/>
  <c r="O11" i="22"/>
  <c r="O47" i="21"/>
  <c r="O36" i="21"/>
  <c r="O21" i="21"/>
  <c r="O39" i="21"/>
  <c r="O17" i="21"/>
  <c r="O40" i="21"/>
  <c r="O10" i="21"/>
  <c r="O34" i="21"/>
  <c r="O29" i="21"/>
  <c r="O46" i="21"/>
  <c r="O45" i="21"/>
  <c r="O18" i="21"/>
  <c r="O14" i="21"/>
  <c r="O24" i="21"/>
  <c r="A62" i="61"/>
  <c r="A40" i="61"/>
  <c r="A31" i="61"/>
  <c r="A54" i="61"/>
  <c r="A32" i="61"/>
  <c r="A46" i="61"/>
  <c r="A52" i="61"/>
  <c r="A38" i="61"/>
  <c r="A43" i="61"/>
  <c r="A61" i="61"/>
  <c r="A48" i="61"/>
  <c r="A51" i="61"/>
  <c r="A42" i="61"/>
  <c r="A57" i="61"/>
  <c r="A53" i="61"/>
  <c r="A44" i="61"/>
  <c r="A39" i="61"/>
  <c r="A30" i="61"/>
  <c r="A36" i="61"/>
  <c r="A50" i="61"/>
  <c r="A63" i="61"/>
  <c r="A35" i="61"/>
  <c r="A45" i="61"/>
  <c r="A65" i="61"/>
  <c r="A56" i="61"/>
  <c r="A34" i="61"/>
  <c r="A33" i="61"/>
  <c r="A29" i="61"/>
  <c r="B71" i="42"/>
  <c r="B67" i="42"/>
  <c r="B74" i="42"/>
  <c r="B64" i="42"/>
  <c r="B70" i="42"/>
  <c r="B72" i="42"/>
  <c r="B76" i="42"/>
  <c r="B68" i="42"/>
  <c r="B73" i="42"/>
  <c r="B79" i="42"/>
  <c r="B78" i="42"/>
  <c r="B62" i="42"/>
  <c r="B69" i="42"/>
  <c r="B66" i="42"/>
  <c r="B75" i="42"/>
  <c r="B77" i="42"/>
  <c r="B65" i="42"/>
  <c r="B63" i="42"/>
  <c r="B14" i="77"/>
  <c r="B10" i="77"/>
  <c r="B15" i="77"/>
  <c r="B19" i="77"/>
  <c r="B18" i="77"/>
  <c r="B16" i="77"/>
  <c r="A24" i="61"/>
  <c r="A11" i="61"/>
  <c r="A25" i="61"/>
  <c r="A16" i="61"/>
  <c r="A21" i="61"/>
  <c r="A19" i="61"/>
  <c r="A14" i="61"/>
  <c r="B2" i="42"/>
  <c r="B15" i="42"/>
  <c r="B6" i="42"/>
  <c r="A2" i="61"/>
  <c r="A3" i="61"/>
  <c r="A10" i="61"/>
  <c r="A7" i="61"/>
  <c r="A5" i="61"/>
  <c r="A4" i="61"/>
  <c r="A5" i="68"/>
  <c r="A8" i="61"/>
  <c r="A9" i="61"/>
  <c r="A6" i="61"/>
  <c r="B5" i="77"/>
  <c r="B7" i="77"/>
  <c r="B4" i="77"/>
  <c r="B7" i="42"/>
  <c r="B9" i="77"/>
  <c r="B12" i="42"/>
  <c r="B12" i="77"/>
  <c r="A22" i="61"/>
  <c r="A28" i="61"/>
  <c r="B13" i="42"/>
  <c r="B18" i="42"/>
  <c r="B13" i="77"/>
  <c r="B11" i="77"/>
  <c r="B10" i="42"/>
  <c r="A20" i="61"/>
  <c r="A13" i="61"/>
  <c r="A17" i="61"/>
  <c r="B5" i="42"/>
  <c r="A23" i="61"/>
  <c r="B20" i="77"/>
  <c r="A27" i="61"/>
  <c r="B17" i="77"/>
  <c r="A26" i="61"/>
  <c r="A15" i="61"/>
  <c r="B8" i="42"/>
  <c r="B17" i="42"/>
  <c r="B16" i="42"/>
  <c r="A18" i="61"/>
  <c r="A12" i="61"/>
  <c r="B9" i="42"/>
  <c r="B4" i="42"/>
  <c r="B14" i="42"/>
  <c r="E17" i="39"/>
  <c r="E40" i="39"/>
  <c r="E16" i="39"/>
  <c r="E23" i="39"/>
  <c r="E4" i="39"/>
  <c r="E13" i="39"/>
  <c r="E26" i="39"/>
  <c r="E10" i="39"/>
  <c r="E12" i="39"/>
  <c r="E3" i="39"/>
  <c r="E29" i="39"/>
  <c r="E27" i="39"/>
  <c r="E6" i="39"/>
  <c r="E37" i="39"/>
  <c r="E30" i="39"/>
  <c r="E33" i="39"/>
  <c r="E21" i="39"/>
  <c r="E41" i="39"/>
  <c r="E19" i="39"/>
  <c r="E44" i="39"/>
  <c r="E36" i="39"/>
  <c r="E20" i="39"/>
  <c r="E8" i="39"/>
  <c r="E22" i="39"/>
  <c r="E28" i="39"/>
  <c r="E34" i="39"/>
  <c r="E35" i="39"/>
  <c r="E7" i="39"/>
  <c r="E32" i="39"/>
  <c r="E43" i="39"/>
  <c r="E15" i="39"/>
  <c r="E39" i="39"/>
  <c r="E18" i="39"/>
  <c r="E5" i="39"/>
  <c r="E11" i="39"/>
  <c r="E24" i="39"/>
  <c r="E9" i="39"/>
  <c r="E38" i="39"/>
  <c r="E31" i="39"/>
  <c r="E14" i="39"/>
  <c r="E25" i="39"/>
  <c r="E42" i="39"/>
  <c r="B3" i="42"/>
  <c r="B11" i="42"/>
  <c r="E33" i="73"/>
  <c r="E11" i="73"/>
  <c r="E36" i="73"/>
  <c r="E13" i="73"/>
  <c r="E8" i="73"/>
  <c r="E17" i="73"/>
  <c r="E15" i="73"/>
  <c r="E9" i="73"/>
  <c r="E6" i="73"/>
  <c r="E35" i="73"/>
  <c r="E28" i="73"/>
  <c r="E31" i="73"/>
  <c r="E41" i="73"/>
  <c r="E22" i="73"/>
  <c r="E29" i="73"/>
  <c r="E25" i="73"/>
  <c r="E26" i="73"/>
  <c r="E23" i="73"/>
  <c r="E4" i="73"/>
  <c r="E7" i="73"/>
  <c r="E40" i="73"/>
  <c r="E18" i="73"/>
  <c r="E16" i="73"/>
  <c r="E32" i="73"/>
  <c r="E42" i="73"/>
  <c r="E34" i="73"/>
  <c r="E27" i="73"/>
  <c r="E12" i="73"/>
  <c r="E14" i="73"/>
  <c r="E19" i="73"/>
  <c r="E44" i="73"/>
  <c r="E21" i="73"/>
  <c r="E30" i="73"/>
  <c r="E43" i="73"/>
  <c r="E38" i="73"/>
  <c r="E20" i="73"/>
  <c r="E10" i="73"/>
  <c r="E39" i="73"/>
  <c r="E3" i="73"/>
  <c r="E24" i="73"/>
  <c r="E5" i="73"/>
  <c r="E37" i="73"/>
  <c r="A3" i="68"/>
  <c r="E7" i="66"/>
  <c r="H43" i="61"/>
  <c r="C56" i="61"/>
  <c r="J69" i="42"/>
  <c r="E12" i="82"/>
  <c r="C4" i="61"/>
  <c r="J7" i="77"/>
  <c r="H23" i="61"/>
  <c r="F19" i="39"/>
  <c r="F22" i="73"/>
  <c r="C50" i="61"/>
  <c r="D10" i="77"/>
  <c r="I17" i="77"/>
  <c r="C42" i="61"/>
  <c r="I21" i="61"/>
  <c r="H26" i="61"/>
  <c r="J19" i="77"/>
  <c r="C40" i="61"/>
  <c r="H30" i="61"/>
  <c r="J72" i="42"/>
  <c r="H5" i="68"/>
  <c r="J7" i="42"/>
  <c r="C20" i="77"/>
  <c r="F7" i="39"/>
  <c r="B3" i="68"/>
  <c r="I77" i="42"/>
  <c r="I9" i="61"/>
  <c r="D9" i="42"/>
  <c r="D73" i="42"/>
  <c r="B10" i="61"/>
  <c r="C12" i="77"/>
  <c r="F35" i="73"/>
  <c r="C63" i="42"/>
  <c r="H22" i="61"/>
  <c r="F27" i="73"/>
  <c r="H48" i="61"/>
  <c r="C33" i="61"/>
  <c r="D75" i="42"/>
  <c r="I14" i="77"/>
  <c r="B8" i="61"/>
  <c r="C9" i="77"/>
  <c r="B27" i="61"/>
  <c r="F4" i="39"/>
  <c r="C11" i="42"/>
  <c r="H54" i="61"/>
  <c r="H16" i="61"/>
  <c r="F13" i="39"/>
  <c r="C32" i="61"/>
  <c r="F26" i="39"/>
  <c r="F37" i="73"/>
  <c r="C79" i="42"/>
  <c r="C13" i="61"/>
  <c r="I53" i="61"/>
  <c r="J74" i="42"/>
  <c r="L24" i="57"/>
  <c r="D18" i="77"/>
  <c r="C17" i="61"/>
  <c r="F21" i="39"/>
  <c r="F20" i="73"/>
  <c r="B44" i="61"/>
  <c r="J64" i="42"/>
  <c r="B5" i="61"/>
  <c r="D13" i="42"/>
  <c r="C17" i="42"/>
  <c r="F5" i="39"/>
  <c r="H57" i="61"/>
  <c r="C43" i="61"/>
  <c r="F34" i="73"/>
  <c r="B34" i="61"/>
  <c r="F15" i="73"/>
  <c r="B63" i="61"/>
  <c r="C46" i="61"/>
  <c r="I36" i="61"/>
  <c r="C27" i="61"/>
  <c r="F15" i="39"/>
  <c r="C78" i="42"/>
  <c r="H14" i="61"/>
  <c r="F25" i="39"/>
  <c r="C5" i="77"/>
  <c r="D17" i="42"/>
  <c r="I14" i="42"/>
  <c r="I70" i="42"/>
  <c r="C15" i="42"/>
  <c r="J18" i="42"/>
  <c r="C67" i="42"/>
  <c r="I34" i="61"/>
  <c r="B11" i="61"/>
  <c r="H51" i="61"/>
  <c r="I15" i="77"/>
  <c r="C68" i="42"/>
  <c r="D65" i="42"/>
  <c r="B35" i="61"/>
  <c r="H52" i="61"/>
  <c r="I28" i="61"/>
  <c r="I62" i="42"/>
  <c r="J5" i="77"/>
  <c r="F40" i="73"/>
  <c r="C39" i="61"/>
  <c r="H24" i="61"/>
  <c r="I18" i="42"/>
  <c r="E3" i="82"/>
  <c r="D7" i="42"/>
  <c r="D77" i="42"/>
  <c r="C15" i="77"/>
  <c r="J63" i="42"/>
  <c r="I75" i="42"/>
  <c r="J11" i="42"/>
  <c r="F42" i="73"/>
  <c r="F11" i="73"/>
  <c r="I52" i="61"/>
  <c r="I23" i="61"/>
  <c r="E3" i="33"/>
  <c r="D20" i="77"/>
  <c r="D4" i="77"/>
  <c r="I48" i="61"/>
  <c r="C2" i="61"/>
  <c r="I11" i="42"/>
  <c r="F5" i="73"/>
  <c r="F23" i="73"/>
  <c r="B52" i="61"/>
  <c r="J18" i="77"/>
  <c r="I17" i="61"/>
  <c r="L37" i="57"/>
  <c r="M37" i="57" s="1"/>
  <c r="E4" i="75"/>
  <c r="B43" i="61"/>
  <c r="B56" i="61"/>
  <c r="C69" i="42"/>
  <c r="I4" i="61"/>
  <c r="D7" i="77"/>
  <c r="B23" i="61"/>
  <c r="F35" i="39"/>
  <c r="F18" i="73"/>
  <c r="H29" i="61"/>
  <c r="C10" i="77"/>
  <c r="D17" i="77"/>
  <c r="I71" i="42"/>
  <c r="B21" i="61"/>
  <c r="C26" i="61"/>
  <c r="I19" i="77"/>
  <c r="C15" i="61"/>
  <c r="I40" i="61"/>
  <c r="B30" i="61"/>
  <c r="I72" i="42"/>
  <c r="I11" i="61"/>
  <c r="J6" i="42"/>
  <c r="J13" i="77"/>
  <c r="B18" i="61"/>
  <c r="F24" i="39"/>
  <c r="C51" i="61"/>
  <c r="C9" i="61"/>
  <c r="I9" i="42"/>
  <c r="C73" i="42"/>
  <c r="I10" i="61"/>
  <c r="I12" i="77"/>
  <c r="H46" i="61"/>
  <c r="L35" i="57"/>
  <c r="B22" i="61"/>
  <c r="C31" i="61"/>
  <c r="H36" i="61"/>
  <c r="J76" i="42"/>
  <c r="E14" i="82"/>
  <c r="D14" i="77"/>
  <c r="H8" i="61"/>
  <c r="D9" i="77"/>
  <c r="H27" i="61"/>
  <c r="F6" i="39"/>
  <c r="F9" i="73"/>
  <c r="C54" i="61"/>
  <c r="I16" i="61"/>
  <c r="F37" i="39"/>
  <c r="B32" i="61"/>
  <c r="F30" i="39"/>
  <c r="H35" i="61"/>
  <c r="E8" i="82"/>
  <c r="F8" i="82" s="1"/>
  <c r="H13" i="61"/>
  <c r="C53" i="61"/>
  <c r="D74" i="42"/>
  <c r="C14" i="61"/>
  <c r="C7" i="61"/>
  <c r="E5" i="82"/>
  <c r="H17" i="61"/>
  <c r="F28" i="39"/>
  <c r="I38" i="61"/>
  <c r="C65" i="61"/>
  <c r="J62" i="42"/>
  <c r="E15" i="82"/>
  <c r="I5" i="61"/>
  <c r="C13" i="42"/>
  <c r="I17" i="42"/>
  <c r="F42" i="39"/>
  <c r="C57" i="61"/>
  <c r="F3" i="82"/>
  <c r="I56" i="61"/>
  <c r="I24" i="61"/>
  <c r="C18" i="42"/>
  <c r="F39" i="73"/>
  <c r="F33" i="73"/>
  <c r="C19" i="77"/>
  <c r="I66" i="42"/>
  <c r="H10" i="61"/>
  <c r="F32" i="39"/>
  <c r="B16" i="61"/>
  <c r="J65" i="42"/>
  <c r="I35" i="61"/>
  <c r="H45" i="61"/>
  <c r="H7" i="61"/>
  <c r="C8" i="42"/>
  <c r="B65" i="61"/>
  <c r="D2" i="42"/>
  <c r="F41" i="73"/>
  <c r="H39" i="61"/>
  <c r="B24" i="61"/>
  <c r="D16" i="42"/>
  <c r="F30" i="73"/>
  <c r="F8" i="59"/>
  <c r="J66" i="42"/>
  <c r="H18" i="61"/>
  <c r="C63" i="61"/>
  <c r="I46" i="61"/>
  <c r="B36" i="61"/>
  <c r="I2" i="61"/>
  <c r="F9" i="39"/>
  <c r="I10" i="42"/>
  <c r="F31" i="39"/>
  <c r="C45" i="61"/>
  <c r="I14" i="61"/>
  <c r="I8" i="42"/>
  <c r="D14" i="42"/>
  <c r="E3" i="66"/>
  <c r="J16" i="42"/>
  <c r="H61" i="61"/>
  <c r="J20" i="77"/>
  <c r="J12" i="42"/>
  <c r="C4" i="77"/>
  <c r="D68" i="42"/>
  <c r="I65" i="42"/>
  <c r="I79" i="42"/>
  <c r="J78" i="42"/>
  <c r="J8" i="42"/>
  <c r="J2" i="42"/>
  <c r="F3" i="39"/>
  <c r="C14" i="42"/>
  <c r="M35" i="57"/>
  <c r="E7" i="75"/>
  <c r="D70" i="42"/>
  <c r="H50" i="61"/>
  <c r="B42" i="61"/>
  <c r="E11" i="82"/>
  <c r="F27" i="39"/>
  <c r="J9" i="42"/>
  <c r="I63" i="42"/>
  <c r="J75" i="42"/>
  <c r="B12" i="61"/>
  <c r="C3" i="61"/>
  <c r="C6" i="61"/>
  <c r="C44" i="61"/>
  <c r="C2" i="42"/>
  <c r="J5" i="42"/>
  <c r="F5" i="82"/>
  <c r="E3" i="75"/>
  <c r="I43" i="61"/>
  <c r="H56" i="61"/>
  <c r="D69" i="42"/>
  <c r="C24" i="61"/>
  <c r="J15" i="42"/>
  <c r="D18" i="42"/>
  <c r="C16" i="42"/>
  <c r="F11" i="39"/>
  <c r="F19" i="73"/>
  <c r="I29" i="61"/>
  <c r="F20" i="39"/>
  <c r="C71" i="42"/>
  <c r="I26" i="61"/>
  <c r="D19" i="77"/>
  <c r="I15" i="61"/>
  <c r="B61" i="61"/>
  <c r="H34" i="61"/>
  <c r="D66" i="42"/>
  <c r="C11" i="61"/>
  <c r="C6" i="42"/>
  <c r="I13" i="77"/>
  <c r="I18" i="61"/>
  <c r="L3" i="81"/>
  <c r="B51" i="61"/>
  <c r="D12" i="42"/>
  <c r="F26" i="73"/>
  <c r="J73" i="42"/>
  <c r="C10" i="61"/>
  <c r="D12" i="77"/>
  <c r="B46" i="61"/>
  <c r="F10" i="39"/>
  <c r="H31" i="61"/>
  <c r="C36" i="61"/>
  <c r="I76" i="42"/>
  <c r="E13" i="82"/>
  <c r="J14" i="77"/>
  <c r="I8" i="61"/>
  <c r="J9" i="77"/>
  <c r="I27" i="61"/>
  <c r="F36" i="39"/>
  <c r="F25" i="73"/>
  <c r="B54" i="61"/>
  <c r="C16" i="61"/>
  <c r="F43" i="39"/>
  <c r="I32" i="61"/>
  <c r="F8" i="39"/>
  <c r="C35" i="61"/>
  <c r="I19" i="61"/>
  <c r="F14" i="39"/>
  <c r="H53" i="61"/>
  <c r="C74" i="42"/>
  <c r="B14" i="61"/>
  <c r="I7" i="61"/>
  <c r="C28" i="61"/>
  <c r="D8" i="42"/>
  <c r="F18" i="39"/>
  <c r="H38" i="61"/>
  <c r="H65" i="61"/>
  <c r="C62" i="42"/>
  <c r="H5" i="61"/>
  <c r="J13" i="42"/>
  <c r="J17" i="42"/>
  <c r="F8" i="73"/>
  <c r="I57" i="61"/>
  <c r="J14" i="42"/>
  <c r="H14" i="81"/>
  <c r="H12" i="81"/>
  <c r="I15" i="42"/>
  <c r="C3" i="42"/>
  <c r="I61" i="61"/>
  <c r="D6" i="42"/>
  <c r="C18" i="61"/>
  <c r="I12" i="42"/>
  <c r="J12" i="77"/>
  <c r="F33" i="39"/>
  <c r="C76" i="42"/>
  <c r="C8" i="61"/>
  <c r="F32" i="73"/>
  <c r="F38" i="39"/>
  <c r="C19" i="61"/>
  <c r="C52" i="61"/>
  <c r="B28" i="61"/>
  <c r="B38" i="61"/>
  <c r="I16" i="77"/>
  <c r="B57" i="61"/>
  <c r="E5" i="66"/>
  <c r="H3" i="68"/>
  <c r="C61" i="61"/>
  <c r="I6" i="42"/>
  <c r="C13" i="77"/>
  <c r="F29" i="73"/>
  <c r="C12" i="42"/>
  <c r="J4" i="77"/>
  <c r="F22" i="39"/>
  <c r="D76" i="42"/>
  <c r="H12" i="61"/>
  <c r="H3" i="61"/>
  <c r="B6" i="61"/>
  <c r="H19" i="61"/>
  <c r="D78" i="42"/>
  <c r="B7" i="61"/>
  <c r="F13" i="73"/>
  <c r="I65" i="61"/>
  <c r="I2" i="42"/>
  <c r="F40" i="39"/>
  <c r="F11" i="82"/>
  <c r="J70" i="42"/>
  <c r="D15" i="42"/>
  <c r="I3" i="42"/>
  <c r="E16" i="82"/>
  <c r="F16" i="82" s="1"/>
  <c r="C34" i="61"/>
  <c r="F16" i="73"/>
  <c r="I63" i="61"/>
  <c r="I4" i="42"/>
  <c r="F39" i="39"/>
  <c r="H33" i="61"/>
  <c r="I25" i="61"/>
  <c r="C11" i="77"/>
  <c r="F24" i="73"/>
  <c r="C10" i="42"/>
  <c r="H6" i="61"/>
  <c r="B19" i="61"/>
  <c r="B45" i="61"/>
  <c r="I18" i="77"/>
  <c r="H28" i="61"/>
  <c r="I44" i="61"/>
  <c r="D5" i="77"/>
  <c r="F14" i="73"/>
  <c r="H9" i="81"/>
  <c r="I9" i="81" s="1"/>
  <c r="I39" i="61"/>
  <c r="I7" i="77"/>
  <c r="J10" i="77"/>
  <c r="H21" i="61"/>
  <c r="B40" i="61"/>
  <c r="C72" i="42"/>
  <c r="J77" i="42"/>
  <c r="H63" i="61"/>
  <c r="J4" i="42"/>
  <c r="F36" i="73"/>
  <c r="C25" i="61"/>
  <c r="J11" i="77"/>
  <c r="I68" i="42"/>
  <c r="C65" i="42"/>
  <c r="D79" i="42"/>
  <c r="I45" i="61"/>
  <c r="F17" i="39"/>
  <c r="I5" i="77"/>
  <c r="F41" i="39"/>
  <c r="F38" i="73"/>
  <c r="F14" i="82"/>
  <c r="T4" i="37"/>
  <c r="I62" i="61"/>
  <c r="B39" i="61"/>
  <c r="C70" i="42"/>
  <c r="H4" i="61"/>
  <c r="C7" i="77"/>
  <c r="C23" i="61"/>
  <c r="F29" i="39"/>
  <c r="F17" i="73"/>
  <c r="B50" i="61"/>
  <c r="I10" i="77"/>
  <c r="J17" i="77"/>
  <c r="I42" i="61"/>
  <c r="C21" i="61"/>
  <c r="B26" i="61"/>
  <c r="I67" i="42"/>
  <c r="H40" i="61"/>
  <c r="I30" i="61"/>
  <c r="D72" i="42"/>
  <c r="E6" i="82"/>
  <c r="F6" i="82" s="1"/>
  <c r="C5" i="68"/>
  <c r="C7" i="42"/>
  <c r="I20" i="77"/>
  <c r="F44" i="39"/>
  <c r="F3" i="73"/>
  <c r="C77" i="42"/>
  <c r="H9" i="61"/>
  <c r="C9" i="42"/>
  <c r="I73" i="42"/>
  <c r="J15" i="77"/>
  <c r="I4" i="77"/>
  <c r="D4" i="42"/>
  <c r="D63" i="42"/>
  <c r="I22" i="61"/>
  <c r="F28" i="73"/>
  <c r="B48" i="61"/>
  <c r="I33" i="61"/>
  <c r="C75" i="42"/>
  <c r="L26" i="57"/>
  <c r="M26" i="57" s="1"/>
  <c r="B25" i="61"/>
  <c r="B2" i="61"/>
  <c r="I11" i="77"/>
  <c r="C12" i="61"/>
  <c r="D11" i="42"/>
  <c r="I54" i="61"/>
  <c r="E7" i="82"/>
  <c r="F7" i="82" s="1"/>
  <c r="B3" i="61"/>
  <c r="J10" i="42"/>
  <c r="H32" i="61"/>
  <c r="I6" i="61"/>
  <c r="I20" i="61"/>
  <c r="F43" i="73"/>
  <c r="J79" i="42"/>
  <c r="B13" i="61"/>
  <c r="B53" i="61"/>
  <c r="I74" i="42"/>
  <c r="C18" i="77"/>
  <c r="B17" i="61"/>
  <c r="F12" i="39"/>
  <c r="F12" i="73"/>
  <c r="H44" i="61"/>
  <c r="D64" i="42"/>
  <c r="C5" i="61"/>
  <c r="E10" i="82"/>
  <c r="F10" i="82" s="1"/>
  <c r="D5" i="42"/>
  <c r="F34" i="39"/>
  <c r="C3" i="68"/>
  <c r="F12" i="82"/>
  <c r="H5" i="81"/>
  <c r="H11" i="81"/>
  <c r="I11" i="81" s="1"/>
  <c r="F13" i="82"/>
  <c r="F15" i="82"/>
  <c r="I14" i="81"/>
  <c r="I12" i="81"/>
  <c r="E9" i="75"/>
  <c r="I69" i="42"/>
  <c r="I16" i="42"/>
  <c r="C29" i="61"/>
  <c r="D71" i="42"/>
  <c r="H15" i="61"/>
  <c r="H11" i="61"/>
  <c r="D13" i="77"/>
  <c r="I51" i="61"/>
  <c r="E4" i="82"/>
  <c r="F4" i="82" s="1"/>
  <c r="B31" i="61"/>
  <c r="C14" i="77"/>
  <c r="I9" i="77"/>
  <c r="J68" i="42"/>
  <c r="L14" i="57"/>
  <c r="M14" i="57" s="1"/>
  <c r="E17" i="82"/>
  <c r="F17" i="82" s="1"/>
  <c r="D62" i="42"/>
  <c r="I13" i="42"/>
  <c r="F3" i="33"/>
  <c r="B62" i="61"/>
  <c r="D3" i="42"/>
  <c r="B29" i="61"/>
  <c r="J71" i="42"/>
  <c r="B15" i="61"/>
  <c r="L41" i="57"/>
  <c r="C4" i="42"/>
  <c r="I31" i="61"/>
  <c r="H25" i="61"/>
  <c r="D11" i="77"/>
  <c r="F21" i="73"/>
  <c r="F6" i="73"/>
  <c r="B20" i="61"/>
  <c r="C38" i="61"/>
  <c r="C16" i="77"/>
  <c r="I5" i="42"/>
  <c r="E9" i="82"/>
  <c r="F9" i="82" s="1"/>
  <c r="I5" i="81"/>
  <c r="C62" i="61"/>
  <c r="L18" i="57"/>
  <c r="M18" i="57" s="1"/>
  <c r="I50" i="61"/>
  <c r="H42" i="61"/>
  <c r="D67" i="42"/>
  <c r="F4" i="73"/>
  <c r="C66" i="42"/>
  <c r="I5" i="68"/>
  <c r="F23" i="39"/>
  <c r="L36" i="57"/>
  <c r="M36" i="57" s="1"/>
  <c r="C48" i="61"/>
  <c r="H2" i="61"/>
  <c r="I12" i="61"/>
  <c r="I3" i="61"/>
  <c r="H20" i="61"/>
  <c r="F31" i="73"/>
  <c r="I64" i="42"/>
  <c r="D16" i="77"/>
  <c r="C5" i="42"/>
  <c r="L32" i="57"/>
  <c r="M32" i="57" s="1"/>
  <c r="M24" i="57"/>
  <c r="H62" i="61"/>
  <c r="B4" i="61"/>
  <c r="F16" i="39"/>
  <c r="J3" i="42"/>
  <c r="C17" i="77"/>
  <c r="J67" i="42"/>
  <c r="C30" i="61"/>
  <c r="B5" i="68"/>
  <c r="I7" i="42"/>
  <c r="F44" i="73"/>
  <c r="B9" i="61"/>
  <c r="D15" i="77"/>
  <c r="C22" i="61"/>
  <c r="B33" i="61"/>
  <c r="I3" i="68"/>
  <c r="D10" i="42"/>
  <c r="C20" i="61"/>
  <c r="I13" i="61"/>
  <c r="I78" i="42"/>
  <c r="F7" i="73"/>
  <c r="C64" i="42"/>
  <c r="J16" i="77"/>
  <c r="F10" i="73"/>
  <c r="M41" i="57"/>
  <c r="F7" i="66"/>
  <c r="F4" i="75"/>
  <c r="F7" i="75"/>
  <c r="H10" i="81"/>
  <c r="I10" i="81" s="1"/>
  <c r="H4" i="81"/>
  <c r="I4" i="81" s="1"/>
  <c r="H6" i="81"/>
  <c r="I6" i="81" s="1"/>
  <c r="H3" i="81"/>
  <c r="I3" i="81" s="1"/>
  <c r="H8" i="81"/>
  <c r="I8" i="81" s="1"/>
  <c r="H7" i="81"/>
  <c r="I7" i="81" s="1"/>
  <c r="H13" i="81"/>
  <c r="I13" i="81" s="1"/>
  <c r="J5" i="37"/>
  <c r="J29" i="37"/>
  <c r="J9" i="37"/>
  <c r="J15" i="37"/>
  <c r="J31" i="37"/>
  <c r="J10" i="37"/>
  <c r="J20" i="37"/>
  <c r="J35" i="37"/>
  <c r="J40" i="37"/>
  <c r="J37" i="37"/>
  <c r="J27" i="37"/>
  <c r="J39" i="37"/>
  <c r="J12" i="37"/>
  <c r="L3" i="37"/>
  <c r="J19" i="37"/>
  <c r="J7" i="37"/>
  <c r="J23" i="37"/>
  <c r="J36" i="37"/>
  <c r="J22" i="37"/>
  <c r="L37" i="37"/>
  <c r="J41" i="37"/>
  <c r="L5" i="37"/>
  <c r="J11" i="37"/>
  <c r="J6" i="37"/>
  <c r="L15" i="37"/>
  <c r="J16" i="37"/>
  <c r="J30" i="37"/>
  <c r="L20" i="37"/>
  <c r="J38" i="37"/>
  <c r="J26" i="37"/>
  <c r="L31" i="37"/>
  <c r="L6" i="37"/>
  <c r="L22" i="37"/>
  <c r="L40" i="37"/>
  <c r="J14" i="37"/>
  <c r="J21" i="37"/>
  <c r="J17" i="37"/>
  <c r="L17" i="37" s="1"/>
  <c r="J25" i="37"/>
  <c r="L27" i="37"/>
  <c r="J18" i="37"/>
  <c r="J28" i="37"/>
  <c r="J24" i="37"/>
  <c r="L23" i="37"/>
  <c r="J13" i="37"/>
  <c r="J33" i="37"/>
  <c r="L33" i="37" s="1"/>
  <c r="J32" i="37"/>
  <c r="L32" i="37" s="1"/>
  <c r="J8" i="37"/>
  <c r="L8" i="37" s="1"/>
  <c r="J34" i="37"/>
  <c r="F9" i="75"/>
  <c r="L19" i="37"/>
  <c r="L9" i="37"/>
  <c r="L7" i="37"/>
  <c r="L21" i="37"/>
  <c r="L41" i="37"/>
  <c r="L18" i="37"/>
  <c r="L13" i="37"/>
  <c r="L10" i="37"/>
  <c r="L14" i="37"/>
  <c r="L25" i="37"/>
  <c r="L36" i="37"/>
  <c r="L11" i="37"/>
  <c r="L16" i="37"/>
  <c r="L12" i="37"/>
  <c r="L30" i="37"/>
  <c r="L39" i="37"/>
  <c r="L35" i="37"/>
  <c r="L34" i="37"/>
  <c r="M3" i="37"/>
  <c r="M37" i="37"/>
  <c r="M5" i="37"/>
  <c r="M15" i="37"/>
  <c r="M20" i="37"/>
  <c r="M31" i="37"/>
  <c r="M6" i="37"/>
  <c r="M22" i="37"/>
  <c r="M40" i="37"/>
  <c r="M17" i="37"/>
  <c r="M27" i="37"/>
  <c r="M23" i="37"/>
  <c r="M33" i="37"/>
  <c r="M32" i="37"/>
  <c r="M8" i="37"/>
  <c r="M19" i="37"/>
  <c r="M9" i="37"/>
  <c r="M7" i="37"/>
  <c r="M21" i="37"/>
  <c r="M41" i="37"/>
  <c r="M18" i="37"/>
  <c r="M13" i="37"/>
  <c r="M10" i="37"/>
  <c r="M14" i="37"/>
  <c r="M25" i="37"/>
  <c r="M36" i="37"/>
  <c r="M11" i="37"/>
  <c r="M16" i="37"/>
  <c r="M12" i="37"/>
  <c r="M30" i="37"/>
  <c r="M39" i="37"/>
  <c r="M35" i="37"/>
  <c r="M34" i="37"/>
  <c r="B109" i="42" l="1"/>
  <c r="B110" i="42"/>
  <c r="B114" i="42"/>
  <c r="B105" i="42"/>
  <c r="B87" i="42"/>
  <c r="B91" i="42"/>
  <c r="B86" i="42"/>
  <c r="B111" i="42"/>
  <c r="B100" i="42"/>
  <c r="B89" i="42"/>
  <c r="B85" i="42"/>
  <c r="B88" i="42"/>
  <c r="B93" i="42"/>
  <c r="B116" i="42"/>
  <c r="B96" i="42"/>
  <c r="B82" i="42"/>
  <c r="B84" i="42"/>
  <c r="B94" i="42"/>
  <c r="B83" i="42"/>
  <c r="B107" i="42"/>
  <c r="B108" i="42"/>
  <c r="B98" i="42"/>
  <c r="B102" i="42"/>
  <c r="B92" i="42"/>
  <c r="B115" i="42"/>
  <c r="B97" i="42"/>
  <c r="B81" i="42"/>
  <c r="B106" i="42"/>
  <c r="B95" i="42"/>
  <c r="B90" i="42"/>
  <c r="B80" i="42"/>
  <c r="B112" i="42"/>
  <c r="B8" i="77"/>
  <c r="A4" i="68"/>
  <c r="B2" i="77"/>
  <c r="B6" i="77"/>
  <c r="A2" i="68"/>
  <c r="B3" i="77"/>
  <c r="A6" i="68"/>
  <c r="E26" i="84"/>
  <c r="E18" i="84"/>
  <c r="E21" i="84"/>
  <c r="E25" i="84"/>
  <c r="E17" i="84"/>
  <c r="E23" i="84"/>
  <c r="E22" i="84"/>
  <c r="E24" i="84"/>
  <c r="E28" i="84"/>
  <c r="E20" i="84"/>
  <c r="E27" i="84"/>
  <c r="E19" i="84"/>
  <c r="A55" i="61"/>
  <c r="E8" i="84"/>
  <c r="F5" i="42"/>
  <c r="E9" i="84"/>
  <c r="A60" i="61"/>
  <c r="E14" i="84"/>
  <c r="E4" i="84"/>
  <c r="A47" i="61"/>
  <c r="E16" i="84"/>
  <c r="E7" i="84"/>
  <c r="A37" i="61"/>
  <c r="F10" i="42"/>
  <c r="E6" i="84"/>
  <c r="F11" i="42"/>
  <c r="A49" i="61"/>
  <c r="E12" i="84"/>
  <c r="E13" i="84"/>
  <c r="A58" i="61"/>
  <c r="E3" i="84"/>
  <c r="A59" i="61"/>
  <c r="A64" i="61"/>
  <c r="E5" i="84"/>
  <c r="E10" i="84"/>
  <c r="A2" i="35"/>
  <c r="E15" i="84"/>
  <c r="E2" i="84"/>
  <c r="F3" i="42"/>
  <c r="A41" i="61"/>
  <c r="E11" i="84"/>
  <c r="H38" i="73"/>
  <c r="I38" i="73"/>
  <c r="H10" i="73"/>
  <c r="I10" i="73"/>
  <c r="H14" i="73"/>
  <c r="I14" i="73"/>
  <c r="I40" i="73"/>
  <c r="H40" i="73"/>
  <c r="I41" i="73"/>
  <c r="H41" i="73"/>
  <c r="H8" i="73"/>
  <c r="I8" i="73"/>
  <c r="I42" i="39"/>
  <c r="H42" i="39"/>
  <c r="I5" i="39"/>
  <c r="H5" i="39"/>
  <c r="H34" i="39"/>
  <c r="I34" i="39"/>
  <c r="I41" i="39"/>
  <c r="H41" i="39"/>
  <c r="I3" i="39"/>
  <c r="H3" i="39"/>
  <c r="H40" i="39"/>
  <c r="I40" i="39"/>
  <c r="I20" i="73"/>
  <c r="H20" i="73"/>
  <c r="H12" i="73"/>
  <c r="I12" i="73"/>
  <c r="I7" i="73"/>
  <c r="H7" i="73"/>
  <c r="H31" i="73"/>
  <c r="I31" i="73"/>
  <c r="H13" i="73"/>
  <c r="I13" i="73"/>
  <c r="I25" i="39"/>
  <c r="H25" i="39"/>
  <c r="H18" i="39"/>
  <c r="I18" i="39"/>
  <c r="H28" i="39"/>
  <c r="I28" i="39"/>
  <c r="I21" i="39"/>
  <c r="H21" i="39"/>
  <c r="H12" i="39"/>
  <c r="I12" i="39"/>
  <c r="I17" i="39"/>
  <c r="H17" i="39"/>
  <c r="H14" i="39"/>
  <c r="I14" i="39"/>
  <c r="I37" i="73"/>
  <c r="H37" i="73"/>
  <c r="H43" i="73"/>
  <c r="I43" i="73"/>
  <c r="H23" i="73"/>
  <c r="I23" i="73"/>
  <c r="I11" i="73"/>
  <c r="H11" i="73"/>
  <c r="H31" i="39"/>
  <c r="I31" i="39"/>
  <c r="H15" i="39"/>
  <c r="I15" i="39"/>
  <c r="I8" i="39"/>
  <c r="H8" i="39"/>
  <c r="I30" i="39"/>
  <c r="H30" i="39"/>
  <c r="H26" i="39"/>
  <c r="I26" i="39"/>
  <c r="H5" i="73"/>
  <c r="I5" i="73"/>
  <c r="I42" i="73"/>
  <c r="H42" i="73"/>
  <c r="H6" i="73"/>
  <c r="I6" i="73"/>
  <c r="H38" i="39"/>
  <c r="I38" i="39"/>
  <c r="I43" i="39"/>
  <c r="H43" i="39"/>
  <c r="I37" i="39"/>
  <c r="H37" i="39"/>
  <c r="H13" i="39"/>
  <c r="I13" i="39"/>
  <c r="I24" i="73"/>
  <c r="H24" i="73"/>
  <c r="I21" i="73"/>
  <c r="H21" i="73"/>
  <c r="I32" i="73"/>
  <c r="H32" i="73"/>
  <c r="I25" i="73"/>
  <c r="H25" i="73"/>
  <c r="H9" i="73"/>
  <c r="I9" i="73"/>
  <c r="H9" i="39"/>
  <c r="I9" i="39"/>
  <c r="H32" i="39"/>
  <c r="I32" i="39"/>
  <c r="H36" i="39"/>
  <c r="I36" i="39"/>
  <c r="I6" i="39"/>
  <c r="H6" i="39"/>
  <c r="I4" i="39"/>
  <c r="H4" i="39"/>
  <c r="I27" i="73"/>
  <c r="H27" i="73"/>
  <c r="H28" i="73"/>
  <c r="I28" i="73"/>
  <c r="I36" i="73"/>
  <c r="H36" i="73"/>
  <c r="H39" i="39"/>
  <c r="I39" i="39"/>
  <c r="I22" i="39"/>
  <c r="H22" i="39"/>
  <c r="H33" i="39"/>
  <c r="I33" i="39"/>
  <c r="I10" i="39"/>
  <c r="H10" i="39"/>
  <c r="I35" i="73"/>
  <c r="H35" i="73"/>
  <c r="H26" i="73"/>
  <c r="I26" i="73"/>
  <c r="I3" i="73"/>
  <c r="H3" i="73"/>
  <c r="I44" i="73"/>
  <c r="H44" i="73"/>
  <c r="H16" i="73"/>
  <c r="I16" i="73"/>
  <c r="H29" i="73"/>
  <c r="I29" i="73"/>
  <c r="I15" i="73"/>
  <c r="H15" i="73"/>
  <c r="H24" i="39"/>
  <c r="I24" i="39"/>
  <c r="I7" i="39"/>
  <c r="H7" i="39"/>
  <c r="H44" i="39"/>
  <c r="I44" i="39"/>
  <c r="H27" i="39"/>
  <c r="I27" i="39"/>
  <c r="I23" i="39"/>
  <c r="H23" i="39"/>
  <c r="H4" i="73"/>
  <c r="I4" i="73"/>
  <c r="H34" i="73"/>
  <c r="I34" i="73"/>
  <c r="H30" i="73"/>
  <c r="I30" i="73"/>
  <c r="H33" i="73"/>
  <c r="I33" i="73"/>
  <c r="I20" i="39"/>
  <c r="H20" i="39"/>
  <c r="I39" i="73"/>
  <c r="H39" i="73"/>
  <c r="I19" i="73"/>
  <c r="H19" i="73"/>
  <c r="I18" i="73"/>
  <c r="H18" i="73"/>
  <c r="I22" i="73"/>
  <c r="H22" i="73"/>
  <c r="I17" i="73"/>
  <c r="H17" i="73"/>
  <c r="H11" i="39"/>
  <c r="I11" i="39"/>
  <c r="H35" i="39"/>
  <c r="I35" i="39"/>
  <c r="I19" i="39"/>
  <c r="H19" i="39"/>
  <c r="H29" i="39"/>
  <c r="I29" i="39"/>
  <c r="H16" i="39"/>
  <c r="I16" i="39"/>
  <c r="D109" i="42"/>
  <c r="C109" i="42"/>
  <c r="I109" i="42"/>
  <c r="J109" i="42"/>
  <c r="C100" i="42"/>
  <c r="I100" i="42"/>
  <c r="J100" i="42"/>
  <c r="D100" i="42"/>
  <c r="D84" i="42"/>
  <c r="C84" i="42"/>
  <c r="I84" i="42"/>
  <c r="J84" i="42"/>
  <c r="I102" i="42"/>
  <c r="J102" i="42"/>
  <c r="D102" i="42"/>
  <c r="C102" i="42"/>
  <c r="I95" i="42"/>
  <c r="J95" i="42"/>
  <c r="C95" i="42"/>
  <c r="D95" i="42"/>
  <c r="C6" i="77"/>
  <c r="J6" i="77"/>
  <c r="I6" i="77"/>
  <c r="D6" i="77"/>
  <c r="F26" i="84"/>
  <c r="I60" i="61"/>
  <c r="H59" i="61"/>
  <c r="J32" i="73"/>
  <c r="H64" i="61"/>
  <c r="J20" i="73"/>
  <c r="M20" i="84"/>
  <c r="J14" i="73"/>
  <c r="J29" i="39"/>
  <c r="M27" i="84"/>
  <c r="I41" i="61"/>
  <c r="F5" i="84"/>
  <c r="G17" i="84"/>
  <c r="J10" i="39"/>
  <c r="F8" i="84"/>
  <c r="M13" i="84"/>
  <c r="J43" i="73"/>
  <c r="C47" i="61"/>
  <c r="F1" i="27"/>
  <c r="F22" i="84"/>
  <c r="B58" i="61"/>
  <c r="M3" i="84"/>
  <c r="J9" i="39"/>
  <c r="J24" i="73"/>
  <c r="K10" i="39"/>
  <c r="I88" i="42"/>
  <c r="D88" i="42"/>
  <c r="C88" i="42"/>
  <c r="J88" i="42"/>
  <c r="C97" i="42"/>
  <c r="J97" i="42"/>
  <c r="D97" i="42"/>
  <c r="I97" i="42"/>
  <c r="J3" i="73"/>
  <c r="M4" i="84"/>
  <c r="L10" i="84"/>
  <c r="M7" i="84"/>
  <c r="J4" i="73"/>
  <c r="B37" i="61"/>
  <c r="F2" i="84"/>
  <c r="L16" i="84"/>
  <c r="K9" i="39"/>
  <c r="D93" i="42"/>
  <c r="I93" i="42"/>
  <c r="C93" i="42"/>
  <c r="J93" i="42"/>
  <c r="J17" i="73"/>
  <c r="J26" i="73"/>
  <c r="F23" i="84"/>
  <c r="M9" i="84"/>
  <c r="L11" i="84"/>
  <c r="C37" i="61"/>
  <c r="F24" i="84"/>
  <c r="M16" i="84"/>
  <c r="F25" i="84"/>
  <c r="L28" i="37"/>
  <c r="I49" i="61"/>
  <c r="F27" i="84"/>
  <c r="L19" i="84"/>
  <c r="F13" i="84"/>
  <c r="J33" i="73"/>
  <c r="K33" i="73" s="1"/>
  <c r="J11" i="39"/>
  <c r="J22" i="73"/>
  <c r="D110" i="42"/>
  <c r="C110" i="42"/>
  <c r="J110" i="42"/>
  <c r="I110" i="42"/>
  <c r="D89" i="42"/>
  <c r="C89" i="42"/>
  <c r="I89" i="42"/>
  <c r="J89" i="42"/>
  <c r="C94" i="42"/>
  <c r="I94" i="42"/>
  <c r="D94" i="42"/>
  <c r="J94" i="42"/>
  <c r="D92" i="42"/>
  <c r="I92" i="42"/>
  <c r="J92" i="42"/>
  <c r="C92" i="42"/>
  <c r="I90" i="42"/>
  <c r="C90" i="42"/>
  <c r="D90" i="42"/>
  <c r="J90" i="42"/>
  <c r="B2" i="68"/>
  <c r="H2" i="68"/>
  <c r="C2" i="68"/>
  <c r="I2" i="68"/>
  <c r="F28" i="84"/>
  <c r="G6" i="84"/>
  <c r="J42" i="39"/>
  <c r="J27" i="73"/>
  <c r="K27" i="73" s="1"/>
  <c r="J36" i="73"/>
  <c r="L20" i="84"/>
  <c r="J18" i="39"/>
  <c r="F21" i="84"/>
  <c r="G4" i="84"/>
  <c r="H41" i="61"/>
  <c r="G5" i="84"/>
  <c r="F17" i="84"/>
  <c r="G23" i="84"/>
  <c r="G7" i="84"/>
  <c r="B2" i="35"/>
  <c r="H47" i="73"/>
  <c r="F1" i="17"/>
  <c r="J5" i="73"/>
  <c r="F11" i="84"/>
  <c r="I55" i="61"/>
  <c r="G22" i="84"/>
  <c r="C58" i="61"/>
  <c r="M24" i="84"/>
  <c r="L2" i="84"/>
  <c r="J16" i="73"/>
  <c r="J44" i="73"/>
  <c r="K3" i="73"/>
  <c r="K14" i="73"/>
  <c r="K29" i="39"/>
  <c r="D107" i="42"/>
  <c r="I107" i="42"/>
  <c r="C107" i="42"/>
  <c r="J107" i="42"/>
  <c r="D112" i="42"/>
  <c r="J112" i="42"/>
  <c r="C112" i="42"/>
  <c r="I112" i="42"/>
  <c r="G28" i="84"/>
  <c r="J7" i="73"/>
  <c r="F14" i="84"/>
  <c r="M21" i="84"/>
  <c r="J30" i="39"/>
  <c r="D2" i="34" a="1"/>
  <c r="L24" i="84"/>
  <c r="K42" i="39"/>
  <c r="K30" i="39"/>
  <c r="K11" i="39"/>
  <c r="K24" i="73"/>
  <c r="I108" i="42"/>
  <c r="D108" i="42"/>
  <c r="J108" i="42"/>
  <c r="C108" i="42"/>
  <c r="C81" i="42"/>
  <c r="D81" i="42"/>
  <c r="I81" i="42"/>
  <c r="J81" i="42"/>
  <c r="M6" i="84"/>
  <c r="C49" i="61"/>
  <c r="M18" i="84"/>
  <c r="L21" i="84"/>
  <c r="F19" i="84"/>
  <c r="F10" i="84"/>
  <c r="F7" i="84"/>
  <c r="C2" i="35"/>
  <c r="J15" i="73"/>
  <c r="K15" i="73" s="1"/>
  <c r="G15" i="84"/>
  <c r="G2" i="84"/>
  <c r="K43" i="73"/>
  <c r="K16" i="73"/>
  <c r="K20" i="73"/>
  <c r="I111" i="42"/>
  <c r="C111" i="42"/>
  <c r="J111" i="42"/>
  <c r="D111" i="42"/>
  <c r="C64" i="61"/>
  <c r="J34" i="73"/>
  <c r="K34" i="73" s="1"/>
  <c r="J21" i="39"/>
  <c r="K21" i="39" s="1"/>
  <c r="J12" i="73"/>
  <c r="K12" i="73" s="1"/>
  <c r="I58" i="61"/>
  <c r="F3" i="84"/>
  <c r="J41" i="73"/>
  <c r="K36" i="73"/>
  <c r="I114" i="42"/>
  <c r="J114" i="42"/>
  <c r="D114" i="42"/>
  <c r="C114" i="42"/>
  <c r="J85" i="42"/>
  <c r="C85" i="42"/>
  <c r="D85" i="42"/>
  <c r="I85" i="42"/>
  <c r="J83" i="42"/>
  <c r="I83" i="42"/>
  <c r="C83" i="42"/>
  <c r="D83" i="42"/>
  <c r="J115" i="42"/>
  <c r="C115" i="42"/>
  <c r="D115" i="42"/>
  <c r="I115" i="42"/>
  <c r="C80" i="42"/>
  <c r="D80" i="42"/>
  <c r="J80" i="42"/>
  <c r="I80" i="42"/>
  <c r="I3" i="77"/>
  <c r="C3" i="77"/>
  <c r="D3" i="77"/>
  <c r="J3" i="77"/>
  <c r="M28" i="84"/>
  <c r="L6" i="84"/>
  <c r="J3" i="39"/>
  <c r="K3" i="39" s="1"/>
  <c r="J22" i="39"/>
  <c r="J23" i="39"/>
  <c r="K23" i="39" s="1"/>
  <c r="G20" i="84"/>
  <c r="J23" i="73"/>
  <c r="K23" i="73" s="1"/>
  <c r="G21" i="84"/>
  <c r="F4" i="84"/>
  <c r="L5" i="84"/>
  <c r="L17" i="84"/>
  <c r="M23" i="84"/>
  <c r="L7" i="84"/>
  <c r="G2" i="35"/>
  <c r="G9" i="84"/>
  <c r="J39" i="39"/>
  <c r="K39" i="39" s="1"/>
  <c r="G11" i="84"/>
  <c r="H55" i="61"/>
  <c r="M22" i="84"/>
  <c r="H58" i="61"/>
  <c r="G24" i="84"/>
  <c r="M2" i="84"/>
  <c r="J18" i="73"/>
  <c r="K32" i="73"/>
  <c r="K18" i="39"/>
  <c r="K41" i="73"/>
  <c r="I105" i="42"/>
  <c r="C105" i="42"/>
  <c r="D105" i="42"/>
  <c r="J105" i="42"/>
  <c r="H6" i="68"/>
  <c r="C6" i="68"/>
  <c r="B6" i="68"/>
  <c r="I6" i="68"/>
  <c r="F6" i="84"/>
  <c r="J39" i="73"/>
  <c r="F18" i="84"/>
  <c r="J32" i="39"/>
  <c r="K32" i="39" s="1"/>
  <c r="M5" i="84"/>
  <c r="L23" i="84"/>
  <c r="L9" i="84"/>
  <c r="M11" i="84"/>
  <c r="B55" i="61"/>
  <c r="M15" i="84"/>
  <c r="J19" i="73"/>
  <c r="K19" i="73" s="1"/>
  <c r="J87" i="42"/>
  <c r="D87" i="42"/>
  <c r="I87" i="42"/>
  <c r="C87" i="42"/>
  <c r="L29" i="37"/>
  <c r="L28" i="84"/>
  <c r="J17" i="39"/>
  <c r="K17" i="39" s="1"/>
  <c r="M12" i="84"/>
  <c r="L14" i="84"/>
  <c r="L4" i="84"/>
  <c r="J40" i="39"/>
  <c r="J38" i="39"/>
  <c r="C55" i="61"/>
  <c r="G25" i="84"/>
  <c r="K22" i="39"/>
  <c r="K40" i="39"/>
  <c r="K44" i="73"/>
  <c r="G16" i="84"/>
  <c r="K22" i="73"/>
  <c r="C82" i="42"/>
  <c r="J82" i="42"/>
  <c r="D82" i="42"/>
  <c r="I82" i="42"/>
  <c r="C2" i="77"/>
  <c r="I2" i="77"/>
  <c r="J2" i="77"/>
  <c r="D2" i="77"/>
  <c r="G12" i="84"/>
  <c r="F20" i="84"/>
  <c r="C41" i="61"/>
  <c r="M17" i="84"/>
  <c r="G8" i="84"/>
  <c r="J34" i="39"/>
  <c r="K34" i="39" s="1"/>
  <c r="H47" i="61"/>
  <c r="L22" i="84"/>
  <c r="J41" i="39"/>
  <c r="M25" i="84"/>
  <c r="K4" i="73"/>
  <c r="J91" i="42"/>
  <c r="I91" i="42"/>
  <c r="D91" i="42"/>
  <c r="C91" i="42"/>
  <c r="J116" i="42"/>
  <c r="I116" i="42"/>
  <c r="D116" i="42"/>
  <c r="C116" i="42"/>
  <c r="C98" i="42"/>
  <c r="I98" i="42"/>
  <c r="D98" i="42"/>
  <c r="J98" i="42"/>
  <c r="C106" i="42"/>
  <c r="D106" i="42"/>
  <c r="I106" i="42"/>
  <c r="J106" i="42"/>
  <c r="D8" i="77"/>
  <c r="C8" i="77"/>
  <c r="I8" i="77"/>
  <c r="J8" i="77"/>
  <c r="G26" i="84"/>
  <c r="C60" i="61"/>
  <c r="I59" i="61"/>
  <c r="J8" i="39"/>
  <c r="K8" i="39" s="1"/>
  <c r="I64" i="61"/>
  <c r="H49" i="61"/>
  <c r="L12" i="84"/>
  <c r="L18" i="84"/>
  <c r="G14" i="84"/>
  <c r="J29" i="73"/>
  <c r="L27" i="84"/>
  <c r="M19" i="70" a="1"/>
  <c r="G19" i="84"/>
  <c r="G10" i="84"/>
  <c r="L8" i="84"/>
  <c r="G13" i="84"/>
  <c r="H2" i="35"/>
  <c r="F9" i="84"/>
  <c r="I47" i="61"/>
  <c r="J37" i="73"/>
  <c r="K37" i="73" s="1"/>
  <c r="I37" i="61"/>
  <c r="F15" i="84"/>
  <c r="G3" i="84"/>
  <c r="J8" i="73"/>
  <c r="K8" i="73" s="1"/>
  <c r="L25" i="84"/>
  <c r="F16" i="84"/>
  <c r="K7" i="73"/>
  <c r="K39" i="73"/>
  <c r="K26" i="73"/>
  <c r="K38" i="39"/>
  <c r="K5" i="73"/>
  <c r="K18" i="73"/>
  <c r="D86" i="42"/>
  <c r="C86" i="42"/>
  <c r="J86" i="42"/>
  <c r="I86" i="42"/>
  <c r="J96" i="42"/>
  <c r="I96" i="42"/>
  <c r="C96" i="42"/>
  <c r="D96" i="42"/>
  <c r="L24" i="37"/>
  <c r="L26" i="37"/>
  <c r="B4" i="68"/>
  <c r="H4" i="68"/>
  <c r="C4" i="68"/>
  <c r="I4" i="68"/>
  <c r="L26" i="84"/>
  <c r="B60" i="61"/>
  <c r="B59" i="61"/>
  <c r="J42" i="73"/>
  <c r="K42" i="73" s="1"/>
  <c r="B64" i="61"/>
  <c r="B49" i="61"/>
  <c r="F12" i="84"/>
  <c r="G18" i="84"/>
  <c r="M14" i="84"/>
  <c r="J44" i="39"/>
  <c r="K44" i="39" s="1"/>
  <c r="G27" i="84"/>
  <c r="B41" i="61"/>
  <c r="M19" i="84"/>
  <c r="J30" i="73"/>
  <c r="K30" i="73" s="1"/>
  <c r="M10" i="84"/>
  <c r="M8" i="84"/>
  <c r="L13" i="84"/>
  <c r="I48" i="73"/>
  <c r="J24" i="39"/>
  <c r="J10" i="73"/>
  <c r="K10" i="73" s="1"/>
  <c r="B47" i="61"/>
  <c r="J36" i="39"/>
  <c r="K36" i="39" s="1"/>
  <c r="J6" i="39"/>
  <c r="K6" i="39" s="1"/>
  <c r="H37" i="61"/>
  <c r="L15" i="84"/>
  <c r="L3" i="84"/>
  <c r="J12" i="39"/>
  <c r="K12" i="39" s="1"/>
  <c r="K17" i="73"/>
  <c r="K29" i="73"/>
  <c r="K41" i="39"/>
  <c r="L38" i="37"/>
  <c r="M26" i="84"/>
  <c r="H60" i="61"/>
  <c r="C59" i="61"/>
  <c r="J37" i="39"/>
  <c r="K37" i="39" s="1"/>
  <c r="M19" i="56" a="1"/>
  <c r="J15" i="39"/>
  <c r="K15" i="39" s="1"/>
  <c r="K24" i="39"/>
  <c r="J4" i="39"/>
  <c r="K4" i="39" s="1"/>
  <c r="J5" i="39"/>
  <c r="K5" i="39" s="1"/>
  <c r="J13" i="73"/>
  <c r="K13" i="73" s="1"/>
  <c r="J31" i="39"/>
  <c r="K31" i="39" s="1"/>
  <c r="J26" i="39"/>
  <c r="K26" i="39" s="1"/>
  <c r="J9" i="73"/>
  <c r="K9" i="73" s="1"/>
  <c r="J35" i="39"/>
  <c r="K35" i="39" s="1"/>
  <c r="J25" i="39"/>
  <c r="K25" i="39" s="1"/>
  <c r="J43" i="39"/>
  <c r="K43" i="39" s="1"/>
  <c r="J21" i="73"/>
  <c r="K21" i="73" s="1"/>
  <c r="J35" i="73"/>
  <c r="K35" i="73" s="1"/>
  <c r="J20" i="39"/>
  <c r="K20" i="39" s="1"/>
  <c r="J40" i="73"/>
  <c r="K40" i="73" s="1"/>
  <c r="J25" i="73"/>
  <c r="K25" i="73" s="1"/>
  <c r="J31" i="73"/>
  <c r="K31" i="73" s="1"/>
  <c r="J28" i="39"/>
  <c r="K28" i="39" s="1"/>
  <c r="J14" i="39"/>
  <c r="K14" i="39" s="1"/>
  <c r="J6" i="73"/>
  <c r="K6" i="73" s="1"/>
  <c r="J13" i="39"/>
  <c r="K13" i="39" s="1"/>
  <c r="J28" i="73"/>
  <c r="K28" i="73" s="1"/>
  <c r="J33" i="39"/>
  <c r="K33" i="39" s="1"/>
  <c r="J27" i="39"/>
  <c r="K27" i="39" s="1"/>
  <c r="J16" i="39"/>
  <c r="K16" i="39" s="1"/>
  <c r="J7" i="39"/>
  <c r="K7" i="39" s="1"/>
  <c r="J19" i="39"/>
  <c r="K19" i="39" s="1"/>
  <c r="J11" i="73"/>
  <c r="K11" i="73" s="1"/>
  <c r="M28" i="37"/>
  <c r="M29" i="37"/>
  <c r="M24" i="37"/>
  <c r="M26" i="37"/>
  <c r="M38" i="37"/>
  <c r="B113" i="42" l="1"/>
  <c r="B101" i="42"/>
  <c r="B99" i="42"/>
  <c r="B104" i="42"/>
  <c r="B103" i="42"/>
  <c r="B36" i="77"/>
  <c r="B62" i="77"/>
  <c r="B42" i="77"/>
  <c r="B59" i="77"/>
  <c r="B44" i="42"/>
  <c r="B30" i="42"/>
  <c r="B31" i="42"/>
  <c r="B37" i="77"/>
  <c r="B43" i="77"/>
  <c r="B34" i="77"/>
  <c r="B26" i="42"/>
  <c r="B32" i="42"/>
  <c r="B29" i="42"/>
  <c r="B26" i="77"/>
  <c r="B36" i="42"/>
  <c r="B40" i="77"/>
  <c r="B37" i="42"/>
  <c r="B24" i="42"/>
  <c r="B53" i="77"/>
  <c r="B21" i="42"/>
  <c r="B39" i="77"/>
  <c r="B60" i="42"/>
  <c r="B42" i="42"/>
  <c r="B58" i="42"/>
  <c r="B23" i="42"/>
  <c r="B55" i="77"/>
  <c r="B28" i="42"/>
  <c r="B53" i="42"/>
  <c r="B49" i="77"/>
  <c r="B33" i="77"/>
  <c r="B22" i="77"/>
  <c r="B56" i="42"/>
  <c r="B23" i="77"/>
  <c r="B61" i="77"/>
  <c r="B30" i="77"/>
  <c r="B28" i="77"/>
  <c r="B52" i="42"/>
  <c r="B51" i="77"/>
  <c r="B41" i="42"/>
  <c r="B27" i="77"/>
  <c r="B55" i="42"/>
  <c r="B43" i="42"/>
  <c r="B48" i="42"/>
  <c r="B31" i="77"/>
  <c r="B51" i="42"/>
  <c r="D32" i="34"/>
  <c r="D80" i="34"/>
  <c r="D62" i="34"/>
  <c r="D113" i="34"/>
  <c r="D27" i="34"/>
  <c r="D43" i="34"/>
  <c r="D121" i="34"/>
  <c r="D13" i="34"/>
  <c r="D30" i="34"/>
  <c r="D21" i="34"/>
  <c r="D99" i="34"/>
  <c r="D118" i="34"/>
  <c r="D58" i="34"/>
  <c r="D72" i="34"/>
  <c r="D5" i="34"/>
  <c r="D110" i="34"/>
  <c r="D31" i="34"/>
  <c r="D33" i="34"/>
  <c r="D122" i="34"/>
  <c r="D64" i="34"/>
  <c r="D111" i="34"/>
  <c r="D44" i="34"/>
  <c r="D57" i="34"/>
  <c r="D51" i="34"/>
  <c r="D29" i="34"/>
  <c r="D39" i="34"/>
  <c r="D100" i="34"/>
  <c r="D108" i="34"/>
  <c r="D47" i="34"/>
  <c r="D49" i="34"/>
  <c r="D112" i="34"/>
  <c r="D117" i="34"/>
  <c r="D101" i="34"/>
  <c r="D84" i="34"/>
  <c r="D12" i="34"/>
  <c r="D11" i="34"/>
  <c r="D48" i="34"/>
  <c r="D56" i="34"/>
  <c r="D20" i="34"/>
  <c r="D97" i="34"/>
  <c r="D19" i="34"/>
  <c r="D60" i="34"/>
  <c r="D6" i="34"/>
  <c r="D75" i="34"/>
  <c r="D85" i="34"/>
  <c r="D46" i="34"/>
  <c r="D25" i="34"/>
  <c r="D3" i="34"/>
  <c r="D96" i="34"/>
  <c r="D94" i="34"/>
  <c r="D103" i="34"/>
  <c r="D92" i="34"/>
  <c r="D105" i="34"/>
  <c r="D115" i="34"/>
  <c r="D10" i="34"/>
  <c r="D123" i="34"/>
  <c r="D119" i="34"/>
  <c r="D22" i="34"/>
  <c r="D9" i="34"/>
  <c r="D73" i="34"/>
  <c r="D125" i="34"/>
  <c r="D40" i="34"/>
  <c r="D124" i="34"/>
  <c r="D45" i="34"/>
  <c r="D106" i="34"/>
  <c r="D109" i="34"/>
  <c r="D18" i="34"/>
  <c r="D37" i="34"/>
  <c r="D86" i="34"/>
  <c r="D87" i="34"/>
  <c r="D88" i="34"/>
  <c r="D76" i="34"/>
  <c r="D69" i="34"/>
  <c r="D104" i="34"/>
  <c r="D24" i="34"/>
  <c r="D95" i="34"/>
  <c r="D28" i="34"/>
  <c r="D70" i="34"/>
  <c r="D42" i="34"/>
  <c r="D53" i="34"/>
  <c r="D126" i="34"/>
  <c r="D23" i="34"/>
  <c r="D65" i="34"/>
  <c r="D98" i="34"/>
  <c r="D26" i="34"/>
  <c r="D82" i="34"/>
  <c r="D2" i="34"/>
  <c r="D63" i="34"/>
  <c r="D54" i="34"/>
  <c r="D38" i="34"/>
  <c r="D52" i="34"/>
  <c r="D8" i="34"/>
  <c r="D81" i="34"/>
  <c r="D116" i="34"/>
  <c r="D41" i="34"/>
  <c r="D15" i="34"/>
  <c r="D77" i="34"/>
  <c r="D17" i="34"/>
  <c r="D91" i="34"/>
  <c r="D66" i="34"/>
  <c r="D114" i="34"/>
  <c r="D68" i="34"/>
  <c r="D61" i="34"/>
  <c r="D55" i="34"/>
  <c r="D7" i="34"/>
  <c r="D107" i="34"/>
  <c r="D36" i="34"/>
  <c r="D89" i="34"/>
  <c r="D90" i="34"/>
  <c r="D50" i="34"/>
  <c r="D35" i="34"/>
  <c r="D71" i="34"/>
  <c r="D78" i="34"/>
  <c r="D67" i="34"/>
  <c r="D14" i="34"/>
  <c r="D34" i="34"/>
  <c r="D4" i="34"/>
  <c r="D120" i="34"/>
  <c r="D102" i="34"/>
  <c r="D74" i="34"/>
  <c r="D93" i="34"/>
  <c r="D59" i="34"/>
  <c r="D16" i="34"/>
  <c r="D83" i="34"/>
  <c r="D79" i="34"/>
  <c r="B27" i="42"/>
  <c r="B38" i="42"/>
  <c r="B48" i="77"/>
  <c r="B46" i="77"/>
  <c r="B57" i="42"/>
  <c r="B47" i="42"/>
  <c r="B22" i="42"/>
  <c r="M21" i="70"/>
  <c r="M20" i="70"/>
  <c r="M19" i="70"/>
  <c r="M23" i="70"/>
  <c r="M22" i="70"/>
  <c r="M24" i="70"/>
  <c r="B46" i="42"/>
  <c r="B52" i="77"/>
  <c r="B61" i="42"/>
  <c r="B47" i="77"/>
  <c r="B44" i="77"/>
  <c r="B49" i="42"/>
  <c r="B41" i="77"/>
  <c r="B35" i="42"/>
  <c r="B32" i="77"/>
  <c r="M22" i="56"/>
  <c r="M20" i="56"/>
  <c r="M25" i="56"/>
  <c r="M24" i="56"/>
  <c r="M21" i="56"/>
  <c r="M23" i="56"/>
  <c r="M26" i="56"/>
  <c r="M27" i="56"/>
  <c r="M19" i="56"/>
  <c r="B40" i="42"/>
  <c r="B54" i="77"/>
  <c r="B38" i="77"/>
  <c r="B33" i="42"/>
  <c r="B50" i="42"/>
  <c r="B24" i="77"/>
  <c r="B45" i="42"/>
  <c r="B21" i="77"/>
  <c r="B29" i="77"/>
  <c r="B58" i="77"/>
  <c r="B35" i="77"/>
  <c r="B57" i="77"/>
  <c r="B39" i="42"/>
  <c r="B45" i="77"/>
  <c r="B50" i="77"/>
  <c r="B54" i="42"/>
  <c r="B60" i="77"/>
  <c r="B25" i="42"/>
  <c r="B34" i="42"/>
  <c r="B25" i="77"/>
  <c r="B20" i="42"/>
  <c r="B59" i="42"/>
  <c r="I113" i="42"/>
  <c r="J113" i="42"/>
  <c r="C113" i="42"/>
  <c r="D113" i="42"/>
  <c r="J43" i="77"/>
  <c r="I28" i="77"/>
  <c r="H121" i="34"/>
  <c r="H57" i="34"/>
  <c r="H20" i="34"/>
  <c r="F10" i="34"/>
  <c r="I88" i="34"/>
  <c r="H2" i="34"/>
  <c r="F61" i="34"/>
  <c r="I102" i="34"/>
  <c r="N20" i="70"/>
  <c r="P25" i="56"/>
  <c r="D58" i="77"/>
  <c r="I59" i="77"/>
  <c r="I21" i="34"/>
  <c r="F94" i="34"/>
  <c r="E23" i="34"/>
  <c r="E107" i="34"/>
  <c r="P22" i="70"/>
  <c r="C50" i="42"/>
  <c r="C29" i="42"/>
  <c r="E99" i="34"/>
  <c r="F6" i="34"/>
  <c r="E24" i="34"/>
  <c r="H36" i="34"/>
  <c r="P24" i="70"/>
  <c r="J45" i="77"/>
  <c r="I113" i="34"/>
  <c r="E64" i="34"/>
  <c r="F75" i="34"/>
  <c r="E98" i="34"/>
  <c r="H83" i="34"/>
  <c r="C45" i="42"/>
  <c r="D34" i="77"/>
  <c r="J52" i="42"/>
  <c r="I13" i="34"/>
  <c r="H51" i="34"/>
  <c r="I97" i="34"/>
  <c r="F123" i="34"/>
  <c r="E76" i="34"/>
  <c r="H63" i="34"/>
  <c r="E55" i="34"/>
  <c r="F74" i="34"/>
  <c r="I44" i="77"/>
  <c r="C38" i="77"/>
  <c r="J34" i="42"/>
  <c r="J22" i="77"/>
  <c r="I33" i="34"/>
  <c r="H60" i="34"/>
  <c r="H104" i="34"/>
  <c r="F67" i="34"/>
  <c r="P23" i="56"/>
  <c r="I44" i="42"/>
  <c r="I27" i="77"/>
  <c r="I122" i="34"/>
  <c r="H103" i="34"/>
  <c r="H65" i="34"/>
  <c r="D57" i="42"/>
  <c r="J59" i="42"/>
  <c r="J23" i="77"/>
  <c r="I73" i="34"/>
  <c r="E89" i="34"/>
  <c r="D42" i="77"/>
  <c r="D53" i="77"/>
  <c r="C51" i="77"/>
  <c r="E30" i="34"/>
  <c r="E29" i="34"/>
  <c r="E19" i="34"/>
  <c r="I119" i="34"/>
  <c r="F69" i="34"/>
  <c r="E54" i="34"/>
  <c r="I7" i="34"/>
  <c r="F93" i="34"/>
  <c r="D49" i="42"/>
  <c r="D33" i="42"/>
  <c r="J25" i="77"/>
  <c r="D39" i="77"/>
  <c r="I24" i="77"/>
  <c r="I55" i="42"/>
  <c r="I8" i="34"/>
  <c r="I46" i="42"/>
  <c r="I50" i="77"/>
  <c r="J36" i="42"/>
  <c r="D61" i="77"/>
  <c r="I27" i="34"/>
  <c r="H111" i="34"/>
  <c r="E48" i="34"/>
  <c r="F105" i="34"/>
  <c r="I86" i="34"/>
  <c r="F26" i="34"/>
  <c r="E114" i="34"/>
  <c r="H4" i="34"/>
  <c r="C22" i="42"/>
  <c r="N22" i="56"/>
  <c r="I21" i="77"/>
  <c r="J37" i="77"/>
  <c r="I58" i="42"/>
  <c r="I28" i="42"/>
  <c r="D48" i="42"/>
  <c r="F72" i="34"/>
  <c r="E49" i="34"/>
  <c r="I46" i="34"/>
  <c r="I40" i="34"/>
  <c r="E70" i="34"/>
  <c r="I116" i="34"/>
  <c r="H50" i="34"/>
  <c r="D27" i="42"/>
  <c r="C61" i="42"/>
  <c r="D40" i="42"/>
  <c r="I60" i="77"/>
  <c r="C53" i="42"/>
  <c r="I112" i="34"/>
  <c r="F35" i="34"/>
  <c r="J25" i="42"/>
  <c r="F38" i="34"/>
  <c r="I56" i="42"/>
  <c r="H16" i="34"/>
  <c r="F118" i="34"/>
  <c r="H66" i="34"/>
  <c r="J49" i="77"/>
  <c r="F45" i="34"/>
  <c r="O19" i="70"/>
  <c r="I22" i="77"/>
  <c r="J44" i="42"/>
  <c r="I26" i="77"/>
  <c r="J42" i="77"/>
  <c r="H101" i="34"/>
  <c r="E77" i="34"/>
  <c r="C57" i="77"/>
  <c r="C55" i="42"/>
  <c r="I61" i="77"/>
  <c r="H105" i="34"/>
  <c r="F4" i="34"/>
  <c r="D37" i="77"/>
  <c r="F49" i="34"/>
  <c r="F116" i="34"/>
  <c r="D29" i="77"/>
  <c r="D53" i="42"/>
  <c r="E25" i="34"/>
  <c r="H41" i="34"/>
  <c r="C54" i="77"/>
  <c r="F84" i="34"/>
  <c r="C41" i="77"/>
  <c r="D56" i="42"/>
  <c r="F16" i="34"/>
  <c r="I23" i="42"/>
  <c r="H37" i="34"/>
  <c r="D62" i="77"/>
  <c r="H117" i="34"/>
  <c r="I15" i="34"/>
  <c r="I35" i="77"/>
  <c r="E22" i="34"/>
  <c r="E18" i="34"/>
  <c r="I108" i="34"/>
  <c r="E101" i="34"/>
  <c r="F77" i="34"/>
  <c r="D57" i="77"/>
  <c r="H92" i="34"/>
  <c r="J42" i="42"/>
  <c r="F125" i="34"/>
  <c r="F79" i="34"/>
  <c r="D40" i="77"/>
  <c r="E56" i="34"/>
  <c r="H68" i="34"/>
  <c r="J29" i="77"/>
  <c r="I103" i="42"/>
  <c r="D103" i="42"/>
  <c r="J103" i="42"/>
  <c r="C103" i="42"/>
  <c r="I53" i="42"/>
  <c r="E112" i="34"/>
  <c r="H42" i="34"/>
  <c r="I47" i="77"/>
  <c r="I84" i="34"/>
  <c r="I41" i="77"/>
  <c r="H9" i="34"/>
  <c r="I30" i="42"/>
  <c r="E83" i="34"/>
  <c r="D49" i="77"/>
  <c r="I3" i="34"/>
  <c r="P19" i="70"/>
  <c r="I17" i="34"/>
  <c r="F62" i="34"/>
  <c r="D26" i="77"/>
  <c r="C26" i="42"/>
  <c r="F29" i="34"/>
  <c r="H54" i="34"/>
  <c r="O21" i="56"/>
  <c r="E14" i="34"/>
  <c r="P27" i="56"/>
  <c r="J43" i="42"/>
  <c r="H28" i="34"/>
  <c r="J52" i="77"/>
  <c r="H56" i="34"/>
  <c r="E68" i="34"/>
  <c r="I29" i="77"/>
  <c r="D31" i="77"/>
  <c r="F41" i="34"/>
  <c r="I58" i="77"/>
  <c r="H109" i="34"/>
  <c r="J20" i="42"/>
  <c r="D45" i="77"/>
  <c r="I75" i="34"/>
  <c r="J34" i="77"/>
  <c r="I51" i="34"/>
  <c r="F63" i="34"/>
  <c r="I38" i="77"/>
  <c r="I22" i="34"/>
  <c r="O26" i="56"/>
  <c r="D26" i="42"/>
  <c r="I19" i="34"/>
  <c r="E7" i="34"/>
  <c r="I57" i="77"/>
  <c r="I92" i="34"/>
  <c r="D42" i="42"/>
  <c r="F85" i="34"/>
  <c r="I90" i="34"/>
  <c r="C101" i="42"/>
  <c r="I101" i="42"/>
  <c r="J101" i="42"/>
  <c r="D101" i="42"/>
  <c r="C43" i="77"/>
  <c r="C28" i="77"/>
  <c r="F121" i="34"/>
  <c r="F57" i="34"/>
  <c r="I20" i="34"/>
  <c r="I10" i="34"/>
  <c r="F88" i="34"/>
  <c r="E2" i="34"/>
  <c r="E61" i="34"/>
  <c r="H102" i="34"/>
  <c r="O20" i="70"/>
  <c r="J54" i="77"/>
  <c r="C25" i="42"/>
  <c r="H21" i="34"/>
  <c r="E94" i="34"/>
  <c r="F23" i="34"/>
  <c r="H107" i="34"/>
  <c r="O22" i="70"/>
  <c r="J50" i="42"/>
  <c r="J29" i="42"/>
  <c r="H99" i="34"/>
  <c r="H6" i="34"/>
  <c r="I24" i="34"/>
  <c r="I36" i="34"/>
  <c r="N24" i="70"/>
  <c r="C45" i="77"/>
  <c r="J23" i="42"/>
  <c r="H118" i="34"/>
  <c r="F11" i="34"/>
  <c r="E37" i="34"/>
  <c r="I66" i="34"/>
  <c r="I32" i="77"/>
  <c r="C62" i="77"/>
  <c r="C24" i="42"/>
  <c r="D52" i="42"/>
  <c r="H13" i="34"/>
  <c r="F51" i="34"/>
  <c r="E97" i="34"/>
  <c r="H123" i="34"/>
  <c r="F76" i="34"/>
  <c r="I63" i="34"/>
  <c r="F55" i="34"/>
  <c r="I74" i="34"/>
  <c r="C44" i="77"/>
  <c r="D35" i="77"/>
  <c r="D32" i="42"/>
  <c r="D22" i="77"/>
  <c r="E33" i="34"/>
  <c r="E60" i="34"/>
  <c r="I104" i="34"/>
  <c r="I67" i="34"/>
  <c r="N23" i="56"/>
  <c r="D44" i="42"/>
  <c r="C27" i="77"/>
  <c r="H122" i="34"/>
  <c r="F103" i="34"/>
  <c r="I65" i="34"/>
  <c r="C57" i="42"/>
  <c r="I59" i="42"/>
  <c r="I23" i="77"/>
  <c r="F73" i="34"/>
  <c r="I89" i="34"/>
  <c r="I42" i="77"/>
  <c r="J53" i="77"/>
  <c r="I33" i="77"/>
  <c r="H32" i="34"/>
  <c r="H31" i="34"/>
  <c r="F101" i="34"/>
  <c r="F96" i="34"/>
  <c r="E106" i="34"/>
  <c r="H126" i="34"/>
  <c r="I77" i="34"/>
  <c r="F78" i="34"/>
  <c r="J48" i="77"/>
  <c r="C49" i="42"/>
  <c r="I33" i="42"/>
  <c r="D25" i="77"/>
  <c r="J39" i="77"/>
  <c r="J24" i="77"/>
  <c r="J55" i="42"/>
  <c r="H8" i="34"/>
  <c r="C46" i="42"/>
  <c r="J50" i="77"/>
  <c r="I36" i="42"/>
  <c r="J61" i="77"/>
  <c r="E27" i="34"/>
  <c r="F111" i="34"/>
  <c r="I48" i="34"/>
  <c r="I105" i="34"/>
  <c r="E86" i="34"/>
  <c r="H26" i="34"/>
  <c r="I114" i="34"/>
  <c r="I4" i="34"/>
  <c r="I22" i="42"/>
  <c r="P22" i="56"/>
  <c r="D21" i="77"/>
  <c r="I37" i="77"/>
  <c r="D58" i="42"/>
  <c r="J28" i="42"/>
  <c r="I48" i="42"/>
  <c r="I72" i="34"/>
  <c r="I49" i="34"/>
  <c r="F46" i="34"/>
  <c r="F40" i="34"/>
  <c r="H70" i="34"/>
  <c r="H116" i="34"/>
  <c r="E50" i="34"/>
  <c r="J27" i="42"/>
  <c r="D61" i="42"/>
  <c r="C40" i="42"/>
  <c r="C60" i="77"/>
  <c r="J36" i="77"/>
  <c r="I31" i="77"/>
  <c r="F25" i="34"/>
  <c r="C38" i="42"/>
  <c r="J41" i="42"/>
  <c r="E59" i="34"/>
  <c r="F100" i="34"/>
  <c r="J35" i="42"/>
  <c r="I37" i="34"/>
  <c r="I24" i="42"/>
  <c r="F117" i="34"/>
  <c r="H15" i="34"/>
  <c r="C35" i="77"/>
  <c r="F33" i="34"/>
  <c r="C39" i="42"/>
  <c r="E103" i="34"/>
  <c r="H108" i="34"/>
  <c r="I53" i="77"/>
  <c r="H96" i="34"/>
  <c r="I78" i="34"/>
  <c r="I21" i="42"/>
  <c r="F8" i="34"/>
  <c r="D36" i="42"/>
  <c r="E111" i="34"/>
  <c r="H86" i="34"/>
  <c r="D22" i="42"/>
  <c r="C28" i="42"/>
  <c r="E46" i="34"/>
  <c r="C27" i="42"/>
  <c r="C36" i="77"/>
  <c r="C31" i="77"/>
  <c r="F112" i="34"/>
  <c r="F42" i="34"/>
  <c r="I38" i="42"/>
  <c r="C41" i="42"/>
  <c r="H59" i="34"/>
  <c r="E100" i="34"/>
  <c r="E52" i="34"/>
  <c r="J30" i="42"/>
  <c r="H11" i="34"/>
  <c r="J32" i="77"/>
  <c r="J51" i="42"/>
  <c r="I45" i="34"/>
  <c r="O24" i="56"/>
  <c r="F39" i="34"/>
  <c r="D39" i="42"/>
  <c r="N26" i="56"/>
  <c r="H95" i="34"/>
  <c r="D33" i="77"/>
  <c r="F106" i="34"/>
  <c r="N21" i="56"/>
  <c r="D60" i="42"/>
  <c r="D31" i="42"/>
  <c r="E47" i="34"/>
  <c r="H90" i="34"/>
  <c r="C54" i="42"/>
  <c r="E44" i="34"/>
  <c r="I82" i="34"/>
  <c r="O20" i="56"/>
  <c r="J31" i="77"/>
  <c r="H124" i="34"/>
  <c r="J38" i="42"/>
  <c r="E109" i="34"/>
  <c r="I20" i="42"/>
  <c r="I52" i="34"/>
  <c r="H64" i="34"/>
  <c r="D45" i="42"/>
  <c r="H110" i="34"/>
  <c r="F15" i="34"/>
  <c r="C34" i="42"/>
  <c r="H22" i="34"/>
  <c r="E91" i="34"/>
  <c r="E95" i="34"/>
  <c r="I51" i="77"/>
  <c r="F119" i="34"/>
  <c r="H93" i="34"/>
  <c r="J21" i="42"/>
  <c r="F34" i="34"/>
  <c r="I55" i="77"/>
  <c r="I125" i="34"/>
  <c r="E79" i="34"/>
  <c r="C40" i="77"/>
  <c r="F44" i="34"/>
  <c r="F82" i="34"/>
  <c r="N20" i="56"/>
  <c r="D43" i="77"/>
  <c r="H112" i="34"/>
  <c r="I25" i="34"/>
  <c r="I35" i="34"/>
  <c r="D59" i="77"/>
  <c r="H38" i="34"/>
  <c r="I100" i="34"/>
  <c r="H52" i="34"/>
  <c r="F113" i="34"/>
  <c r="I83" i="34"/>
  <c r="I52" i="42"/>
  <c r="H76" i="34"/>
  <c r="D44" i="77"/>
  <c r="I80" i="34"/>
  <c r="J39" i="42"/>
  <c r="H91" i="34"/>
  <c r="D47" i="42"/>
  <c r="H29" i="34"/>
  <c r="F54" i="34"/>
  <c r="P21" i="56"/>
  <c r="J60" i="42"/>
  <c r="I43" i="42"/>
  <c r="E125" i="34"/>
  <c r="I79" i="34"/>
  <c r="C99" i="42"/>
  <c r="J99" i="42"/>
  <c r="D99" i="42"/>
  <c r="I99" i="42"/>
  <c r="D36" i="77"/>
  <c r="C37" i="42"/>
  <c r="J28" i="77"/>
  <c r="E121" i="34"/>
  <c r="I57" i="34"/>
  <c r="F20" i="34"/>
  <c r="E10" i="34"/>
  <c r="H88" i="34"/>
  <c r="F2" i="34"/>
  <c r="I61" i="34"/>
  <c r="E102" i="34"/>
  <c r="J47" i="77"/>
  <c r="D54" i="77"/>
  <c r="I25" i="42"/>
  <c r="F21" i="34"/>
  <c r="I94" i="34"/>
  <c r="H23" i="34"/>
  <c r="F107" i="34"/>
  <c r="D41" i="77"/>
  <c r="D2" i="41" a="1"/>
  <c r="I29" i="42"/>
  <c r="F99" i="34"/>
  <c r="I6" i="34"/>
  <c r="H24" i="34"/>
  <c r="E36" i="34"/>
  <c r="D35" i="42"/>
  <c r="D30" i="42"/>
  <c r="C23" i="42"/>
  <c r="I118" i="34"/>
  <c r="E11" i="34"/>
  <c r="F37" i="34"/>
  <c r="E66" i="34"/>
  <c r="D32" i="77"/>
  <c r="J62" i="77"/>
  <c r="J24" i="42"/>
  <c r="I49" i="77"/>
  <c r="D51" i="42"/>
  <c r="I110" i="34"/>
  <c r="I117" i="34"/>
  <c r="E3" i="34"/>
  <c r="E45" i="34"/>
  <c r="F53" i="34"/>
  <c r="E15" i="34"/>
  <c r="I71" i="34"/>
  <c r="M19" i="79" a="1"/>
  <c r="N24" i="56"/>
  <c r="J35" i="77"/>
  <c r="C32" i="42"/>
  <c r="C22" i="77"/>
  <c r="H33" i="34"/>
  <c r="F60" i="34"/>
  <c r="F104" i="34"/>
  <c r="H67" i="34"/>
  <c r="O23" i="56"/>
  <c r="C44" i="42"/>
  <c r="D27" i="77"/>
  <c r="F122" i="34"/>
  <c r="I103" i="34"/>
  <c r="E65" i="34"/>
  <c r="J57" i="42"/>
  <c r="D59" i="42"/>
  <c r="C23" i="77"/>
  <c r="E73" i="34"/>
  <c r="F89" i="34"/>
  <c r="C42" i="77"/>
  <c r="C53" i="77"/>
  <c r="C33" i="77"/>
  <c r="E32" i="34"/>
  <c r="E31" i="34"/>
  <c r="I101" i="34"/>
  <c r="I96" i="34"/>
  <c r="I106" i="34"/>
  <c r="E126" i="34"/>
  <c r="H77" i="34"/>
  <c r="E78" i="34"/>
  <c r="D48" i="77"/>
  <c r="I49" i="42"/>
  <c r="J33" i="42"/>
  <c r="I25" i="77"/>
  <c r="I39" i="77"/>
  <c r="C24" i="77"/>
  <c r="D55" i="42"/>
  <c r="E8" i="34"/>
  <c r="J46" i="42"/>
  <c r="C50" i="77"/>
  <c r="C36" i="42"/>
  <c r="C61" i="77"/>
  <c r="F27" i="34"/>
  <c r="I111" i="34"/>
  <c r="H48" i="34"/>
  <c r="E105" i="34"/>
  <c r="F86" i="34"/>
  <c r="E26" i="34"/>
  <c r="F114" i="34"/>
  <c r="E4" i="34"/>
  <c r="J22" i="42"/>
  <c r="O22" i="56"/>
  <c r="I54" i="42"/>
  <c r="C37" i="77"/>
  <c r="J58" i="42"/>
  <c r="D28" i="42"/>
  <c r="J48" i="42"/>
  <c r="H72" i="34"/>
  <c r="H49" i="34"/>
  <c r="H46" i="34"/>
  <c r="H40" i="34"/>
  <c r="F70" i="34"/>
  <c r="E116" i="34"/>
  <c r="F50" i="34"/>
  <c r="I27" i="42"/>
  <c r="J61" i="42"/>
  <c r="C29" i="77"/>
  <c r="J37" i="42"/>
  <c r="I42" i="34"/>
  <c r="I54" i="77"/>
  <c r="E84" i="34"/>
  <c r="J41" i="77"/>
  <c r="E9" i="34"/>
  <c r="C30" i="42"/>
  <c r="I11" i="34"/>
  <c r="C32" i="77"/>
  <c r="I51" i="42"/>
  <c r="F3" i="34"/>
  <c r="E71" i="34"/>
  <c r="I32" i="42"/>
  <c r="I60" i="34"/>
  <c r="E67" i="34"/>
  <c r="E122" i="34"/>
  <c r="F65" i="34"/>
  <c r="F95" i="34"/>
  <c r="J33" i="77"/>
  <c r="F31" i="34"/>
  <c r="H106" i="34"/>
  <c r="C48" i="77"/>
  <c r="H14" i="34"/>
  <c r="D46" i="42"/>
  <c r="F48" i="34"/>
  <c r="I26" i="34"/>
  <c r="N19" i="56"/>
  <c r="C58" i="42"/>
  <c r="C48" i="42"/>
  <c r="E40" i="34"/>
  <c r="I50" i="34"/>
  <c r="M30" i="56" a="1"/>
  <c r="E38" i="34"/>
  <c r="C49" i="77"/>
  <c r="F71" i="34"/>
  <c r="H80" i="34"/>
  <c r="I46" i="77"/>
  <c r="I91" i="34"/>
  <c r="I47" i="42"/>
  <c r="I32" i="34"/>
  <c r="E96" i="34"/>
  <c r="H78" i="34"/>
  <c r="D21" i="42"/>
  <c r="H34" i="34"/>
  <c r="C55" i="77"/>
  <c r="E58" i="34"/>
  <c r="F28" i="34"/>
  <c r="C52" i="77"/>
  <c r="D30" i="77"/>
  <c r="E115" i="34"/>
  <c r="F120" i="34"/>
  <c r="I37" i="42"/>
  <c r="H5" i="34"/>
  <c r="H25" i="34"/>
  <c r="H35" i="34"/>
  <c r="J58" i="77"/>
  <c r="I41" i="42"/>
  <c r="F59" i="34"/>
  <c r="H100" i="34"/>
  <c r="I35" i="42"/>
  <c r="E75" i="34"/>
  <c r="I34" i="77"/>
  <c r="C51" i="42"/>
  <c r="H45" i="34"/>
  <c r="D38" i="77"/>
  <c r="H39" i="34"/>
  <c r="I39" i="42"/>
  <c r="F18" i="34"/>
  <c r="E108" i="34"/>
  <c r="F19" i="34"/>
  <c r="H7" i="34"/>
  <c r="J57" i="77"/>
  <c r="F92" i="34"/>
  <c r="C31" i="42"/>
  <c r="F58" i="34"/>
  <c r="E85" i="34"/>
  <c r="F90" i="34"/>
  <c r="D54" i="42"/>
  <c r="I43" i="34"/>
  <c r="F87" i="34"/>
  <c r="P21" i="70"/>
  <c r="I5" i="34"/>
  <c r="E42" i="34"/>
  <c r="D38" i="42"/>
  <c r="D41" i="42"/>
  <c r="D50" i="42"/>
  <c r="I9" i="34"/>
  <c r="I98" i="34"/>
  <c r="F97" i="34"/>
  <c r="H55" i="34"/>
  <c r="D34" i="42"/>
  <c r="H17" i="34"/>
  <c r="I62" i="34"/>
  <c r="H18" i="34"/>
  <c r="F108" i="34"/>
  <c r="H30" i="34"/>
  <c r="I69" i="34"/>
  <c r="O23" i="70"/>
  <c r="F14" i="34"/>
  <c r="O27" i="56"/>
  <c r="J55" i="77"/>
  <c r="I47" i="34"/>
  <c r="I81" i="34"/>
  <c r="J21" i="77"/>
  <c r="I43" i="77"/>
  <c r="D28" i="77"/>
  <c r="I121" i="34"/>
  <c r="E57" i="34"/>
  <c r="E20" i="34"/>
  <c r="H10" i="34"/>
  <c r="E88" i="34"/>
  <c r="I2" i="34"/>
  <c r="H61" i="34"/>
  <c r="F102" i="34"/>
  <c r="P20" i="70"/>
  <c r="N25" i="56"/>
  <c r="C58" i="77"/>
  <c r="C59" i="77"/>
  <c r="E21" i="34"/>
  <c r="H94" i="34"/>
  <c r="I23" i="34"/>
  <c r="I107" i="34"/>
  <c r="N22" i="70"/>
  <c r="I50" i="42"/>
  <c r="D29" i="42"/>
  <c r="I99" i="34"/>
  <c r="E6" i="34"/>
  <c r="F24" i="34"/>
  <c r="F36" i="34"/>
  <c r="O24" i="70"/>
  <c r="I45" i="77"/>
  <c r="H113" i="34"/>
  <c r="F64" i="34"/>
  <c r="H75" i="34"/>
  <c r="H98" i="34"/>
  <c r="F83" i="34"/>
  <c r="J45" i="42"/>
  <c r="C34" i="77"/>
  <c r="C52" i="42"/>
  <c r="F13" i="34"/>
  <c r="E51" i="34"/>
  <c r="H97" i="34"/>
  <c r="E123" i="34"/>
  <c r="I76" i="34"/>
  <c r="E63" i="34"/>
  <c r="I55" i="34"/>
  <c r="E74" i="34"/>
  <c r="J44" i="77"/>
  <c r="J38" i="77"/>
  <c r="I34" i="42"/>
  <c r="E80" i="34"/>
  <c r="I39" i="34"/>
  <c r="F22" i="34"/>
  <c r="F17" i="34"/>
  <c r="D46" i="77"/>
  <c r="S2" i="64"/>
  <c r="E62" i="34"/>
  <c r="I12" i="34"/>
  <c r="I18" i="34"/>
  <c r="F91" i="34"/>
  <c r="C59" i="42"/>
  <c r="D23" i="77"/>
  <c r="H73" i="34"/>
  <c r="H89" i="34"/>
  <c r="J38" i="73"/>
  <c r="K38" i="73" s="1"/>
  <c r="J26" i="42"/>
  <c r="D51" i="77"/>
  <c r="I30" i="34"/>
  <c r="I29" i="34"/>
  <c r="H19" i="34"/>
  <c r="H119" i="34"/>
  <c r="H69" i="34"/>
  <c r="I54" i="34"/>
  <c r="F7" i="34"/>
  <c r="I93" i="34"/>
  <c r="N23" i="70"/>
  <c r="C33" i="42"/>
  <c r="C25" i="77"/>
  <c r="C39" i="77"/>
  <c r="D24" i="77"/>
  <c r="C60" i="42"/>
  <c r="E92" i="34"/>
  <c r="I34" i="34"/>
  <c r="D50" i="77"/>
  <c r="J31" i="42"/>
  <c r="C42" i="42"/>
  <c r="D55" i="77"/>
  <c r="D43" i="42"/>
  <c r="I58" i="34"/>
  <c r="H47" i="34"/>
  <c r="I85" i="34"/>
  <c r="H125" i="34"/>
  <c r="I28" i="34"/>
  <c r="H81" i="34"/>
  <c r="E90" i="34"/>
  <c r="H79" i="34"/>
  <c r="D52" i="77"/>
  <c r="C21" i="77"/>
  <c r="J40" i="77"/>
  <c r="I30" i="77"/>
  <c r="E43" i="34"/>
  <c r="H44" i="34"/>
  <c r="I56" i="34"/>
  <c r="I115" i="34"/>
  <c r="H87" i="34"/>
  <c r="H82" i="34"/>
  <c r="I68" i="34"/>
  <c r="H120" i="34"/>
  <c r="I61" i="42"/>
  <c r="I40" i="42"/>
  <c r="J60" i="77"/>
  <c r="C104" i="42"/>
  <c r="J104" i="42"/>
  <c r="I104" i="42"/>
  <c r="D104" i="42"/>
  <c r="F5" i="34"/>
  <c r="E124" i="34"/>
  <c r="E41" i="34"/>
  <c r="D47" i="77"/>
  <c r="F109" i="34"/>
  <c r="C20" i="42"/>
  <c r="F52" i="34"/>
  <c r="D23" i="42"/>
  <c r="I62" i="77"/>
  <c r="E110" i="34"/>
  <c r="H53" i="34"/>
  <c r="P24" i="56"/>
  <c r="E104" i="34"/>
  <c r="J27" i="77"/>
  <c r="I57" i="42"/>
  <c r="J47" i="42"/>
  <c r="F32" i="34"/>
  <c r="I126" i="34"/>
  <c r="J49" i="42"/>
  <c r="P2" i="65"/>
  <c r="H27" i="34"/>
  <c r="H114" i="34"/>
  <c r="J54" i="42"/>
  <c r="E72" i="34"/>
  <c r="I70" i="34"/>
  <c r="P20" i="56"/>
  <c r="J6" i="65"/>
  <c r="D37" i="42"/>
  <c r="E5" i="34"/>
  <c r="F124" i="34"/>
  <c r="E35" i="34"/>
  <c r="C47" i="77"/>
  <c r="D25" i="42"/>
  <c r="I109" i="34"/>
  <c r="D20" i="42"/>
  <c r="F9" i="34"/>
  <c r="C35" i="42"/>
  <c r="E118" i="34"/>
  <c r="F66" i="34"/>
  <c r="D24" i="42"/>
  <c r="F110" i="34"/>
  <c r="H3" i="34"/>
  <c r="I53" i="34"/>
  <c r="N19" i="70"/>
  <c r="J32" i="42"/>
  <c r="E17" i="34"/>
  <c r="H62" i="34"/>
  <c r="H12" i="34"/>
  <c r="J26" i="77"/>
  <c r="I26" i="42"/>
  <c r="I31" i="34"/>
  <c r="F126" i="34"/>
  <c r="I48" i="77"/>
  <c r="I14" i="34"/>
  <c r="N27" i="56"/>
  <c r="C43" i="42"/>
  <c r="H85" i="34"/>
  <c r="F81" i="34"/>
  <c r="O19" i="56"/>
  <c r="F43" i="34"/>
  <c r="E87" i="34"/>
  <c r="N21" i="70"/>
  <c r="L4" i="65"/>
  <c r="I36" i="77"/>
  <c r="I41" i="34"/>
  <c r="J59" i="77"/>
  <c r="I38" i="34"/>
  <c r="C56" i="42"/>
  <c r="I16" i="34"/>
  <c r="E113" i="34"/>
  <c r="F98" i="34"/>
  <c r="E117" i="34"/>
  <c r="E53" i="34"/>
  <c r="H71" i="34"/>
  <c r="F80" i="34"/>
  <c r="J46" i="77"/>
  <c r="F12" i="34"/>
  <c r="P26" i="56"/>
  <c r="C47" i="42"/>
  <c r="F30" i="34"/>
  <c r="E69" i="34"/>
  <c r="P23" i="70"/>
  <c r="I60" i="42"/>
  <c r="I42" i="42"/>
  <c r="F47" i="34"/>
  <c r="E81" i="34"/>
  <c r="P19" i="56"/>
  <c r="C30" i="77"/>
  <c r="F115" i="34"/>
  <c r="E120" i="34"/>
  <c r="L4" i="64"/>
  <c r="J53" i="42"/>
  <c r="I124" i="34"/>
  <c r="O25" i="56"/>
  <c r="H84" i="34"/>
  <c r="I59" i="34"/>
  <c r="J56" i="42"/>
  <c r="E16" i="34"/>
  <c r="I64" i="34"/>
  <c r="I45" i="42"/>
  <c r="E13" i="34"/>
  <c r="I123" i="34"/>
  <c r="H74" i="34"/>
  <c r="E39" i="34"/>
  <c r="C46" i="77"/>
  <c r="E12" i="34"/>
  <c r="C26" i="77"/>
  <c r="I95" i="34"/>
  <c r="J51" i="77"/>
  <c r="E119" i="34"/>
  <c r="E93" i="34"/>
  <c r="C21" i="42"/>
  <c r="E34" i="34"/>
  <c r="I31" i="42"/>
  <c r="H58" i="34"/>
  <c r="E28" i="34"/>
  <c r="I52" i="77"/>
  <c r="H43" i="34"/>
  <c r="I44" i="34"/>
  <c r="F56" i="34"/>
  <c r="D60" i="77"/>
  <c r="H115" i="34"/>
  <c r="L10" i="64"/>
  <c r="J10" i="65"/>
  <c r="I87" i="34"/>
  <c r="J14" i="65"/>
  <c r="I40" i="77"/>
  <c r="E82" i="34"/>
  <c r="L26" i="64"/>
  <c r="F68" i="34"/>
  <c r="L13" i="64"/>
  <c r="J30" i="77"/>
  <c r="I120" i="34"/>
  <c r="L15" i="64"/>
  <c r="O21" i="70"/>
  <c r="L20" i="64"/>
  <c r="J40" i="42"/>
  <c r="M43" i="77"/>
  <c r="M31" i="77"/>
  <c r="M59" i="77"/>
  <c r="M45" i="77"/>
  <c r="M44" i="77"/>
  <c r="M60" i="77"/>
  <c r="M21" i="77"/>
  <c r="M41" i="77"/>
  <c r="M27" i="77"/>
  <c r="M47" i="77"/>
  <c r="M30" i="77"/>
  <c r="M28" i="77"/>
  <c r="M46" i="77"/>
  <c r="M23" i="77"/>
  <c r="M51" i="77"/>
  <c r="M24" i="77"/>
  <c r="M50" i="77"/>
  <c r="M55" i="77"/>
  <c r="M52" i="77"/>
  <c r="M22" i="77"/>
  <c r="M25" i="77"/>
  <c r="M54" i="77"/>
  <c r="M37" i="77"/>
  <c r="M57" i="77"/>
  <c r="M40" i="77"/>
  <c r="M58" i="77"/>
  <c r="M34" i="77"/>
  <c r="M42" i="77"/>
  <c r="M53" i="77"/>
  <c r="M39" i="77"/>
  <c r="M61" i="77"/>
  <c r="M49" i="77"/>
  <c r="M38" i="77"/>
  <c r="M26" i="77"/>
  <c r="M35" i="77"/>
  <c r="M36" i="77"/>
  <c r="M32" i="77"/>
  <c r="M48" i="77"/>
  <c r="M29" i="77"/>
  <c r="M62" i="77"/>
  <c r="M33" i="77"/>
  <c r="L38" i="64"/>
  <c r="L30" i="64"/>
  <c r="L7" i="64"/>
  <c r="L39" i="64"/>
  <c r="L24" i="64"/>
  <c r="L21" i="64"/>
  <c r="L8" i="64"/>
  <c r="L12" i="64"/>
  <c r="L6" i="64"/>
  <c r="L22" i="64"/>
  <c r="L16" i="64"/>
  <c r="L37" i="64"/>
  <c r="L32" i="64"/>
  <c r="L33" i="64"/>
  <c r="L19" i="64"/>
  <c r="L23" i="64"/>
  <c r="L18" i="64"/>
  <c r="L9" i="64"/>
  <c r="L25" i="64"/>
  <c r="L35" i="64"/>
  <c r="L17" i="64"/>
  <c r="L36" i="64"/>
  <c r="L28" i="64"/>
  <c r="L34" i="64"/>
  <c r="J9" i="65"/>
  <c r="J11" i="65"/>
  <c r="J15" i="65"/>
  <c r="J13" i="65"/>
  <c r="J16" i="65"/>
  <c r="L11" i="65"/>
  <c r="J7" i="65"/>
  <c r="L16" i="65"/>
  <c r="J12" i="65"/>
  <c r="J8" i="65"/>
  <c r="L14" i="65"/>
  <c r="M4" i="65"/>
  <c r="L14" i="64"/>
  <c r="L27" i="64"/>
  <c r="L29" i="64"/>
  <c r="L31" i="64"/>
  <c r="L11" i="64"/>
  <c r="M4" i="64"/>
  <c r="M35" i="56" l="1"/>
  <c r="M36" i="56"/>
  <c r="M54" i="56"/>
  <c r="M66" i="56"/>
  <c r="M31" i="56"/>
  <c r="M65" i="56"/>
  <c r="M64" i="56"/>
  <c r="M63" i="56"/>
  <c r="M59" i="56"/>
  <c r="M44" i="56"/>
  <c r="M30" i="56"/>
  <c r="M39" i="56"/>
  <c r="M45" i="56"/>
  <c r="M55" i="56"/>
  <c r="M33" i="56"/>
  <c r="M41" i="56"/>
  <c r="M47" i="56"/>
  <c r="M50" i="56"/>
  <c r="M32" i="56"/>
  <c r="M38" i="56"/>
  <c r="M48" i="56"/>
  <c r="M57" i="56"/>
  <c r="M58" i="56"/>
  <c r="M49" i="56"/>
  <c r="M52" i="56"/>
  <c r="M37" i="56"/>
  <c r="M34" i="56"/>
  <c r="M56" i="56"/>
  <c r="M53" i="56"/>
  <c r="M46" i="56"/>
  <c r="M42" i="56"/>
  <c r="M43" i="56"/>
  <c r="M51" i="56"/>
  <c r="M60" i="56"/>
  <c r="M40" i="56"/>
  <c r="M61" i="56"/>
  <c r="M62" i="56"/>
  <c r="T20" i="56"/>
  <c r="T21" i="70"/>
  <c r="T19" i="56"/>
  <c r="T22" i="56"/>
  <c r="T27" i="56"/>
  <c r="T21" i="56"/>
  <c r="T23" i="70"/>
  <c r="B56" i="77"/>
  <c r="T26" i="56"/>
  <c r="T23" i="56"/>
  <c r="T24" i="56"/>
  <c r="T19" i="70"/>
  <c r="U19" i="70" s="1" a="1"/>
  <c r="U19" i="70" s="1"/>
  <c r="T24" i="70"/>
  <c r="D79" i="41"/>
  <c r="D50" i="41"/>
  <c r="D16" i="41"/>
  <c r="D111" i="41"/>
  <c r="D89" i="41"/>
  <c r="D8" i="41"/>
  <c r="D10" i="41"/>
  <c r="D56" i="41"/>
  <c r="D63" i="41"/>
  <c r="D33" i="41"/>
  <c r="D58" i="41"/>
  <c r="D26" i="41"/>
  <c r="D126" i="41"/>
  <c r="D97" i="41"/>
  <c r="D37" i="41"/>
  <c r="D84" i="41"/>
  <c r="D104" i="41"/>
  <c r="D4" i="41"/>
  <c r="D113" i="41"/>
  <c r="D62" i="41"/>
  <c r="D71" i="41"/>
  <c r="D43" i="41"/>
  <c r="D105" i="41"/>
  <c r="D83" i="41"/>
  <c r="D3" i="41"/>
  <c r="D99" i="41"/>
  <c r="D49" i="41"/>
  <c r="D109" i="41"/>
  <c r="D85" i="41"/>
  <c r="D91" i="41"/>
  <c r="D124" i="41"/>
  <c r="D70" i="41"/>
  <c r="D20" i="41"/>
  <c r="D9" i="41"/>
  <c r="D27" i="41"/>
  <c r="D87" i="41"/>
  <c r="D92" i="41"/>
  <c r="D36" i="41"/>
  <c r="D108" i="41"/>
  <c r="D122" i="41"/>
  <c r="D121" i="41"/>
  <c r="D34" i="41"/>
  <c r="D31" i="41"/>
  <c r="D47" i="41"/>
  <c r="D51" i="41"/>
  <c r="D57" i="41"/>
  <c r="D75" i="41"/>
  <c r="D120" i="41"/>
  <c r="D74" i="41"/>
  <c r="D32" i="41"/>
  <c r="D29" i="41"/>
  <c r="D106" i="41"/>
  <c r="D2" i="41"/>
  <c r="D64" i="41"/>
  <c r="D22" i="41"/>
  <c r="D35" i="41"/>
  <c r="D100" i="41"/>
  <c r="D102" i="41"/>
  <c r="D123" i="41"/>
  <c r="D54" i="41"/>
  <c r="D80" i="41"/>
  <c r="D66" i="41"/>
  <c r="D93" i="41"/>
  <c r="D115" i="41"/>
  <c r="D55" i="41"/>
  <c r="D77" i="41"/>
  <c r="D98" i="41"/>
  <c r="D65" i="41"/>
  <c r="D67" i="41"/>
  <c r="D19" i="41"/>
  <c r="D82" i="41"/>
  <c r="D14" i="41"/>
  <c r="D23" i="41"/>
  <c r="D28" i="41"/>
  <c r="D125" i="41"/>
  <c r="D61" i="41"/>
  <c r="D90" i="41"/>
  <c r="D116" i="41"/>
  <c r="D114" i="41"/>
  <c r="D42" i="41"/>
  <c r="D117" i="41"/>
  <c r="D46" i="41"/>
  <c r="D18" i="41"/>
  <c r="D94" i="41"/>
  <c r="D12" i="41"/>
  <c r="D40" i="41"/>
  <c r="D88" i="41"/>
  <c r="D13" i="41"/>
  <c r="D73" i="41"/>
  <c r="D39" i="41"/>
  <c r="D68" i="41"/>
  <c r="D52" i="41"/>
  <c r="D7" i="41"/>
  <c r="D107" i="41"/>
  <c r="D15" i="41"/>
  <c r="D95" i="41"/>
  <c r="D76" i="41"/>
  <c r="D60" i="41"/>
  <c r="D11" i="41"/>
  <c r="D38" i="41"/>
  <c r="D17" i="41"/>
  <c r="D103" i="41"/>
  <c r="D119" i="41"/>
  <c r="D69" i="41"/>
  <c r="D30" i="41"/>
  <c r="D5" i="41"/>
  <c r="D78" i="41"/>
  <c r="D21" i="41"/>
  <c r="D112" i="41"/>
  <c r="D96" i="41"/>
  <c r="D86" i="41"/>
  <c r="D25" i="41"/>
  <c r="D72" i="41"/>
  <c r="D6" i="41"/>
  <c r="D41" i="41"/>
  <c r="D110" i="41"/>
  <c r="D101" i="41"/>
  <c r="D81" i="41"/>
  <c r="D45" i="41"/>
  <c r="D118" i="41"/>
  <c r="D53" i="41"/>
  <c r="D48" i="41"/>
  <c r="D44" i="41"/>
  <c r="D59" i="41"/>
  <c r="D24" i="41"/>
  <c r="T22" i="70"/>
  <c r="T25" i="56"/>
  <c r="T20" i="70"/>
  <c r="A24" i="68"/>
  <c r="A22" i="68"/>
  <c r="A30" i="68"/>
  <c r="A45" i="68"/>
  <c r="A18" i="68"/>
  <c r="A26" i="68"/>
  <c r="A28" i="68"/>
  <c r="A20" i="68"/>
  <c r="A27" i="68"/>
  <c r="A39" i="68"/>
  <c r="A44" i="68"/>
  <c r="A33" i="68"/>
  <c r="A31" i="68"/>
  <c r="A23" i="68"/>
  <c r="A25" i="68"/>
  <c r="A37" i="68"/>
  <c r="A38" i="68"/>
  <c r="A19" i="68"/>
  <c r="A36" i="68"/>
  <c r="A49" i="68"/>
  <c r="A40" i="68"/>
  <c r="A46" i="68"/>
  <c r="A41" i="68"/>
  <c r="A21" i="68"/>
  <c r="A51" i="68"/>
  <c r="A34" i="68"/>
  <c r="A29" i="68"/>
  <c r="A42" i="68"/>
  <c r="A43" i="68"/>
  <c r="A35" i="68"/>
  <c r="A48" i="68"/>
  <c r="A50" i="68"/>
  <c r="A32" i="68"/>
  <c r="A47" i="68"/>
  <c r="A17" i="68"/>
  <c r="A12" i="68"/>
  <c r="A15" i="68"/>
  <c r="M20" i="79"/>
  <c r="M29" i="79"/>
  <c r="M26" i="79"/>
  <c r="M32" i="79"/>
  <c r="M24" i="79"/>
  <c r="M21" i="79"/>
  <c r="M33" i="79"/>
  <c r="M22" i="79"/>
  <c r="M28" i="79"/>
  <c r="M23" i="79"/>
  <c r="M30" i="79"/>
  <c r="M27" i="79"/>
  <c r="M25" i="79"/>
  <c r="M31" i="79"/>
  <c r="M19" i="79"/>
  <c r="M11" i="64"/>
  <c r="M36" i="64"/>
  <c r="M33" i="64"/>
  <c r="M21" i="64"/>
  <c r="M13" i="64"/>
  <c r="N65" i="56"/>
  <c r="N55" i="56"/>
  <c r="N57" i="56"/>
  <c r="N46" i="56"/>
  <c r="O20" i="79"/>
  <c r="E10" i="41"/>
  <c r="E105" i="41"/>
  <c r="F108" i="41"/>
  <c r="I22" i="41"/>
  <c r="I82" i="41"/>
  <c r="F88" i="41"/>
  <c r="I119" i="41"/>
  <c r="H45" i="41"/>
  <c r="H25" i="68"/>
  <c r="I26" i="68"/>
  <c r="C28" i="68"/>
  <c r="F3" i="41"/>
  <c r="F23" i="41"/>
  <c r="H72" i="41"/>
  <c r="I41" i="68"/>
  <c r="E4" i="41"/>
  <c r="I46" i="41"/>
  <c r="I40" i="68"/>
  <c r="I29" i="41"/>
  <c r="E44" i="41"/>
  <c r="C17" i="68"/>
  <c r="E61" i="41"/>
  <c r="B22" i="68"/>
  <c r="I56" i="41"/>
  <c r="I83" i="41"/>
  <c r="E122" i="41"/>
  <c r="E35" i="41"/>
  <c r="E14" i="41"/>
  <c r="H13" i="41"/>
  <c r="E69" i="41"/>
  <c r="E118" i="41"/>
  <c r="H23" i="68"/>
  <c r="H18" i="68"/>
  <c r="I79" i="41"/>
  <c r="I104" i="41"/>
  <c r="I121" i="41"/>
  <c r="I55" i="41"/>
  <c r="I76" i="41"/>
  <c r="B24" i="68"/>
  <c r="F34" i="41"/>
  <c r="F60" i="41"/>
  <c r="H22" i="68"/>
  <c r="E49" i="41"/>
  <c r="F41" i="41"/>
  <c r="B29" i="68"/>
  <c r="E52" i="41"/>
  <c r="H29" i="68"/>
  <c r="N26" i="79"/>
  <c r="H126" i="41"/>
  <c r="F85" i="41"/>
  <c r="H51" i="41"/>
  <c r="H80" i="41"/>
  <c r="F90" i="41"/>
  <c r="H7" i="41"/>
  <c r="I112" i="41"/>
  <c r="F24" i="41"/>
  <c r="H46" i="68"/>
  <c r="I27" i="68"/>
  <c r="N19" i="79"/>
  <c r="F8" i="41"/>
  <c r="F43" i="41"/>
  <c r="E64" i="41"/>
  <c r="F19" i="41"/>
  <c r="H40" i="41"/>
  <c r="E81" i="41"/>
  <c r="H26" i="68"/>
  <c r="H99" i="41"/>
  <c r="B23" i="68"/>
  <c r="E58" i="41"/>
  <c r="E18" i="41"/>
  <c r="H39" i="68"/>
  <c r="E47" i="41"/>
  <c r="F39" i="41"/>
  <c r="H27" i="41"/>
  <c r="I78" i="41"/>
  <c r="H26" i="41"/>
  <c r="I94" i="41"/>
  <c r="I110" i="41"/>
  <c r="M25" i="64"/>
  <c r="H37" i="41"/>
  <c r="F93" i="41"/>
  <c r="E86" i="41"/>
  <c r="B28" i="68"/>
  <c r="F53" i="41"/>
  <c r="E46" i="41"/>
  <c r="H109" i="41"/>
  <c r="E56" i="41"/>
  <c r="F14" i="41"/>
  <c r="I25" i="68"/>
  <c r="H55" i="41"/>
  <c r="H48" i="41"/>
  <c r="O31" i="79"/>
  <c r="F71" i="41"/>
  <c r="I80" i="41"/>
  <c r="H24" i="41"/>
  <c r="O28" i="79"/>
  <c r="I66" i="41"/>
  <c r="I43" i="68"/>
  <c r="E9" i="41"/>
  <c r="P25" i="79"/>
  <c r="F78" i="41"/>
  <c r="F94" i="41"/>
  <c r="M22" i="64"/>
  <c r="N44" i="56"/>
  <c r="N37" i="56"/>
  <c r="N29" i="79"/>
  <c r="I75" i="41"/>
  <c r="F15" i="41"/>
  <c r="C36" i="68"/>
  <c r="H53" i="41"/>
  <c r="C34" i="68"/>
  <c r="F21" i="41"/>
  <c r="F120" i="41"/>
  <c r="I24" i="68"/>
  <c r="H20" i="41"/>
  <c r="E77" i="41"/>
  <c r="E125" i="41"/>
  <c r="H43" i="68"/>
  <c r="E71" i="41"/>
  <c r="I12" i="41"/>
  <c r="C31" i="68"/>
  <c r="H91" i="41"/>
  <c r="F107" i="41"/>
  <c r="I36" i="68"/>
  <c r="I6" i="41"/>
  <c r="E31" i="41"/>
  <c r="E87" i="41"/>
  <c r="C21" i="68"/>
  <c r="M6" i="64"/>
  <c r="N32" i="56"/>
  <c r="H105" i="41"/>
  <c r="F22" i="41"/>
  <c r="F119" i="41"/>
  <c r="I18" i="68"/>
  <c r="E72" i="41"/>
  <c r="H5" i="41"/>
  <c r="B41" i="68"/>
  <c r="E84" i="41"/>
  <c r="E95" i="41"/>
  <c r="H63" i="41"/>
  <c r="I117" i="41"/>
  <c r="E48" i="41"/>
  <c r="F106" i="41"/>
  <c r="I89" i="41"/>
  <c r="H2" i="41"/>
  <c r="H17" i="41"/>
  <c r="B43" i="68"/>
  <c r="F97" i="41"/>
  <c r="E66" i="41"/>
  <c r="F96" i="41"/>
  <c r="O30" i="79"/>
  <c r="F28" i="41"/>
  <c r="F16" i="41"/>
  <c r="F98" i="41"/>
  <c r="I111" i="41"/>
  <c r="H65" i="41"/>
  <c r="M34" i="64"/>
  <c r="N61" i="56"/>
  <c r="H22" i="41"/>
  <c r="I45" i="41"/>
  <c r="H3" i="41"/>
  <c r="C29" i="68"/>
  <c r="H21" i="41"/>
  <c r="I115" i="41"/>
  <c r="L13" i="65"/>
  <c r="O24" i="79"/>
  <c r="C44" i="68"/>
  <c r="F81" i="41"/>
  <c r="P30" i="79"/>
  <c r="O27" i="79"/>
  <c r="L9" i="65"/>
  <c r="M31" i="64"/>
  <c r="M17" i="64"/>
  <c r="M32" i="64"/>
  <c r="M24" i="64"/>
  <c r="M26" i="64"/>
  <c r="N64" i="56"/>
  <c r="N33" i="56"/>
  <c r="N58" i="56"/>
  <c r="N42" i="56"/>
  <c r="N20" i="79"/>
  <c r="I37" i="41"/>
  <c r="F124" i="41"/>
  <c r="E75" i="41"/>
  <c r="I93" i="41"/>
  <c r="I114" i="41"/>
  <c r="E15" i="41"/>
  <c r="I86" i="41"/>
  <c r="H24" i="68"/>
  <c r="H48" i="68"/>
  <c r="H19" i="68"/>
  <c r="I33" i="68"/>
  <c r="E74" i="41"/>
  <c r="E73" i="41"/>
  <c r="I53" i="41"/>
  <c r="C45" i="68"/>
  <c r="F4" i="41"/>
  <c r="F46" i="41"/>
  <c r="B35" i="68"/>
  <c r="E29" i="41"/>
  <c r="I44" i="41"/>
  <c r="C15" i="68"/>
  <c r="I61" i="41"/>
  <c r="M11" i="65"/>
  <c r="H56" i="41"/>
  <c r="E83" i="41"/>
  <c r="F122" i="41"/>
  <c r="H35" i="41"/>
  <c r="H14" i="41"/>
  <c r="E13" i="41"/>
  <c r="I69" i="41"/>
  <c r="F118" i="41"/>
  <c r="I35" i="68"/>
  <c r="I38" i="68"/>
  <c r="H79" i="41"/>
  <c r="F104" i="41"/>
  <c r="F121" i="41"/>
  <c r="F55" i="41"/>
  <c r="F76" i="41"/>
  <c r="H12" i="68"/>
  <c r="E34" i="41"/>
  <c r="E60" i="41"/>
  <c r="H30" i="68"/>
  <c r="I49" i="41"/>
  <c r="H41" i="41"/>
  <c r="N31" i="79"/>
  <c r="H52" i="41"/>
  <c r="I56" i="77"/>
  <c r="O26" i="79"/>
  <c r="I126" i="41"/>
  <c r="E85" i="41"/>
  <c r="F51" i="41"/>
  <c r="F80" i="41"/>
  <c r="I90" i="41"/>
  <c r="F7" i="41"/>
  <c r="H112" i="41"/>
  <c r="E24" i="41"/>
  <c r="H17" i="68"/>
  <c r="C51" i="68"/>
  <c r="P19" i="79"/>
  <c r="H8" i="41"/>
  <c r="E43" i="41"/>
  <c r="F36" i="41"/>
  <c r="H64" i="41"/>
  <c r="E19" i="41"/>
  <c r="E40" i="41"/>
  <c r="F103" i="41"/>
  <c r="H81" i="41"/>
  <c r="B48" i="68"/>
  <c r="B19" i="68"/>
  <c r="N23" i="79"/>
  <c r="F50" i="41"/>
  <c r="E99" i="41"/>
  <c r="C41" i="68"/>
  <c r="O25" i="79"/>
  <c r="I18" i="41"/>
  <c r="F87" i="41"/>
  <c r="B17" i="68"/>
  <c r="M7" i="64"/>
  <c r="H75" i="41"/>
  <c r="C43" i="68"/>
  <c r="I73" i="41"/>
  <c r="H51" i="68"/>
  <c r="B27" i="68"/>
  <c r="F35" i="41"/>
  <c r="H118" i="41"/>
  <c r="E104" i="41"/>
  <c r="B30" i="68"/>
  <c r="H125" i="41"/>
  <c r="F52" i="41"/>
  <c r="E92" i="41"/>
  <c r="E7" i="41"/>
  <c r="C39" i="68"/>
  <c r="E57" i="41"/>
  <c r="I96" i="41"/>
  <c r="P23" i="79"/>
  <c r="E6" i="41"/>
  <c r="F27" i="41"/>
  <c r="O22" i="79"/>
  <c r="F54" i="41"/>
  <c r="M9" i="64"/>
  <c r="I124" i="41"/>
  <c r="H86" i="41"/>
  <c r="O21" i="79"/>
  <c r="E102" i="41"/>
  <c r="I109" i="41"/>
  <c r="I70" i="41"/>
  <c r="H95" i="41"/>
  <c r="H36" i="68"/>
  <c r="E30" i="41"/>
  <c r="B39" i="68"/>
  <c r="E106" i="41"/>
  <c r="F89" i="41"/>
  <c r="I67" i="41"/>
  <c r="H101" i="41"/>
  <c r="N28" i="79"/>
  <c r="H57" i="41"/>
  <c r="E96" i="41"/>
  <c r="N30" i="79"/>
  <c r="H28" i="41"/>
  <c r="H113" i="41"/>
  <c r="H11" i="41"/>
  <c r="I26" i="41"/>
  <c r="H110" i="41"/>
  <c r="M18" i="64"/>
  <c r="N30" i="56"/>
  <c r="N40" i="56"/>
  <c r="I10" i="41"/>
  <c r="F82" i="41"/>
  <c r="F45" i="41"/>
  <c r="E3" i="41"/>
  <c r="H40" i="68"/>
  <c r="H44" i="68"/>
  <c r="O32" i="79"/>
  <c r="E115" i="41"/>
  <c r="C40" i="68"/>
  <c r="F20" i="41"/>
  <c r="B32" i="68"/>
  <c r="F125" i="41"/>
  <c r="H92" i="41"/>
  <c r="E101" i="41"/>
  <c r="P28" i="79"/>
  <c r="I57" i="41"/>
  <c r="M16" i="65"/>
  <c r="I33" i="41"/>
  <c r="H6" i="41"/>
  <c r="I31" i="41"/>
  <c r="I22" i="68"/>
  <c r="I38" i="41"/>
  <c r="M23" i="64"/>
  <c r="N38" i="56"/>
  <c r="F10" i="41"/>
  <c r="H82" i="41"/>
  <c r="H119" i="41"/>
  <c r="C32" i="68"/>
  <c r="I19" i="68"/>
  <c r="I68" i="41"/>
  <c r="P32" i="79"/>
  <c r="H42" i="41"/>
  <c r="N33" i="79"/>
  <c r="H117" i="41"/>
  <c r="H77" i="41"/>
  <c r="I41" i="41"/>
  <c r="B49" i="68"/>
  <c r="F92" i="41"/>
  <c r="F12" i="41"/>
  <c r="H21" i="68"/>
  <c r="H36" i="41"/>
  <c r="I40" i="41"/>
  <c r="C38" i="68"/>
  <c r="H9" i="41"/>
  <c r="E16" i="41"/>
  <c r="I98" i="41"/>
  <c r="F62" i="41"/>
  <c r="F38" i="41"/>
  <c r="M29" i="64"/>
  <c r="M35" i="64"/>
  <c r="M37" i="64"/>
  <c r="M39" i="64"/>
  <c r="M10" i="64"/>
  <c r="N63" i="56"/>
  <c r="N41" i="56"/>
  <c r="N49" i="56"/>
  <c r="N43" i="56"/>
  <c r="O29" i="79"/>
  <c r="E37" i="41"/>
  <c r="H124" i="41"/>
  <c r="F75" i="41"/>
  <c r="E93" i="41"/>
  <c r="F114" i="41"/>
  <c r="H15" i="41"/>
  <c r="F86" i="41"/>
  <c r="H31" i="68"/>
  <c r="H49" i="68"/>
  <c r="C47" i="68"/>
  <c r="N21" i="79"/>
  <c r="H74" i="41"/>
  <c r="H73" i="41"/>
  <c r="E53" i="41"/>
  <c r="C37" i="68"/>
  <c r="I4" i="41"/>
  <c r="H46" i="41"/>
  <c r="I12" i="68"/>
  <c r="F29" i="41"/>
  <c r="H44" i="41"/>
  <c r="H61" i="41"/>
  <c r="C20" i="68"/>
  <c r="F56" i="41"/>
  <c r="F83" i="41"/>
  <c r="H122" i="41"/>
  <c r="I35" i="41"/>
  <c r="I14" i="41"/>
  <c r="F13" i="41"/>
  <c r="H69" i="41"/>
  <c r="I118" i="41"/>
  <c r="I30" i="68"/>
  <c r="B26" i="68"/>
  <c r="E79" i="41"/>
  <c r="H104" i="41"/>
  <c r="E121" i="41"/>
  <c r="E55" i="41"/>
  <c r="H76" i="41"/>
  <c r="C23" i="68"/>
  <c r="H34" i="41"/>
  <c r="H60" i="41"/>
  <c r="H45" i="68"/>
  <c r="I125" i="41"/>
  <c r="B40" i="68"/>
  <c r="P31" i="79"/>
  <c r="I52" i="41"/>
  <c r="J56" i="77"/>
  <c r="P26" i="79"/>
  <c r="E126" i="41"/>
  <c r="H85" i="41"/>
  <c r="I51" i="41"/>
  <c r="E80" i="41"/>
  <c r="H90" i="41"/>
  <c r="I7" i="41"/>
  <c r="F112" i="41"/>
  <c r="I24" i="41"/>
  <c r="C25" i="68"/>
  <c r="H15" i="68"/>
  <c r="O19" i="79"/>
  <c r="H97" i="41"/>
  <c r="I91" i="41"/>
  <c r="F57" i="41"/>
  <c r="H66" i="41"/>
  <c r="H116" i="41"/>
  <c r="E107" i="41"/>
  <c r="H96" i="41"/>
  <c r="I31" i="68"/>
  <c r="I49" i="68"/>
  <c r="B47" i="68"/>
  <c r="O23" i="79"/>
  <c r="H50" i="41"/>
  <c r="F99" i="41"/>
  <c r="E32" i="41"/>
  <c r="E39" i="41"/>
  <c r="I37" i="68"/>
  <c r="N25" i="79"/>
  <c r="F58" i="41"/>
  <c r="E27" i="41"/>
  <c r="E123" i="41"/>
  <c r="H18" i="41"/>
  <c r="E78" i="41"/>
  <c r="N22" i="79"/>
  <c r="F26" i="41"/>
  <c r="I87" i="41"/>
  <c r="E54" i="41"/>
  <c r="E94" i="41"/>
  <c r="B46" i="68"/>
  <c r="M16" i="64"/>
  <c r="E124" i="41"/>
  <c r="I15" i="41"/>
  <c r="P21" i="79"/>
  <c r="C50" i="68"/>
  <c r="H68" i="41"/>
  <c r="I21" i="41"/>
  <c r="I122" i="41"/>
  <c r="F69" i="41"/>
  <c r="F79" i="41"/>
  <c r="E76" i="41"/>
  <c r="H27" i="68"/>
  <c r="D56" i="77"/>
  <c r="E90" i="41"/>
  <c r="I48" i="68"/>
  <c r="F91" i="41"/>
  <c r="H107" i="41"/>
  <c r="I28" i="68"/>
  <c r="E28" i="41"/>
  <c r="H58" i="41"/>
  <c r="F18" i="41"/>
  <c r="H87" i="41"/>
  <c r="H41" i="68"/>
  <c r="M30" i="64"/>
  <c r="N36" i="56"/>
  <c r="N50" i="56"/>
  <c r="N60" i="56"/>
  <c r="H93" i="41"/>
  <c r="H42" i="68"/>
  <c r="F73" i="41"/>
  <c r="I5" i="41"/>
  <c r="C30" i="68"/>
  <c r="I84" i="41"/>
  <c r="E42" i="41"/>
  <c r="C48" i="68"/>
  <c r="F100" i="41"/>
  <c r="F48" i="41"/>
  <c r="B12" i="68"/>
  <c r="C56" i="77"/>
  <c r="I92" i="41"/>
  <c r="E17" i="41"/>
  <c r="C49" i="68"/>
  <c r="I97" i="41"/>
  <c r="F116" i="41"/>
  <c r="B21" i="68"/>
  <c r="I9" i="41"/>
  <c r="H16" i="41"/>
  <c r="E98" i="41"/>
  <c r="P22" i="79"/>
  <c r="I54" i="41"/>
  <c r="L8" i="65"/>
  <c r="C33" i="68"/>
  <c r="H102" i="41"/>
  <c r="F109" i="41"/>
  <c r="H70" i="41"/>
  <c r="E25" i="41"/>
  <c r="P33" i="79"/>
  <c r="F30" i="41"/>
  <c r="L12" i="65"/>
  <c r="F67" i="41"/>
  <c r="E116" i="41"/>
  <c r="B18" i="68"/>
  <c r="F9" i="41"/>
  <c r="H33" i="68"/>
  <c r="I11" i="41"/>
  <c r="F47" i="41"/>
  <c r="B51" i="68"/>
  <c r="M20" i="64"/>
  <c r="N66" i="56"/>
  <c r="N39" i="56"/>
  <c r="F105" i="41"/>
  <c r="E88" i="41"/>
  <c r="H38" i="68"/>
  <c r="H23" i="41"/>
  <c r="I102" i="41"/>
  <c r="B45" i="68"/>
  <c r="E70" i="41"/>
  <c r="I95" i="41"/>
  <c r="B37" i="68"/>
  <c r="I20" i="41"/>
  <c r="I30" i="41"/>
  <c r="I48" i="41"/>
  <c r="I51" i="68"/>
  <c r="H71" i="41"/>
  <c r="E67" i="41"/>
  <c r="F101" i="41"/>
  <c r="E8" i="41"/>
  <c r="F64" i="41"/>
  <c r="E103" i="41"/>
  <c r="C26" i="68"/>
  <c r="I28" i="41"/>
  <c r="I113" i="41"/>
  <c r="F11" i="41"/>
  <c r="H47" i="41"/>
  <c r="E59" i="41"/>
  <c r="M28" i="64"/>
  <c r="M19" i="64"/>
  <c r="M8" i="64"/>
  <c r="M15" i="64"/>
  <c r="N31" i="56"/>
  <c r="N45" i="56"/>
  <c r="N48" i="56"/>
  <c r="N53" i="56"/>
  <c r="N62" i="56"/>
  <c r="P20" i="79"/>
  <c r="H10" i="41"/>
  <c r="I105" i="41"/>
  <c r="H108" i="41"/>
  <c r="E22" i="41"/>
  <c r="E82" i="41"/>
  <c r="H88" i="41"/>
  <c r="E119" i="41"/>
  <c r="E45" i="41"/>
  <c r="L15" i="65"/>
  <c r="I32" i="68"/>
  <c r="C19" i="68"/>
  <c r="I3" i="41"/>
  <c r="E23" i="41"/>
  <c r="I72" i="41"/>
  <c r="H35" i="68"/>
  <c r="H28" i="68"/>
  <c r="F102" i="41"/>
  <c r="E5" i="41"/>
  <c r="H29" i="41"/>
  <c r="F44" i="41"/>
  <c r="H50" i="68"/>
  <c r="F61" i="41"/>
  <c r="B31" i="68"/>
  <c r="N32" i="79"/>
  <c r="H84" i="41"/>
  <c r="F70" i="41"/>
  <c r="I120" i="41"/>
  <c r="F115" i="41"/>
  <c r="I42" i="41"/>
  <c r="F95" i="41"/>
  <c r="I25" i="41"/>
  <c r="C42" i="68"/>
  <c r="I50" i="68"/>
  <c r="O33" i="79"/>
  <c r="I63" i="41"/>
  <c r="E20" i="41"/>
  <c r="I100" i="41"/>
  <c r="F117" i="41"/>
  <c r="H30" i="41"/>
  <c r="I34" i="41"/>
  <c r="I60" i="41"/>
  <c r="C24" i="68"/>
  <c r="H49" i="41"/>
  <c r="E41" i="41"/>
  <c r="I34" i="68"/>
  <c r="H106" i="41"/>
  <c r="B15" i="68"/>
  <c r="P24" i="79"/>
  <c r="F126" i="41"/>
  <c r="I85" i="41"/>
  <c r="E51" i="41"/>
  <c r="I2" i="41"/>
  <c r="H67" i="41"/>
  <c r="H12" i="41"/>
  <c r="I17" i="41"/>
  <c r="I101" i="41"/>
  <c r="C22" i="68"/>
  <c r="I17" i="68"/>
  <c r="I29" i="68"/>
  <c r="I8" i="41"/>
  <c r="H43" i="41"/>
  <c r="I36" i="41"/>
  <c r="I64" i="41"/>
  <c r="H19" i="41"/>
  <c r="F40" i="41"/>
  <c r="I103" i="41"/>
  <c r="I81" i="41"/>
  <c r="M14" i="65"/>
  <c r="H32" i="68"/>
  <c r="H47" i="68"/>
  <c r="E50" i="41"/>
  <c r="I99" i="41"/>
  <c r="H32" i="41"/>
  <c r="H39" i="41"/>
  <c r="C12" i="68"/>
  <c r="N27" i="79"/>
  <c r="I16" i="41"/>
  <c r="E113" i="41"/>
  <c r="F31" i="41"/>
  <c r="H98" i="41"/>
  <c r="E11" i="41"/>
  <c r="C27" i="68"/>
  <c r="H111" i="41"/>
  <c r="E62" i="41"/>
  <c r="I47" i="41"/>
  <c r="F65" i="41"/>
  <c r="E38" i="41"/>
  <c r="F59" i="41"/>
  <c r="I44" i="68"/>
  <c r="E36" i="41"/>
  <c r="H103" i="41"/>
  <c r="B25" i="68"/>
  <c r="B33" i="68"/>
  <c r="I50" i="41"/>
  <c r="I32" i="41"/>
  <c r="I39" i="41"/>
  <c r="P27" i="79"/>
  <c r="I27" i="41"/>
  <c r="I123" i="41"/>
  <c r="H78" i="41"/>
  <c r="E111" i="41"/>
  <c r="I62" i="41"/>
  <c r="I65" i="41"/>
  <c r="H38" i="41"/>
  <c r="H59" i="41"/>
  <c r="F32" i="41"/>
  <c r="I58" i="41"/>
  <c r="H123" i="41"/>
  <c r="B44" i="68"/>
  <c r="H54" i="41"/>
  <c r="F110" i="41"/>
  <c r="M27" i="64"/>
  <c r="N35" i="56"/>
  <c r="N59" i="56"/>
  <c r="N47" i="56"/>
  <c r="N52" i="56"/>
  <c r="N51" i="56"/>
  <c r="P29" i="79"/>
  <c r="E114" i="41"/>
  <c r="B20" i="68"/>
  <c r="F74" i="41"/>
  <c r="H4" i="41"/>
  <c r="I15" i="68"/>
  <c r="H83" i="41"/>
  <c r="I13" i="41"/>
  <c r="I47" i="68"/>
  <c r="H121" i="41"/>
  <c r="F77" i="41"/>
  <c r="I46" i="68"/>
  <c r="E89" i="41"/>
  <c r="B6" i="41"/>
  <c r="E112" i="41"/>
  <c r="E97" i="41"/>
  <c r="I116" i="41"/>
  <c r="H20" i="68"/>
  <c r="E33" i="41"/>
  <c r="B50" i="68"/>
  <c r="F123" i="41"/>
  <c r="E26" i="41"/>
  <c r="E110" i="41"/>
  <c r="M14" i="64"/>
  <c r="F37" i="41"/>
  <c r="H114" i="41"/>
  <c r="I21" i="68"/>
  <c r="I74" i="41"/>
  <c r="C18" i="68"/>
  <c r="F68" i="41"/>
  <c r="I39" i="68"/>
  <c r="H115" i="41"/>
  <c r="H25" i="41"/>
  <c r="E63" i="41"/>
  <c r="E117" i="41"/>
  <c r="L6" i="65"/>
  <c r="F2" i="41"/>
  <c r="H34" i="68"/>
  <c r="F66" i="41"/>
  <c r="B42" i="68"/>
  <c r="H33" i="41"/>
  <c r="L10" i="65"/>
  <c r="H94" i="41"/>
  <c r="M38" i="64"/>
  <c r="N54" i="56"/>
  <c r="N34" i="56"/>
  <c r="I108" i="41"/>
  <c r="I88" i="41"/>
  <c r="I23" i="68"/>
  <c r="I23" i="41"/>
  <c r="B38" i="68"/>
  <c r="E68" i="41"/>
  <c r="E21" i="41"/>
  <c r="E120" i="41"/>
  <c r="F42" i="41"/>
  <c r="I45" i="68"/>
  <c r="H100" i="41"/>
  <c r="I77" i="41"/>
  <c r="H37" i="68"/>
  <c r="N24" i="79"/>
  <c r="I71" i="41"/>
  <c r="E12" i="41"/>
  <c r="I20" i="68"/>
  <c r="E91" i="41"/>
  <c r="I107" i="41"/>
  <c r="L7" i="65"/>
  <c r="F113" i="41"/>
  <c r="H62" i="41"/>
  <c r="I59" i="41"/>
  <c r="M12" i="64"/>
  <c r="N56" i="56"/>
  <c r="E108" i="41"/>
  <c r="C35" i="68"/>
  <c r="F72" i="41"/>
  <c r="F5" i="41"/>
  <c r="E109" i="41"/>
  <c r="F84" i="41"/>
  <c r="H120" i="41"/>
  <c r="F25" i="41"/>
  <c r="F63" i="41"/>
  <c r="E100" i="41"/>
  <c r="B36" i="68"/>
  <c r="F49" i="41"/>
  <c r="I106" i="41"/>
  <c r="H89" i="41"/>
  <c r="E2" i="41"/>
  <c r="F17" i="41"/>
  <c r="I42" i="68"/>
  <c r="I43" i="41"/>
  <c r="I19" i="41"/>
  <c r="C46" i="68"/>
  <c r="F33" i="41"/>
  <c r="F6" i="41"/>
  <c r="H31" i="41"/>
  <c r="F111" i="41"/>
  <c r="E65" i="41"/>
  <c r="B34" i="68"/>
  <c r="M56" i="77"/>
  <c r="M8" i="65"/>
  <c r="Q56" i="56" l="1"/>
  <c r="Q34" i="56"/>
  <c r="Q54" i="56"/>
  <c r="Q51" i="56"/>
  <c r="Q52" i="56"/>
  <c r="Q47" i="56"/>
  <c r="Q59" i="56"/>
  <c r="Q35" i="56"/>
  <c r="Q62" i="56"/>
  <c r="Q53" i="56"/>
  <c r="Q48" i="56"/>
  <c r="Q45" i="56"/>
  <c r="Q31" i="56"/>
  <c r="Q39" i="56"/>
  <c r="Q66" i="56"/>
  <c r="A9" i="68"/>
  <c r="Q60" i="56"/>
  <c r="Q50" i="56"/>
  <c r="Q36" i="56"/>
  <c r="Q43" i="56"/>
  <c r="Q49" i="56"/>
  <c r="Q41" i="56"/>
  <c r="Q63" i="56"/>
  <c r="Q38" i="56"/>
  <c r="Q40" i="56"/>
  <c r="Q30" i="56"/>
  <c r="Q42" i="56"/>
  <c r="Q58" i="56"/>
  <c r="Q33" i="56"/>
  <c r="Q64" i="56"/>
  <c r="Q61" i="56"/>
  <c r="Q32" i="56"/>
  <c r="Q37" i="56"/>
  <c r="Q44" i="56"/>
  <c r="Q46" i="56"/>
  <c r="Q57" i="56"/>
  <c r="Q55" i="56"/>
  <c r="Q65" i="56"/>
  <c r="T22" i="79"/>
  <c r="T25" i="79"/>
  <c r="T27" i="79"/>
  <c r="T30" i="79"/>
  <c r="T23" i="79"/>
  <c r="T28" i="79"/>
  <c r="T19" i="79"/>
  <c r="U19" i="79" s="1" a="1"/>
  <c r="U19" i="79" s="1"/>
  <c r="T26" i="79"/>
  <c r="T24" i="79"/>
  <c r="T31" i="79"/>
  <c r="T33" i="79"/>
  <c r="T32" i="79"/>
  <c r="T21" i="79"/>
  <c r="T29" i="79"/>
  <c r="T20" i="79"/>
  <c r="A8" i="68"/>
  <c r="A13" i="68"/>
  <c r="A11" i="68"/>
  <c r="A7" i="68"/>
  <c r="A16" i="68"/>
  <c r="A10" i="68"/>
  <c r="A14" i="68"/>
  <c r="M10" i="65"/>
  <c r="C14" i="68"/>
  <c r="I11" i="68"/>
  <c r="I8" i="68"/>
  <c r="M7" i="65"/>
  <c r="I14" i="68"/>
  <c r="C8" i="68"/>
  <c r="C16" i="68"/>
  <c r="B7" i="68"/>
  <c r="C11" i="68"/>
  <c r="I10" i="68"/>
  <c r="F2" i="26"/>
  <c r="B13" i="68"/>
  <c r="B10" i="68"/>
  <c r="M15" i="65"/>
  <c r="B11" i="68"/>
  <c r="M6" i="65"/>
  <c r="H16" i="68"/>
  <c r="C7" i="68"/>
  <c r="B8" i="68"/>
  <c r="G5" i="28"/>
  <c r="C13" i="68"/>
  <c r="H7" i="68"/>
  <c r="B16" i="68"/>
  <c r="D2" i="67" a="1"/>
  <c r="C9" i="68"/>
  <c r="B9" i="68"/>
  <c r="H9" i="68"/>
  <c r="I9" i="68"/>
  <c r="M9" i="65"/>
  <c r="I13" i="68"/>
  <c r="H13" i="68"/>
  <c r="H14" i="68"/>
  <c r="H10" i="68"/>
  <c r="C10" i="68"/>
  <c r="M19" i="63" s="1" a="1"/>
  <c r="M13" i="65"/>
  <c r="F2" i="15"/>
  <c r="I16" i="68"/>
  <c r="I7" i="68"/>
  <c r="H11" i="68"/>
  <c r="H8" i="68"/>
  <c r="B14" i="68"/>
  <c r="M12" i="65"/>
  <c r="M63" i="70" a="1"/>
  <c r="M27" i="70" a="1"/>
  <c r="D86" i="67" l="1"/>
  <c r="D5" i="67"/>
  <c r="D98" i="67"/>
  <c r="D117" i="67"/>
  <c r="D21" i="67"/>
  <c r="D7" i="67"/>
  <c r="D69" i="67"/>
  <c r="D104" i="67"/>
  <c r="D113" i="67"/>
  <c r="D25" i="67"/>
  <c r="D94" i="67"/>
  <c r="D108" i="67"/>
  <c r="D102" i="67"/>
  <c r="D110" i="67"/>
  <c r="D2" i="67"/>
  <c r="D60" i="67"/>
  <c r="D82" i="67"/>
  <c r="D48" i="67"/>
  <c r="D61" i="67"/>
  <c r="D8" i="67"/>
  <c r="D83" i="67"/>
  <c r="D91" i="67"/>
  <c r="D66" i="67"/>
  <c r="D31" i="67"/>
  <c r="D109" i="67"/>
  <c r="D10" i="67"/>
  <c r="D81" i="67"/>
  <c r="D23" i="67"/>
  <c r="D40" i="67"/>
  <c r="D89" i="67"/>
  <c r="D52" i="67"/>
  <c r="D67" i="67"/>
  <c r="D74" i="67"/>
  <c r="D85" i="67"/>
  <c r="D56" i="67"/>
  <c r="D92" i="67"/>
  <c r="D6" i="67"/>
  <c r="D125" i="67"/>
  <c r="D122" i="67"/>
  <c r="D38" i="67"/>
  <c r="D15" i="67"/>
  <c r="D14" i="67"/>
  <c r="D22" i="67"/>
  <c r="D115" i="67"/>
  <c r="D76" i="67"/>
  <c r="D79" i="67"/>
  <c r="D64" i="67"/>
  <c r="D111" i="67"/>
  <c r="D32" i="67"/>
  <c r="D18" i="67"/>
  <c r="D42" i="67"/>
  <c r="D28" i="67"/>
  <c r="D70" i="67"/>
  <c r="D58" i="67"/>
  <c r="D112" i="67"/>
  <c r="D9" i="67"/>
  <c r="D84" i="67"/>
  <c r="D4" i="67"/>
  <c r="D80" i="67"/>
  <c r="D106" i="67"/>
  <c r="D71" i="67"/>
  <c r="D47" i="67"/>
  <c r="D103" i="67"/>
  <c r="D88" i="67"/>
  <c r="D87" i="67"/>
  <c r="D50" i="67"/>
  <c r="D27" i="67"/>
  <c r="D126" i="67"/>
  <c r="D59" i="67"/>
  <c r="D63" i="67"/>
  <c r="D41" i="67"/>
  <c r="D20" i="67"/>
  <c r="D53" i="67"/>
  <c r="D116" i="67"/>
  <c r="D123" i="67"/>
  <c r="D54" i="67"/>
  <c r="D37" i="67"/>
  <c r="D17" i="67"/>
  <c r="D46" i="67"/>
  <c r="D73" i="67"/>
  <c r="D90" i="67"/>
  <c r="D36" i="67"/>
  <c r="D95" i="67"/>
  <c r="D121" i="67"/>
  <c r="D30" i="67"/>
  <c r="D3" i="67"/>
  <c r="D45" i="67"/>
  <c r="D11" i="67"/>
  <c r="D105" i="67"/>
  <c r="D96" i="67"/>
  <c r="D65" i="67"/>
  <c r="D120" i="67"/>
  <c r="D39" i="67"/>
  <c r="D51" i="67"/>
  <c r="D78" i="67"/>
  <c r="D12" i="67"/>
  <c r="D19" i="67"/>
  <c r="D26" i="67"/>
  <c r="D77" i="67"/>
  <c r="D119" i="67"/>
  <c r="D24" i="67"/>
  <c r="D13" i="67"/>
  <c r="D49" i="67"/>
  <c r="D118" i="67"/>
  <c r="D16" i="67"/>
  <c r="D62" i="67"/>
  <c r="D57" i="67"/>
  <c r="D75" i="67"/>
  <c r="D107" i="67"/>
  <c r="D93" i="67"/>
  <c r="D43" i="67"/>
  <c r="D55" i="67"/>
  <c r="D97" i="67"/>
  <c r="D35" i="67"/>
  <c r="D34" i="67"/>
  <c r="D124" i="67"/>
  <c r="D101" i="67"/>
  <c r="D114" i="67"/>
  <c r="D72" i="67"/>
  <c r="D100" i="67"/>
  <c r="D44" i="67"/>
  <c r="D29" i="67"/>
  <c r="D33" i="67"/>
  <c r="D99" i="67"/>
  <c r="D68" i="67"/>
  <c r="M68" i="70"/>
  <c r="M65" i="70"/>
  <c r="M69" i="70"/>
  <c r="M63" i="70"/>
  <c r="M67" i="70"/>
  <c r="M70" i="70"/>
  <c r="M64" i="70"/>
  <c r="M66" i="70"/>
  <c r="M58" i="70"/>
  <c r="M36" i="70"/>
  <c r="M44" i="70"/>
  <c r="M37" i="70"/>
  <c r="M53" i="70"/>
  <c r="M49" i="70"/>
  <c r="M29" i="70"/>
  <c r="M35" i="70"/>
  <c r="M50" i="70"/>
  <c r="M31" i="70"/>
  <c r="M39" i="70"/>
  <c r="M60" i="70"/>
  <c r="M52" i="70"/>
  <c r="M32" i="70"/>
  <c r="M45" i="70"/>
  <c r="M28" i="70"/>
  <c r="M47" i="70"/>
  <c r="M54" i="70"/>
  <c r="M30" i="70"/>
  <c r="M55" i="70"/>
  <c r="M38" i="70"/>
  <c r="M33" i="70"/>
  <c r="M40" i="70"/>
  <c r="M51" i="70"/>
  <c r="M42" i="70"/>
  <c r="M34" i="70"/>
  <c r="M46" i="70"/>
  <c r="M57" i="70"/>
  <c r="M41" i="70"/>
  <c r="M27" i="70"/>
  <c r="M56" i="70"/>
  <c r="M43" i="70"/>
  <c r="M48" i="70"/>
  <c r="M59" i="70"/>
  <c r="M21" i="63"/>
  <c r="M23" i="63"/>
  <c r="M29" i="63"/>
  <c r="M25" i="63"/>
  <c r="M19" i="63"/>
  <c r="M20" i="63"/>
  <c r="M26" i="63"/>
  <c r="M24" i="63"/>
  <c r="M27" i="63"/>
  <c r="M22" i="63"/>
  <c r="M28" i="63"/>
  <c r="S3" i="71"/>
  <c r="H9" i="67"/>
  <c r="E21" i="67"/>
  <c r="H15" i="67"/>
  <c r="E29" i="67"/>
  <c r="H51" i="67"/>
  <c r="H80" i="67"/>
  <c r="H23" i="67"/>
  <c r="H102" i="67"/>
  <c r="I112" i="67"/>
  <c r="I82" i="67"/>
  <c r="F106" i="67"/>
  <c r="H12" i="67"/>
  <c r="F7" i="67"/>
  <c r="I64" i="67"/>
  <c r="F107" i="67"/>
  <c r="E112" i="67"/>
  <c r="I41" i="67"/>
  <c r="H19" i="67"/>
  <c r="N29" i="63"/>
  <c r="E14" i="67"/>
  <c r="H46" i="67"/>
  <c r="I57" i="67"/>
  <c r="F54" i="67"/>
  <c r="I68" i="67"/>
  <c r="I111" i="67"/>
  <c r="I8" i="67"/>
  <c r="E115" i="67"/>
  <c r="F78" i="67"/>
  <c r="F50" i="67"/>
  <c r="I110" i="67"/>
  <c r="F13" i="67"/>
  <c r="I55" i="67"/>
  <c r="E64" i="67"/>
  <c r="I90" i="67"/>
  <c r="E24" i="67"/>
  <c r="I10" i="67"/>
  <c r="E46" i="67"/>
  <c r="E57" i="67"/>
  <c r="E54" i="67"/>
  <c r="E68" i="67"/>
  <c r="F88" i="67"/>
  <c r="F70" i="67"/>
  <c r="H55" i="67"/>
  <c r="H97" i="67"/>
  <c r="F108" i="67"/>
  <c r="E92" i="67"/>
  <c r="E38" i="67"/>
  <c r="H17" i="67"/>
  <c r="H42" i="67"/>
  <c r="F11" i="67"/>
  <c r="N26" i="63"/>
  <c r="I84" i="67"/>
  <c r="N24" i="63"/>
  <c r="E5" i="67"/>
  <c r="F93" i="67"/>
  <c r="H27" i="67"/>
  <c r="F92" i="67"/>
  <c r="E76" i="67"/>
  <c r="H11" i="67"/>
  <c r="E84" i="67"/>
  <c r="H25" i="67"/>
  <c r="F27" i="67"/>
  <c r="F37" i="67"/>
  <c r="F105" i="67"/>
  <c r="E101" i="67"/>
  <c r="F111" i="67"/>
  <c r="I46" i="67"/>
  <c r="H59" i="67"/>
  <c r="I86" i="67"/>
  <c r="F81" i="67"/>
  <c r="E104" i="67"/>
  <c r="E108" i="67"/>
  <c r="F58" i="67"/>
  <c r="F34" i="67"/>
  <c r="I9" i="67"/>
  <c r="E4" i="67"/>
  <c r="F12" i="67"/>
  <c r="I13" i="67"/>
  <c r="E103" i="67"/>
  <c r="E72" i="67"/>
  <c r="E111" i="67"/>
  <c r="F22" i="67"/>
  <c r="F5" i="67"/>
  <c r="E124" i="67"/>
  <c r="F17" i="67"/>
  <c r="E116" i="67"/>
  <c r="I124" i="67"/>
  <c r="F104" i="67"/>
  <c r="H114" i="67"/>
  <c r="H126" i="67"/>
  <c r="E23" i="67"/>
  <c r="H85" i="67"/>
  <c r="H61" i="67"/>
  <c r="H88" i="67"/>
  <c r="H62" i="67"/>
  <c r="F6" i="67"/>
  <c r="E86" i="67"/>
  <c r="E53" i="67"/>
  <c r="I107" i="67"/>
  <c r="E13" i="67"/>
  <c r="F113" i="67"/>
  <c r="H107" i="67"/>
  <c r="I26" i="67"/>
  <c r="I113" i="67"/>
  <c r="F48" i="67"/>
  <c r="E34" i="67"/>
  <c r="I12" i="67"/>
  <c r="H83" i="67"/>
  <c r="I123" i="67"/>
  <c r="F69" i="67"/>
  <c r="H35" i="67"/>
  <c r="H89" i="67"/>
  <c r="F29" i="67"/>
  <c r="I115" i="67"/>
  <c r="N19" i="63"/>
  <c r="H82" i="67"/>
  <c r="E9" i="67"/>
  <c r="I69" i="67"/>
  <c r="F56" i="67"/>
  <c r="F103" i="67"/>
  <c r="I117" i="67"/>
  <c r="H68" i="67"/>
  <c r="I20" i="67"/>
  <c r="F84" i="67"/>
  <c r="F83" i="67"/>
  <c r="E25" i="67"/>
  <c r="H123" i="67"/>
  <c r="H115" i="67"/>
  <c r="F76" i="67"/>
  <c r="H49" i="67"/>
  <c r="I32" i="67"/>
  <c r="I108" i="67"/>
  <c r="H120" i="67"/>
  <c r="F72" i="67"/>
  <c r="H39" i="67"/>
  <c r="E113" i="67"/>
  <c r="F60" i="67"/>
  <c r="N27" i="63"/>
  <c r="I43" i="67"/>
  <c r="F97" i="67"/>
  <c r="E58" i="67"/>
  <c r="H4" i="67"/>
  <c r="F33" i="67"/>
  <c r="F120" i="67"/>
  <c r="H73" i="67"/>
  <c r="I24" i="67"/>
  <c r="H71" i="67"/>
  <c r="F75" i="67"/>
  <c r="F74" i="67"/>
  <c r="E35" i="67"/>
  <c r="E28" i="67"/>
  <c r="V3" i="12"/>
  <c r="F2" i="67"/>
  <c r="H78" i="67"/>
  <c r="E19" i="67"/>
  <c r="I14" i="67"/>
  <c r="H33" i="67"/>
  <c r="E120" i="67"/>
  <c r="E55" i="67"/>
  <c r="I17" i="67"/>
  <c r="E94" i="67"/>
  <c r="H91" i="67"/>
  <c r="F8" i="67"/>
  <c r="F40" i="67"/>
  <c r="H119" i="67"/>
  <c r="E100" i="67"/>
  <c r="E69" i="67"/>
  <c r="H34" i="67"/>
  <c r="H21" i="12"/>
  <c r="F118" i="67"/>
  <c r="I122" i="67"/>
  <c r="H53" i="67"/>
  <c r="E59" i="67"/>
  <c r="E48" i="67"/>
  <c r="E95" i="67"/>
  <c r="H28" i="67"/>
  <c r="E37" i="67"/>
  <c r="H15" i="12"/>
  <c r="E118" i="67"/>
  <c r="E122" i="67"/>
  <c r="F53" i="67"/>
  <c r="F59" i="67"/>
  <c r="F10" i="67"/>
  <c r="F95" i="67"/>
  <c r="I126" i="67"/>
  <c r="F101" i="67"/>
  <c r="H35" i="12"/>
  <c r="H8" i="67"/>
  <c r="H4" i="12"/>
  <c r="F122" i="67"/>
  <c r="H54" i="67"/>
  <c r="H86" i="67"/>
  <c r="E105" i="67"/>
  <c r="E82" i="67"/>
  <c r="F3" i="67"/>
  <c r="F39" i="67"/>
  <c r="E70" i="67"/>
  <c r="N20" i="63"/>
  <c r="H116" i="67"/>
  <c r="I3" i="67"/>
  <c r="H57" i="67"/>
  <c r="F46" i="67"/>
  <c r="E36" i="67"/>
  <c r="F43" i="67"/>
  <c r="F18" i="67"/>
  <c r="E121" i="67"/>
  <c r="I119" i="67"/>
  <c r="H8" i="12"/>
  <c r="E41" i="67"/>
  <c r="E107" i="67"/>
  <c r="F21" i="67"/>
  <c r="I62" i="67"/>
  <c r="H72" i="67"/>
  <c r="F82" i="67"/>
  <c r="I79" i="67"/>
  <c r="H66" i="67"/>
  <c r="I98" i="67"/>
  <c r="I40" i="67"/>
  <c r="F114" i="67"/>
  <c r="N28" i="63"/>
  <c r="H121" i="67"/>
  <c r="E43" i="67"/>
  <c r="E71" i="67"/>
  <c r="I42" i="67"/>
  <c r="E73" i="67"/>
  <c r="I29" i="67"/>
  <c r="I6" i="67"/>
  <c r="E22" i="67"/>
  <c r="H74" i="67"/>
  <c r="F51" i="67"/>
  <c r="E45" i="67"/>
  <c r="F23" i="67"/>
  <c r="E56" i="67"/>
  <c r="I37" i="67"/>
  <c r="I61" i="67"/>
  <c r="E52" i="67"/>
  <c r="H36" i="12"/>
  <c r="I99" i="67"/>
  <c r="I33" i="67"/>
  <c r="F87" i="67"/>
  <c r="I74" i="67"/>
  <c r="I27" i="67"/>
  <c r="E102" i="67"/>
  <c r="H32" i="67"/>
  <c r="I54" i="67"/>
  <c r="I95" i="67"/>
  <c r="E47" i="67"/>
  <c r="E109" i="67"/>
  <c r="H110" i="67"/>
  <c r="H112" i="67"/>
  <c r="H21" i="67"/>
  <c r="E62" i="67"/>
  <c r="F102" i="67"/>
  <c r="E11" i="67"/>
  <c r="I53" i="67"/>
  <c r="F24" i="67"/>
  <c r="H10" i="67"/>
  <c r="I65" i="67"/>
  <c r="E106" i="67"/>
  <c r="H37" i="67"/>
  <c r="E90" i="67"/>
  <c r="I52" i="67"/>
  <c r="E18" i="67"/>
  <c r="H13" i="67"/>
  <c r="I15" i="67"/>
  <c r="E61" i="67"/>
  <c r="E67" i="67"/>
  <c r="F86" i="67"/>
  <c r="E114" i="67"/>
  <c r="F116" i="67"/>
  <c r="I71" i="67"/>
  <c r="F94" i="67"/>
  <c r="E75" i="67"/>
  <c r="I125" i="67"/>
  <c r="I7" i="67"/>
  <c r="E51" i="67"/>
  <c r="E6" i="67"/>
  <c r="H90" i="67"/>
  <c r="H124" i="67"/>
  <c r="E16" i="67"/>
  <c r="H56" i="67"/>
  <c r="H60" i="67"/>
  <c r="N22" i="63"/>
  <c r="I97" i="67"/>
  <c r="I58" i="67"/>
  <c r="F4" i="67"/>
  <c r="F71" i="67"/>
  <c r="H94" i="67"/>
  <c r="I75" i="67"/>
  <c r="F125" i="67"/>
  <c r="I5" i="67"/>
  <c r="F80" i="67"/>
  <c r="F66" i="67"/>
  <c r="H93" i="67"/>
  <c r="H6" i="67"/>
  <c r="I48" i="67"/>
  <c r="E117" i="67"/>
  <c r="H12" i="12"/>
  <c r="H100" i="67"/>
  <c r="F41" i="67"/>
  <c r="I105" i="67"/>
  <c r="F85" i="67"/>
  <c r="H2" i="67"/>
  <c r="H77" i="67"/>
  <c r="F126" i="67"/>
  <c r="I101" i="67"/>
  <c r="H14" i="12"/>
  <c r="I100" i="67"/>
  <c r="H41" i="67"/>
  <c r="H105" i="67"/>
  <c r="F14" i="67"/>
  <c r="I2" i="67"/>
  <c r="E77" i="67"/>
  <c r="F121" i="67"/>
  <c r="I63" i="67"/>
  <c r="H28" i="12"/>
  <c r="H7" i="67"/>
  <c r="H92" i="67"/>
  <c r="H23" i="12"/>
  <c r="H6" i="12"/>
  <c r="E2" i="67"/>
  <c r="H67" i="67"/>
  <c r="F68" i="67"/>
  <c r="I104" i="67"/>
  <c r="E96" i="67"/>
  <c r="E99" i="67"/>
  <c r="H69" i="67"/>
  <c r="E110" i="67"/>
  <c r="I67" i="67"/>
  <c r="I114" i="67"/>
  <c r="H99" i="67"/>
  <c r="H18" i="67"/>
  <c r="E89" i="67"/>
  <c r="E91" i="67"/>
  <c r="I28" i="67"/>
  <c r="F16" i="67"/>
  <c r="F91" i="67"/>
  <c r="H43" i="67"/>
  <c r="I4" i="67"/>
  <c r="H125" i="67"/>
  <c r="H16" i="67"/>
  <c r="I120" i="67"/>
  <c r="I81" i="67"/>
  <c r="H20" i="67"/>
  <c r="I88" i="67"/>
  <c r="N25" i="63"/>
  <c r="H22" i="67"/>
  <c r="H52" i="67"/>
  <c r="H47" i="67"/>
  <c r="F47" i="67"/>
  <c r="F96" i="67"/>
  <c r="H26" i="67"/>
  <c r="F64" i="67"/>
  <c r="I45" i="67"/>
  <c r="F31" i="67"/>
  <c r="H44" i="67"/>
  <c r="H50" i="67"/>
  <c r="F119" i="67"/>
  <c r="H31" i="67"/>
  <c r="I44" i="67"/>
  <c r="F98" i="67"/>
  <c r="H3" i="67"/>
  <c r="I85" i="67"/>
  <c r="I116" i="67"/>
  <c r="H75" i="67"/>
  <c r="I11" i="67"/>
  <c r="I89" i="67"/>
  <c r="I80" i="67"/>
  <c r="E17" i="67"/>
  <c r="I121" i="67"/>
  <c r="I23" i="67"/>
  <c r="E60" i="67"/>
  <c r="F38" i="67"/>
  <c r="F124" i="67"/>
  <c r="H96" i="67"/>
  <c r="E31" i="67"/>
  <c r="I96" i="67"/>
  <c r="E81" i="67"/>
  <c r="F30" i="67"/>
  <c r="I25" i="67"/>
  <c r="F115" i="67"/>
  <c r="I36" i="67"/>
  <c r="Q3" i="72"/>
  <c r="H11" i="12"/>
  <c r="H10" i="12"/>
  <c r="I109" i="67"/>
  <c r="F110" i="67"/>
  <c r="F112" i="67"/>
  <c r="H13" i="12"/>
  <c r="I38" i="67"/>
  <c r="F109" i="67"/>
  <c r="I103" i="67"/>
  <c r="F62" i="67"/>
  <c r="H79" i="67"/>
  <c r="I22" i="67"/>
  <c r="H64" i="67"/>
  <c r="I50" i="67"/>
  <c r="E88" i="67"/>
  <c r="E126" i="67"/>
  <c r="I30" i="67"/>
  <c r="E50" i="67"/>
  <c r="F55" i="67"/>
  <c r="H122" i="67"/>
  <c r="F90" i="67"/>
  <c r="H24" i="67"/>
  <c r="E10" i="67"/>
  <c r="H65" i="67"/>
  <c r="I106" i="67"/>
  <c r="I39" i="67"/>
  <c r="F19" i="67"/>
  <c r="I35" i="67"/>
  <c r="E30" i="67"/>
  <c r="H48" i="67"/>
  <c r="I77" i="67"/>
  <c r="H118" i="67"/>
  <c r="H108" i="67"/>
  <c r="H101" i="67"/>
  <c r="E12" i="67"/>
  <c r="F52" i="67"/>
  <c r="H87" i="67"/>
  <c r="I83" i="67"/>
  <c r="F25" i="67"/>
  <c r="N23" i="63"/>
  <c r="E65" i="67"/>
  <c r="H106" i="67"/>
  <c r="E39" i="67"/>
  <c r="J43" i="72"/>
  <c r="I60" i="67"/>
  <c r="E97" i="67"/>
  <c r="F79" i="67"/>
  <c r="F99" i="67"/>
  <c r="F73" i="67"/>
  <c r="E87" i="67"/>
  <c r="H24" i="12"/>
  <c r="E98" i="67"/>
  <c r="F20" i="67"/>
  <c r="E15" i="67"/>
  <c r="E8" i="67"/>
  <c r="I72" i="67"/>
  <c r="F35" i="67"/>
  <c r="F63" i="67"/>
  <c r="F42" i="67"/>
  <c r="F117" i="67"/>
  <c r="I102" i="67"/>
  <c r="E49" i="67"/>
  <c r="H19" i="12"/>
  <c r="E20" i="67"/>
  <c r="F15" i="67"/>
  <c r="H29" i="67"/>
  <c r="E63" i="67"/>
  <c r="E42" i="67"/>
  <c r="I92" i="67"/>
  <c r="H76" i="67"/>
  <c r="I49" i="67"/>
  <c r="H25" i="12"/>
  <c r="E66" i="67"/>
  <c r="H84" i="67"/>
  <c r="H63" i="67"/>
  <c r="J41" i="72"/>
  <c r="J24" i="72"/>
  <c r="J33" i="72"/>
  <c r="H26" i="12"/>
  <c r="H16" i="12"/>
  <c r="I93" i="67"/>
  <c r="F28" i="67"/>
  <c r="J25" i="72"/>
  <c r="F44" i="67"/>
  <c r="E27" i="67"/>
  <c r="J26" i="72"/>
  <c r="J20" i="72"/>
  <c r="H5" i="12"/>
  <c r="H32" i="12"/>
  <c r="I118" i="67"/>
  <c r="H14" i="67"/>
  <c r="F57" i="67"/>
  <c r="F26" i="67"/>
  <c r="H95" i="67"/>
  <c r="H81" i="67"/>
  <c r="F77" i="67"/>
  <c r="N21" i="63"/>
  <c r="F89" i="67"/>
  <c r="J7" i="72"/>
  <c r="E78" i="67"/>
  <c r="E7" i="67"/>
  <c r="I34" i="67"/>
  <c r="H104" i="67"/>
  <c r="I16" i="67"/>
  <c r="E119" i="67"/>
  <c r="H117" i="67"/>
  <c r="J42" i="72"/>
  <c r="H7" i="12"/>
  <c r="F100" i="67"/>
  <c r="H58" i="67"/>
  <c r="E33" i="67"/>
  <c r="E83" i="67"/>
  <c r="F32" i="67"/>
  <c r="E74" i="67"/>
  <c r="E79" i="67"/>
  <c r="I66" i="67"/>
  <c r="I59" i="67"/>
  <c r="I78" i="67"/>
  <c r="H9" i="12"/>
  <c r="H109" i="67"/>
  <c r="H98" i="67"/>
  <c r="I47" i="67"/>
  <c r="E40" i="67"/>
  <c r="J10" i="72"/>
  <c r="I76" i="67"/>
  <c r="H20" i="12"/>
  <c r="E44" i="67"/>
  <c r="I94" i="67"/>
  <c r="E125" i="67"/>
  <c r="F123" i="67"/>
  <c r="I19" i="67"/>
  <c r="E32" i="67"/>
  <c r="I51" i="67"/>
  <c r="F45" i="67"/>
  <c r="H45" i="67"/>
  <c r="I18" i="67"/>
  <c r="H30" i="67"/>
  <c r="H103" i="67"/>
  <c r="E80" i="67"/>
  <c r="H30" i="12"/>
  <c r="E85" i="67"/>
  <c r="H40" i="67"/>
  <c r="H113" i="67"/>
  <c r="H36" i="67"/>
  <c r="H38" i="67"/>
  <c r="F61" i="67"/>
  <c r="J17" i="72"/>
  <c r="I91" i="67"/>
  <c r="H18" i="12"/>
  <c r="E3" i="67"/>
  <c r="F67" i="67"/>
  <c r="H5" i="67"/>
  <c r="H70" i="67"/>
  <c r="F65" i="67"/>
  <c r="I31" i="67"/>
  <c r="I73" i="67"/>
  <c r="E123" i="67"/>
  <c r="I70" i="67"/>
  <c r="I87" i="67"/>
  <c r="H111" i="67"/>
  <c r="F36" i="67"/>
  <c r="E93" i="67"/>
  <c r="I21" i="67"/>
  <c r="E26" i="67"/>
  <c r="F9" i="67"/>
  <c r="I56" i="67"/>
  <c r="H17" i="12"/>
  <c r="F49" i="67"/>
  <c r="H3" i="12"/>
  <c r="O59" i="70"/>
  <c r="N46" i="70"/>
  <c r="N66" i="70"/>
  <c r="O47" i="70"/>
  <c r="N41" i="70"/>
  <c r="N68" i="70"/>
  <c r="O51" i="70"/>
  <c r="N30" i="70"/>
  <c r="O58" i="70"/>
  <c r="O36" i="70"/>
  <c r="O66" i="70"/>
  <c r="N50" i="70"/>
  <c r="N38" i="70"/>
  <c r="N48" i="70"/>
  <c r="N32" i="70"/>
  <c r="N42" i="70"/>
  <c r="O42" i="70"/>
  <c r="N45" i="70"/>
  <c r="O65" i="70"/>
  <c r="N53" i="70"/>
  <c r="N39" i="70"/>
  <c r="N29" i="70"/>
  <c r="O46" i="70"/>
  <c r="O30" i="70"/>
  <c r="O70" i="70"/>
  <c r="N51" i="70"/>
  <c r="N57" i="70"/>
  <c r="O43" i="70"/>
  <c r="N49" i="70"/>
  <c r="N60" i="70"/>
  <c r="N56" i="70"/>
  <c r="N36" i="70"/>
  <c r="O31" i="70"/>
  <c r="N63" i="70"/>
  <c r="O57" i="70"/>
  <c r="N44" i="70"/>
  <c r="O44" i="70"/>
  <c r="N37" i="70"/>
  <c r="N35" i="70"/>
  <c r="O55" i="70"/>
  <c r="N28" i="70"/>
  <c r="N47" i="70"/>
  <c r="N43" i="70"/>
  <c r="O50" i="70"/>
  <c r="O37" i="70"/>
  <c r="O39" i="70"/>
  <c r="O68" i="70"/>
  <c r="N55" i="70"/>
  <c r="O34" i="70"/>
  <c r="O45" i="70"/>
  <c r="N52" i="70"/>
  <c r="O64" i="70"/>
  <c r="N69" i="70"/>
  <c r="O35" i="70"/>
  <c r="N64" i="70"/>
  <c r="N58" i="70"/>
  <c r="O56" i="70"/>
  <c r="O41" i="70"/>
  <c r="N54" i="70"/>
  <c r="N34" i="70"/>
  <c r="O63" i="70"/>
  <c r="O52" i="70"/>
  <c r="N31" i="70"/>
  <c r="O32" i="70"/>
  <c r="O27" i="70"/>
  <c r="O29" i="70"/>
  <c r="O69" i="70"/>
  <c r="N65" i="70"/>
  <c r="N59" i="70"/>
  <c r="N40" i="70"/>
  <c r="N67" i="70"/>
  <c r="O33" i="70"/>
  <c r="O40" i="70"/>
  <c r="N70" i="70"/>
  <c r="O38" i="70"/>
  <c r="O53" i="70"/>
  <c r="O67" i="70"/>
  <c r="O54" i="70"/>
  <c r="O28" i="70"/>
  <c r="N33" i="70"/>
  <c r="N27" i="70"/>
  <c r="O60" i="70"/>
  <c r="O48" i="70"/>
  <c r="O49" i="70"/>
  <c r="L3" i="71"/>
  <c r="L14" i="71"/>
  <c r="L6" i="71"/>
  <c r="L10" i="71"/>
  <c r="L34" i="71"/>
  <c r="L25" i="71"/>
  <c r="L33" i="71"/>
  <c r="L37" i="71"/>
  <c r="L23" i="71"/>
  <c r="L32" i="71"/>
  <c r="L28" i="71"/>
  <c r="L7" i="71"/>
  <c r="L38" i="71"/>
  <c r="L11" i="71"/>
  <c r="L24" i="71"/>
  <c r="L20" i="71"/>
  <c r="L26" i="71"/>
  <c r="L9" i="71"/>
  <c r="L22" i="71"/>
  <c r="L27" i="71"/>
  <c r="L13" i="71"/>
  <c r="L5" i="71"/>
  <c r="L30" i="71"/>
  <c r="L15" i="71"/>
  <c r="L31" i="71"/>
  <c r="L29" i="71"/>
  <c r="L16" i="71"/>
  <c r="L8" i="71"/>
  <c r="L18" i="71"/>
  <c r="L21" i="71"/>
  <c r="L35" i="71"/>
  <c r="H27" i="12"/>
  <c r="H33" i="12"/>
  <c r="H34" i="12"/>
  <c r="H31" i="12"/>
  <c r="H29" i="12"/>
  <c r="H22" i="12"/>
  <c r="J15" i="72"/>
  <c r="J39" i="72"/>
  <c r="J19" i="72"/>
  <c r="J37" i="72"/>
  <c r="J5" i="72"/>
  <c r="J32" i="72"/>
  <c r="J28" i="72"/>
  <c r="J21" i="72"/>
  <c r="J31" i="72"/>
  <c r="J9" i="72"/>
  <c r="J14" i="72"/>
  <c r="L3" i="72"/>
  <c r="J38" i="72"/>
  <c r="J40" i="72"/>
  <c r="L41" i="72"/>
  <c r="J18" i="72"/>
  <c r="J27" i="72"/>
  <c r="J34" i="72"/>
  <c r="J16" i="72"/>
  <c r="J30" i="72"/>
  <c r="J6" i="72"/>
  <c r="J36" i="72"/>
  <c r="J12" i="72"/>
  <c r="L38" i="72"/>
  <c r="J11" i="72"/>
  <c r="J22" i="72"/>
  <c r="L15" i="72"/>
  <c r="L27" i="72"/>
  <c r="J35" i="72"/>
  <c r="L20" i="72"/>
  <c r="J29" i="72"/>
  <c r="J13" i="72"/>
  <c r="L30" i="72"/>
  <c r="L10" i="72"/>
  <c r="J8" i="72"/>
  <c r="J23" i="72"/>
  <c r="L17" i="71"/>
  <c r="L12" i="71"/>
  <c r="L36" i="71"/>
  <c r="L19" i="71"/>
  <c r="M3" i="71"/>
  <c r="M14" i="71"/>
  <c r="M6" i="71"/>
  <c r="M10" i="71"/>
  <c r="M34" i="71"/>
  <c r="M25" i="71"/>
  <c r="M33" i="71"/>
  <c r="M37" i="71"/>
  <c r="M23" i="71"/>
  <c r="M32" i="71"/>
  <c r="M28" i="71"/>
  <c r="M7" i="71"/>
  <c r="M38" i="71"/>
  <c r="M11" i="71"/>
  <c r="M24" i="71"/>
  <c r="M20" i="71"/>
  <c r="M26" i="71"/>
  <c r="M9" i="71"/>
  <c r="M22" i="71"/>
  <c r="M27" i="71"/>
  <c r="M13" i="71"/>
  <c r="M5" i="71"/>
  <c r="M30" i="71"/>
  <c r="M15" i="71"/>
  <c r="M31" i="71"/>
  <c r="M29" i="71"/>
  <c r="M16" i="71"/>
  <c r="M8" i="71"/>
  <c r="M18" i="71"/>
  <c r="M21" i="71"/>
  <c r="M35" i="71"/>
  <c r="L19" i="72"/>
  <c r="L26" i="72"/>
  <c r="L42" i="72"/>
  <c r="L12" i="72"/>
  <c r="L39" i="72"/>
  <c r="L21" i="72"/>
  <c r="L25" i="72"/>
  <c r="L13" i="72"/>
  <c r="L11" i="72"/>
  <c r="L6" i="72"/>
  <c r="L43" i="72"/>
  <c r="L24" i="72"/>
  <c r="L18" i="72"/>
  <c r="L16" i="72"/>
  <c r="L28" i="72"/>
  <c r="L14" i="72"/>
  <c r="L31" i="72"/>
  <c r="M3" i="72"/>
  <c r="M17" i="71"/>
  <c r="M12" i="71"/>
  <c r="M36" i="71"/>
  <c r="M19" i="71"/>
  <c r="B77" i="77" l="1"/>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4" i="77"/>
  <c r="B106" i="77"/>
  <c r="B107" i="77"/>
  <c r="B134" i="77"/>
  <c r="B103" i="77"/>
  <c r="B120" i="77"/>
  <c r="B122" i="77"/>
  <c r="B102" i="77"/>
  <c r="B131" i="77"/>
  <c r="B130" i="77"/>
  <c r="B118"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116" i="77"/>
  <c r="B98" i="77"/>
  <c r="B110" i="77"/>
  <c r="B111" i="77"/>
  <c r="B133" i="77"/>
  <c r="B135" i="77"/>
  <c r="B105" i="77"/>
  <c r="B113" i="77"/>
  <c r="B117" i="77"/>
  <c r="Q26" i="63"/>
  <c r="Q19" i="63"/>
  <c r="Q29" i="63"/>
  <c r="Q22" i="63"/>
  <c r="Q25" i="63"/>
  <c r="Q20" i="63"/>
  <c r="Q27" i="63"/>
  <c r="Q23" i="63"/>
  <c r="Q28" i="63"/>
  <c r="Q24" i="63"/>
  <c r="Q21" i="63"/>
  <c r="M31" i="72"/>
  <c r="M11" i="72"/>
  <c r="M19" i="72"/>
  <c r="M27" i="72"/>
  <c r="C74" i="77"/>
  <c r="J74" i="77"/>
  <c r="I74" i="77"/>
  <c r="D74" i="77"/>
  <c r="J80" i="77"/>
  <c r="D80" i="77"/>
  <c r="I80" i="77"/>
  <c r="C80" i="77"/>
  <c r="J86" i="77"/>
  <c r="C86" i="77"/>
  <c r="I86" i="77"/>
  <c r="D86" i="77"/>
  <c r="D64" i="77"/>
  <c r="J64" i="77"/>
  <c r="I64" i="77"/>
  <c r="C64" i="77"/>
  <c r="L33" i="72"/>
  <c r="D105" i="77"/>
  <c r="K34" i="12"/>
  <c r="K16" i="12"/>
  <c r="I102" i="77"/>
  <c r="D119" i="77"/>
  <c r="K29" i="12"/>
  <c r="D112" i="77"/>
  <c r="L29" i="72"/>
  <c r="C110" i="77"/>
  <c r="C104" i="77"/>
  <c r="J107" i="77"/>
  <c r="C120" i="77"/>
  <c r="D110" i="77"/>
  <c r="I106" i="77"/>
  <c r="J112" i="77"/>
  <c r="D102" i="77"/>
  <c r="M21" i="72"/>
  <c r="D95" i="77"/>
  <c r="J95" i="77"/>
  <c r="I95" i="77"/>
  <c r="C95" i="77"/>
  <c r="D106" i="77"/>
  <c r="C106" i="77"/>
  <c r="D135" i="77"/>
  <c r="I119" i="77"/>
  <c r="J122" i="77"/>
  <c r="L23" i="72"/>
  <c r="I93" i="77"/>
  <c r="J93" i="77"/>
  <c r="D93" i="77"/>
  <c r="C93" i="77"/>
  <c r="K4" i="12"/>
  <c r="J123" i="77"/>
  <c r="K12" i="12"/>
  <c r="D107" i="77"/>
  <c r="M24" i="72"/>
  <c r="C63" i="77"/>
  <c r="D63" i="77"/>
  <c r="J63" i="77"/>
  <c r="I63" i="77"/>
  <c r="K31" i="12"/>
  <c r="D104" i="77"/>
  <c r="I130" i="77"/>
  <c r="D120" i="77"/>
  <c r="K21" i="12"/>
  <c r="J76" i="77"/>
  <c r="I76" i="77"/>
  <c r="C76" i="77"/>
  <c r="D76" i="77"/>
  <c r="I104" i="77"/>
  <c r="I118" i="77"/>
  <c r="K9" i="12"/>
  <c r="C117" i="77"/>
  <c r="C102" i="77"/>
  <c r="C98" i="77"/>
  <c r="K26" i="12"/>
  <c r="M14" i="72"/>
  <c r="M13" i="72"/>
  <c r="C77" i="77"/>
  <c r="D77" i="77"/>
  <c r="I77" i="77"/>
  <c r="J77" i="77"/>
  <c r="M15" i="72"/>
  <c r="I87" i="77"/>
  <c r="C87" i="77"/>
  <c r="D87" i="77"/>
  <c r="J87" i="77"/>
  <c r="D67" i="77"/>
  <c r="I67" i="77"/>
  <c r="C67" i="77"/>
  <c r="J67" i="77"/>
  <c r="I90" i="77"/>
  <c r="C90" i="77"/>
  <c r="D90" i="77"/>
  <c r="J90" i="77"/>
  <c r="J72" i="77"/>
  <c r="C72" i="77"/>
  <c r="I72" i="77"/>
  <c r="D72" i="77"/>
  <c r="C119" i="77"/>
  <c r="I113" i="77"/>
  <c r="D108" i="77"/>
  <c r="D103" i="77"/>
  <c r="K28" i="12"/>
  <c r="C130" i="77"/>
  <c r="J111" i="77"/>
  <c r="D130" i="77"/>
  <c r="C116" i="77"/>
  <c r="K13" i="12"/>
  <c r="K23" i="12"/>
  <c r="L22" i="72"/>
  <c r="J133" i="77"/>
  <c r="K8" i="12"/>
  <c r="L9" i="12"/>
  <c r="K27" i="12"/>
  <c r="I123" i="77"/>
  <c r="I98" i="77"/>
  <c r="J70" i="77"/>
  <c r="I70" i="77"/>
  <c r="D70" i="77"/>
  <c r="C70" i="77"/>
  <c r="I135" i="77"/>
  <c r="L9" i="72"/>
  <c r="I120" i="77"/>
  <c r="K14" i="12"/>
  <c r="C75" i="77"/>
  <c r="I75" i="77"/>
  <c r="D75" i="77"/>
  <c r="J75" i="77"/>
  <c r="D117" i="77"/>
  <c r="I103" i="77"/>
  <c r="L8" i="72"/>
  <c r="L29" i="12"/>
  <c r="K17" i="12"/>
  <c r="M12" i="72"/>
  <c r="I83" i="77"/>
  <c r="J83" i="77"/>
  <c r="D83" i="77"/>
  <c r="C83" i="77"/>
  <c r="L7" i="72"/>
  <c r="M7" i="72" s="1"/>
  <c r="L34" i="12"/>
  <c r="I134" i="77"/>
  <c r="M42" i="72"/>
  <c r="I96" i="77"/>
  <c r="J96" i="77"/>
  <c r="C96" i="77"/>
  <c r="D96" i="77"/>
  <c r="D133" i="77"/>
  <c r="M8" i="72"/>
  <c r="I108" i="77"/>
  <c r="J106" i="77"/>
  <c r="J116" i="77"/>
  <c r="M28" i="72"/>
  <c r="M25" i="72"/>
  <c r="C94" i="77"/>
  <c r="I94" i="77"/>
  <c r="D94" i="77"/>
  <c r="J94" i="77"/>
  <c r="M38" i="72"/>
  <c r="C89" i="77"/>
  <c r="D89" i="77"/>
  <c r="J89" i="77"/>
  <c r="I89" i="77"/>
  <c r="C84" i="77"/>
  <c r="D84" i="77"/>
  <c r="I84" i="77"/>
  <c r="J84" i="77"/>
  <c r="J81" i="77"/>
  <c r="I81" i="77"/>
  <c r="D81" i="77"/>
  <c r="C81" i="77"/>
  <c r="K36" i="12"/>
  <c r="L36" i="12" s="1"/>
  <c r="K19" i="12"/>
  <c r="J134" i="77"/>
  <c r="C111" i="77"/>
  <c r="D98" i="77"/>
  <c r="C135" i="77"/>
  <c r="L5" i="72"/>
  <c r="M5" i="72" s="1"/>
  <c r="L37" i="72"/>
  <c r="C108" i="77"/>
  <c r="L34" i="72"/>
  <c r="M34" i="72" s="1"/>
  <c r="J105" i="77"/>
  <c r="D113" i="77"/>
  <c r="K10" i="12"/>
  <c r="C131" i="77"/>
  <c r="J131" i="77"/>
  <c r="L13" i="12"/>
  <c r="J110" i="77"/>
  <c r="M41" i="72"/>
  <c r="I73" i="77"/>
  <c r="J73" i="77"/>
  <c r="D73" i="77"/>
  <c r="C73" i="77"/>
  <c r="D111" i="77"/>
  <c r="J117" i="77"/>
  <c r="L40" i="72"/>
  <c r="M40" i="72" s="1"/>
  <c r="M39" i="72"/>
  <c r="I91" i="77"/>
  <c r="D91" i="77"/>
  <c r="C91" i="77"/>
  <c r="J91" i="77"/>
  <c r="K33" i="12"/>
  <c r="K24" i="12"/>
  <c r="I111" i="77"/>
  <c r="C118" i="77"/>
  <c r="I105" i="77"/>
  <c r="J79" i="77"/>
  <c r="C79" i="77"/>
  <c r="I79" i="77"/>
  <c r="D79" i="77"/>
  <c r="I110" i="77"/>
  <c r="C134" i="77"/>
  <c r="I107" i="77"/>
  <c r="C113" i="77"/>
  <c r="J135" i="77"/>
  <c r="K35" i="12"/>
  <c r="K5" i="12"/>
  <c r="M30" i="72"/>
  <c r="D92" i="77"/>
  <c r="J92" i="77"/>
  <c r="C92" i="77"/>
  <c r="I92" i="77"/>
  <c r="L17" i="72"/>
  <c r="C122" i="77"/>
  <c r="K20" i="12"/>
  <c r="L32" i="72"/>
  <c r="M6" i="72"/>
  <c r="M26" i="72"/>
  <c r="M20" i="72"/>
  <c r="J66" i="77"/>
  <c r="D66" i="77"/>
  <c r="I66" i="77"/>
  <c r="C66" i="77"/>
  <c r="I85" i="77"/>
  <c r="J85" i="77"/>
  <c r="D85" i="77"/>
  <c r="C85" i="77"/>
  <c r="D65" i="77"/>
  <c r="J65" i="77"/>
  <c r="I65" i="77"/>
  <c r="C65" i="77"/>
  <c r="J68" i="77"/>
  <c r="C68" i="77"/>
  <c r="I68" i="77"/>
  <c r="D68" i="77"/>
  <c r="K11" i="12"/>
  <c r="C107" i="77"/>
  <c r="J103" i="77"/>
  <c r="K15" i="12"/>
  <c r="L35" i="72"/>
  <c r="M35" i="72" s="1"/>
  <c r="C105" i="77"/>
  <c r="J113" i="77"/>
  <c r="J102" i="77"/>
  <c r="L16" i="12"/>
  <c r="I122" i="77"/>
  <c r="I116" i="77"/>
  <c r="M29" i="72"/>
  <c r="I131" i="77"/>
  <c r="L28" i="12"/>
  <c r="K30" i="12"/>
  <c r="L30" i="12" s="1"/>
  <c r="D123" i="77"/>
  <c r="J120" i="77"/>
  <c r="D134" i="77"/>
  <c r="J118" i="77"/>
  <c r="D118" i="77"/>
  <c r="C103" i="77"/>
  <c r="I133" i="77"/>
  <c r="K7" i="12"/>
  <c r="C123" i="77"/>
  <c r="D122" i="77"/>
  <c r="C133" i="77"/>
  <c r="M33" i="72"/>
  <c r="M16" i="72"/>
  <c r="J78" i="77"/>
  <c r="I78" i="77"/>
  <c r="D78" i="77"/>
  <c r="C78" i="77"/>
  <c r="J108" i="77"/>
  <c r="I112" i="77"/>
  <c r="J98" i="77"/>
  <c r="I117" i="77"/>
  <c r="M17" i="72"/>
  <c r="M9" i="72"/>
  <c r="M18" i="72"/>
  <c r="J88" i="77"/>
  <c r="I88" i="77"/>
  <c r="C88" i="77"/>
  <c r="D88" i="77"/>
  <c r="J82" i="77"/>
  <c r="D82" i="77"/>
  <c r="C82" i="77"/>
  <c r="I82" i="77"/>
  <c r="K25" i="12"/>
  <c r="J104" i="77"/>
  <c r="K18" i="12"/>
  <c r="L18" i="12" s="1"/>
  <c r="K22" i="12"/>
  <c r="D116" i="77"/>
  <c r="M10" i="72"/>
  <c r="C69" i="77"/>
  <c r="D69" i="77"/>
  <c r="I69" i="77"/>
  <c r="J69" i="77"/>
  <c r="L36" i="72"/>
  <c r="M36" i="72" s="1"/>
  <c r="J130" i="77"/>
  <c r="D131" i="77"/>
  <c r="C112" i="77"/>
  <c r="M43" i="72"/>
  <c r="C71" i="77"/>
  <c r="I71" i="77"/>
  <c r="J71" i="77"/>
  <c r="D71" i="77"/>
  <c r="J119" i="77"/>
  <c r="K32" i="12"/>
  <c r="L32" i="12" s="1"/>
  <c r="L4" i="12"/>
  <c r="K6" i="12"/>
  <c r="M22" i="72"/>
  <c r="B114" i="77" l="1"/>
  <c r="B126" i="77"/>
  <c r="B127" i="77"/>
  <c r="B101" i="77"/>
  <c r="B125" i="77"/>
  <c r="B129" i="77"/>
  <c r="B128" i="77"/>
  <c r="B124" i="77"/>
  <c r="B115" i="77"/>
  <c r="B109" i="77"/>
  <c r="B97" i="77"/>
  <c r="B132" i="77"/>
  <c r="B99" i="77"/>
  <c r="B100" i="77"/>
  <c r="B121" i="77"/>
  <c r="J127" i="77"/>
  <c r="D127" i="77"/>
  <c r="C128" i="77"/>
  <c r="C97" i="77"/>
  <c r="J99" i="77"/>
  <c r="I132" i="77"/>
  <c r="I97" i="77"/>
  <c r="C100" i="77"/>
  <c r="C99" i="77"/>
  <c r="I114" i="77"/>
  <c r="L20" i="12"/>
  <c r="J109" i="77"/>
  <c r="I124" i="77"/>
  <c r="L25" i="12"/>
  <c r="D121" i="77"/>
  <c r="C127" i="77"/>
  <c r="C124" i="77"/>
  <c r="M37" i="72"/>
  <c r="L7" i="12"/>
  <c r="L27" i="12"/>
  <c r="I125" i="77"/>
  <c r="D97" i="77"/>
  <c r="J125" i="77"/>
  <c r="L10" i="12"/>
  <c r="J126" i="77"/>
  <c r="I126" i="77"/>
  <c r="I109" i="77"/>
  <c r="L17" i="12"/>
  <c r="L23" i="12"/>
  <c r="L11" i="12"/>
  <c r="C125" i="77"/>
  <c r="D132" i="77"/>
  <c r="I101" i="77"/>
  <c r="L21" i="12"/>
  <c r="L5" i="12"/>
  <c r="I99" i="77"/>
  <c r="C121" i="77"/>
  <c r="D129" i="77"/>
  <c r="L6" i="12"/>
  <c r="D125" i="77"/>
  <c r="L15" i="12"/>
  <c r="C101" i="77"/>
  <c r="J114" i="77"/>
  <c r="M23" i="72"/>
  <c r="L26" i="12"/>
  <c r="L12" i="12"/>
  <c r="L14" i="12"/>
  <c r="I115" i="77"/>
  <c r="I128" i="77"/>
  <c r="I127" i="77"/>
  <c r="C129" i="77"/>
  <c r="D100" i="77"/>
  <c r="D101" i="77"/>
  <c r="C114" i="77"/>
  <c r="M32" i="72"/>
  <c r="J100" i="77"/>
  <c r="L19" i="12"/>
  <c r="C126" i="77"/>
  <c r="C109" i="77"/>
  <c r="C115" i="77"/>
  <c r="J128" i="77"/>
  <c r="D128" i="77"/>
  <c r="I100" i="77"/>
  <c r="D114" i="77"/>
  <c r="I121" i="77"/>
  <c r="I129" i="77"/>
  <c r="D126" i="77"/>
  <c r="D2" i="76" a="1"/>
  <c r="J124" i="77"/>
  <c r="D99" i="77"/>
  <c r="D115" i="77"/>
  <c r="D124" i="77"/>
  <c r="J115" i="77"/>
  <c r="J121" i="77"/>
  <c r="L22" i="12"/>
  <c r="J132" i="77"/>
  <c r="D109" i="77"/>
  <c r="L24" i="12"/>
  <c r="C132" i="77"/>
  <c r="J101" i="77"/>
  <c r="L8" i="12"/>
  <c r="L33" i="12"/>
  <c r="J97" i="77"/>
  <c r="J129" i="77"/>
  <c r="L31" i="12"/>
  <c r="L35" i="12"/>
  <c r="D27" i="76" l="1"/>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E19" i="76"/>
  <c r="F66" i="76"/>
  <c r="E64" i="76"/>
  <c r="E99" i="76"/>
  <c r="H13" i="76"/>
  <c r="H73" i="76"/>
  <c r="H35" i="76"/>
  <c r="H121" i="76"/>
  <c r="F40" i="76"/>
  <c r="I43" i="76"/>
  <c r="H95" i="76"/>
  <c r="H33" i="76"/>
  <c r="F114" i="76"/>
  <c r="F15" i="76"/>
  <c r="E41" i="76"/>
  <c r="F81" i="76"/>
  <c r="I91" i="76"/>
  <c r="E112" i="76"/>
  <c r="E54" i="76"/>
  <c r="F99" i="76"/>
  <c r="H120" i="76"/>
  <c r="F19" i="76"/>
  <c r="F59" i="76"/>
  <c r="E81" i="76"/>
  <c r="H112" i="76"/>
  <c r="I55" i="76"/>
  <c r="H38" i="76"/>
  <c r="F61" i="76"/>
  <c r="I93" i="76"/>
  <c r="F41" i="76"/>
  <c r="I19" i="76"/>
  <c r="E82" i="76"/>
  <c r="E48" i="76"/>
  <c r="H30" i="76"/>
  <c r="E66" i="76"/>
  <c r="F95" i="76"/>
  <c r="H125" i="76"/>
  <c r="I82" i="76"/>
  <c r="F57" i="76"/>
  <c r="E71" i="76"/>
  <c r="E36" i="76"/>
  <c r="F24" i="76"/>
  <c r="H12" i="76"/>
  <c r="H104" i="76"/>
  <c r="H52" i="76"/>
  <c r="F79" i="76"/>
  <c r="F110" i="76"/>
  <c r="E68" i="76"/>
  <c r="H7" i="76"/>
  <c r="I18" i="76"/>
  <c r="H2" i="76"/>
  <c r="F4" i="76"/>
  <c r="E102" i="76"/>
  <c r="H119" i="76"/>
  <c r="F90" i="76"/>
  <c r="I117" i="76"/>
  <c r="E72" i="76"/>
  <c r="E50" i="76"/>
  <c r="I118" i="76"/>
  <c r="I58" i="76"/>
  <c r="I95" i="76"/>
  <c r="H94" i="76"/>
  <c r="F92" i="76"/>
  <c r="F87" i="76"/>
  <c r="F53" i="76"/>
  <c r="H80" i="76"/>
  <c r="E80" i="76"/>
  <c r="E78" i="76"/>
  <c r="E115" i="76"/>
  <c r="E49" i="76"/>
  <c r="H85" i="76"/>
  <c r="I78" i="76"/>
  <c r="F49" i="76"/>
  <c r="I109" i="76"/>
  <c r="F6" i="76"/>
  <c r="E15" i="76"/>
  <c r="H81" i="76"/>
  <c r="H25" i="76"/>
  <c r="E9" i="76"/>
  <c r="E31" i="76"/>
  <c r="I126" i="76"/>
  <c r="E62" i="76"/>
  <c r="E16" i="76"/>
  <c r="I80" i="76"/>
  <c r="E100" i="76"/>
  <c r="I64" i="76"/>
  <c r="I74" i="76"/>
  <c r="E122" i="76"/>
  <c r="I51" i="76"/>
  <c r="I15" i="76"/>
  <c r="H51" i="76"/>
  <c r="E105" i="76"/>
  <c r="F71" i="76"/>
  <c r="F32" i="76"/>
  <c r="I113" i="76"/>
  <c r="F22" i="76"/>
  <c r="E114" i="76"/>
  <c r="E7" i="76"/>
  <c r="E4" i="76"/>
  <c r="H10" i="76"/>
  <c r="H100" i="76"/>
  <c r="H75" i="76"/>
  <c r="H61" i="76"/>
  <c r="E124" i="76"/>
  <c r="E51" i="76"/>
  <c r="H98" i="76"/>
  <c r="H105" i="76"/>
  <c r="F119" i="76"/>
  <c r="E46" i="76"/>
  <c r="H63" i="76"/>
  <c r="I25" i="76"/>
  <c r="I20" i="76"/>
  <c r="H92" i="76"/>
  <c r="I53" i="76"/>
  <c r="E60" i="76"/>
  <c r="F82" i="76"/>
  <c r="I48" i="76"/>
  <c r="E70" i="76"/>
  <c r="H37" i="76"/>
  <c r="I98" i="76"/>
  <c r="I83" i="76"/>
  <c r="I119" i="76"/>
  <c r="H46" i="76"/>
  <c r="I63" i="76"/>
  <c r="E25" i="76"/>
  <c r="H20" i="76"/>
  <c r="F30" i="76"/>
  <c r="H9" i="76"/>
  <c r="I75" i="76"/>
  <c r="F101" i="76"/>
  <c r="I84" i="76"/>
  <c r="I33" i="76"/>
  <c r="H29" i="76"/>
  <c r="I112" i="76"/>
  <c r="H118" i="76"/>
  <c r="I89" i="76"/>
  <c r="E125" i="76"/>
  <c r="H71" i="76"/>
  <c r="F38" i="76"/>
  <c r="I24" i="76"/>
  <c r="F12" i="76"/>
  <c r="F5" i="76"/>
  <c r="I32" i="76"/>
  <c r="H57" i="76"/>
  <c r="I3" i="76"/>
  <c r="H50" i="76"/>
  <c r="I87" i="76"/>
  <c r="H16" i="76"/>
  <c r="E18" i="76"/>
  <c r="E2" i="76"/>
  <c r="H90" i="76"/>
  <c r="F44" i="76"/>
  <c r="I111" i="76"/>
  <c r="F10" i="76"/>
  <c r="I34" i="76"/>
  <c r="I100" i="76"/>
  <c r="I35" i="76"/>
  <c r="E61" i="76"/>
  <c r="I121" i="76"/>
  <c r="E24" i="76"/>
  <c r="H87" i="76"/>
  <c r="H56" i="76"/>
  <c r="H107" i="76"/>
  <c r="E110" i="76"/>
  <c r="I10" i="76"/>
  <c r="H58" i="76"/>
  <c r="F70" i="76"/>
  <c r="I97" i="76"/>
  <c r="F107" i="76"/>
  <c r="H4" i="76"/>
  <c r="E58" i="76"/>
  <c r="E34" i="76"/>
  <c r="I120" i="76"/>
  <c r="F93" i="76"/>
  <c r="F118" i="76"/>
  <c r="I56" i="76"/>
  <c r="I123" i="76"/>
  <c r="H27" i="76"/>
  <c r="E39" i="76"/>
  <c r="F37" i="76"/>
  <c r="E109" i="76"/>
  <c r="F27" i="76"/>
  <c r="F39" i="76"/>
  <c r="I37" i="76"/>
  <c r="F18" i="76"/>
  <c r="F77" i="76"/>
  <c r="I41" i="76"/>
  <c r="E91" i="76"/>
  <c r="E93" i="76"/>
  <c r="I31" i="76"/>
  <c r="F104" i="76"/>
  <c r="H88" i="76"/>
  <c r="F52" i="76"/>
  <c r="I122" i="76"/>
  <c r="F67" i="76"/>
  <c r="I88" i="76"/>
  <c r="E85" i="76"/>
  <c r="H69" i="76"/>
  <c r="H32" i="76"/>
  <c r="F26" i="76"/>
  <c r="F23" i="76"/>
  <c r="H41" i="76"/>
  <c r="H23" i="76"/>
  <c r="F72" i="76"/>
  <c r="E28" i="76"/>
  <c r="F102" i="76"/>
  <c r="E56" i="76"/>
  <c r="H111" i="76"/>
  <c r="H97" i="76"/>
  <c r="E52" i="76"/>
  <c r="I26" i="76"/>
  <c r="H123" i="76"/>
  <c r="H26" i="76"/>
  <c r="E84" i="76"/>
  <c r="H15" i="76"/>
  <c r="F73" i="76"/>
  <c r="I9" i="76"/>
  <c r="I66" i="76"/>
  <c r="H64" i="76"/>
  <c r="H99" i="76"/>
  <c r="E13" i="76"/>
  <c r="F65" i="76"/>
  <c r="F123" i="76"/>
  <c r="I21" i="76"/>
  <c r="F91" i="76"/>
  <c r="E5" i="76"/>
  <c r="F68" i="76"/>
  <c r="E103" i="76"/>
  <c r="H66" i="76"/>
  <c r="E12" i="76"/>
  <c r="F9" i="76"/>
  <c r="I38" i="76"/>
  <c r="F64" i="76"/>
  <c r="I99" i="76"/>
  <c r="F13" i="76"/>
  <c r="H65" i="76"/>
  <c r="E123" i="76"/>
  <c r="I5" i="76"/>
  <c r="I96" i="76"/>
  <c r="H17" i="76"/>
  <c r="F86" i="76"/>
  <c r="I65" i="76"/>
  <c r="I59" i="76"/>
  <c r="E89" i="76"/>
  <c r="I12" i="76"/>
  <c r="H77" i="76"/>
  <c r="H39" i="76"/>
  <c r="I4" i="76"/>
  <c r="H72" i="76"/>
  <c r="E75" i="76"/>
  <c r="H89" i="76"/>
  <c r="F31" i="76"/>
  <c r="I114" i="76"/>
  <c r="I73" i="76"/>
  <c r="I79" i="76"/>
  <c r="E33" i="76"/>
  <c r="I72" i="76"/>
  <c r="F28" i="76"/>
  <c r="F89" i="76"/>
  <c r="H31" i="76"/>
  <c r="H114" i="76"/>
  <c r="E73" i="76"/>
  <c r="F35" i="76"/>
  <c r="F121" i="76"/>
  <c r="H24" i="76"/>
  <c r="E21" i="76"/>
  <c r="H18" i="76"/>
  <c r="E44" i="76"/>
  <c r="H101" i="76"/>
  <c r="E53" i="76"/>
  <c r="I6" i="76"/>
  <c r="H109" i="76"/>
  <c r="E47" i="76"/>
  <c r="E22" i="76"/>
  <c r="H8" i="76"/>
  <c r="F36" i="76"/>
  <c r="H40" i="76"/>
  <c r="F94" i="76"/>
  <c r="I23" i="76"/>
  <c r="H96" i="76"/>
  <c r="E32" i="76"/>
  <c r="F113" i="76"/>
  <c r="H22" i="76"/>
  <c r="E45" i="76"/>
  <c r="E40" i="76"/>
  <c r="F3" i="76"/>
  <c r="E104" i="76"/>
  <c r="F45" i="76"/>
  <c r="E118" i="76"/>
  <c r="F108" i="76"/>
  <c r="H54" i="76"/>
  <c r="H44" i="76"/>
  <c r="F109" i="76"/>
  <c r="F96" i="76"/>
  <c r="F75" i="76"/>
  <c r="H113" i="76"/>
  <c r="I22" i="76"/>
  <c r="H45" i="76"/>
  <c r="I40" i="76"/>
  <c r="F33" i="76"/>
  <c r="F120" i="76"/>
  <c r="I81" i="76"/>
  <c r="H103" i="76"/>
  <c r="E98" i="76"/>
  <c r="I39" i="76"/>
  <c r="I71" i="76"/>
  <c r="E92" i="76"/>
  <c r="E17" i="76"/>
  <c r="F111" i="76"/>
  <c r="H106" i="76"/>
  <c r="I68" i="76"/>
  <c r="I7" i="76"/>
  <c r="I49" i="76"/>
  <c r="H70" i="76"/>
  <c r="H126" i="76"/>
  <c r="E88" i="76"/>
  <c r="I69" i="76"/>
  <c r="E37" i="76"/>
  <c r="E23" i="76"/>
  <c r="F116" i="76"/>
  <c r="F50" i="76"/>
  <c r="I36" i="76"/>
  <c r="H28" i="76"/>
  <c r="F56" i="76"/>
  <c r="E35" i="76"/>
  <c r="I14" i="76"/>
  <c r="E3" i="76"/>
  <c r="H102" i="76"/>
  <c r="F16" i="76"/>
  <c r="E106" i="76"/>
  <c r="I46" i="76"/>
  <c r="E117" i="76"/>
  <c r="I70" i="76"/>
  <c r="E6" i="76"/>
  <c r="F8" i="76"/>
  <c r="F126" i="76"/>
  <c r="H6" i="76"/>
  <c r="E27" i="76"/>
  <c r="H78" i="76"/>
  <c r="H86" i="76"/>
  <c r="F51" i="76"/>
  <c r="I13" i="76"/>
  <c r="H67" i="76"/>
  <c r="H47" i="76"/>
  <c r="E101" i="76"/>
  <c r="H93" i="76"/>
  <c r="F21" i="76"/>
  <c r="F100" i="76"/>
  <c r="H76" i="76"/>
  <c r="E121" i="76"/>
  <c r="I62" i="76"/>
  <c r="F122" i="76"/>
  <c r="I90" i="76"/>
  <c r="I8" i="76"/>
  <c r="I77" i="76"/>
  <c r="H74" i="76"/>
  <c r="E77" i="76"/>
  <c r="E74" i="76"/>
  <c r="E11" i="76"/>
  <c r="H124" i="76"/>
  <c r="I105" i="76"/>
  <c r="E119" i="76"/>
  <c r="F46" i="76"/>
  <c r="F63" i="76"/>
  <c r="E65" i="76"/>
  <c r="H3" i="76"/>
  <c r="I104" i="76"/>
  <c r="F112" i="76"/>
  <c r="I107" i="76"/>
  <c r="H49" i="76"/>
  <c r="H55" i="76"/>
  <c r="F74" i="76"/>
  <c r="F14" i="76"/>
  <c r="F78" i="76"/>
  <c r="I94" i="76"/>
  <c r="E86" i="76"/>
  <c r="E116" i="76"/>
  <c r="F84" i="76"/>
  <c r="F117" i="76"/>
  <c r="I47" i="76"/>
  <c r="F88" i="76"/>
  <c r="F54" i="76"/>
  <c r="E38" i="76"/>
  <c r="I45" i="76"/>
  <c r="F106" i="76"/>
  <c r="F58" i="76"/>
  <c r="E14" i="76"/>
  <c r="H122" i="76"/>
  <c r="E26" i="76"/>
  <c r="I86" i="76"/>
  <c r="H116" i="76"/>
  <c r="H84" i="76"/>
  <c r="H117" i="76"/>
  <c r="I60" i="76"/>
  <c r="E59" i="76"/>
  <c r="H83" i="76"/>
  <c r="E113" i="76"/>
  <c r="E63" i="76"/>
  <c r="I85" i="76"/>
  <c r="F17" i="76"/>
  <c r="I57" i="76"/>
  <c r="H60" i="76"/>
  <c r="I28" i="76"/>
  <c r="H48" i="76"/>
  <c r="I124" i="76"/>
  <c r="H43" i="76"/>
  <c r="I29" i="76"/>
  <c r="I67" i="76"/>
  <c r="I76" i="76"/>
  <c r="H11" i="76"/>
  <c r="F42" i="76"/>
  <c r="E55" i="76"/>
  <c r="F124" i="76"/>
  <c r="F105" i="76"/>
  <c r="E67" i="76"/>
  <c r="F76" i="76"/>
  <c r="I11" i="76"/>
  <c r="H42" i="76"/>
  <c r="I92" i="76"/>
  <c r="E126" i="76"/>
  <c r="F7" i="76"/>
  <c r="H59" i="76"/>
  <c r="F34" i="76"/>
  <c r="E79" i="76"/>
  <c r="F62" i="76"/>
  <c r="E57" i="76"/>
  <c r="F43" i="76"/>
  <c r="E29" i="76"/>
  <c r="H91" i="76"/>
  <c r="I54" i="76"/>
  <c r="F98" i="76"/>
  <c r="I102" i="76"/>
  <c r="F55" i="76"/>
  <c r="H115" i="76"/>
  <c r="H5" i="76"/>
  <c r="E97" i="76"/>
  <c r="E83" i="76"/>
  <c r="I110" i="76"/>
  <c r="E95" i="76"/>
  <c r="F125" i="76"/>
  <c r="H19" i="76"/>
  <c r="H82" i="76"/>
  <c r="H110" i="76"/>
  <c r="F48" i="76"/>
  <c r="H21" i="76"/>
  <c r="E42" i="76"/>
  <c r="H36" i="76"/>
  <c r="M73" i="70" a="1"/>
  <c r="E30" i="76"/>
  <c r="E87" i="76"/>
  <c r="I16" i="76"/>
  <c r="H62" i="76"/>
  <c r="H79" i="76"/>
  <c r="I17" i="76"/>
  <c r="I61" i="76"/>
  <c r="F115" i="76"/>
  <c r="E96" i="76"/>
  <c r="F2" i="76"/>
  <c r="E120" i="76"/>
  <c r="F97" i="76"/>
  <c r="I50" i="76"/>
  <c r="I52" i="76"/>
  <c r="I27" i="76"/>
  <c r="I116" i="76"/>
  <c r="I42" i="76"/>
  <c r="I106" i="76"/>
  <c r="F20" i="76"/>
  <c r="H108" i="76"/>
  <c r="I44" i="76"/>
  <c r="H53" i="76"/>
  <c r="I103" i="76"/>
  <c r="E10" i="76"/>
  <c r="F25" i="76"/>
  <c r="F85" i="76"/>
  <c r="H68" i="76"/>
  <c r="E107" i="76"/>
  <c r="I101" i="76"/>
  <c r="F103" i="76"/>
  <c r="E8" i="76"/>
  <c r="F29" i="76"/>
  <c r="E20" i="76"/>
  <c r="I2" i="76"/>
  <c r="E76" i="76"/>
  <c r="D14" i="78"/>
  <c r="E94" i="76"/>
  <c r="F47" i="76"/>
  <c r="AA17" i="70"/>
  <c r="I125" i="76"/>
  <c r="E90" i="76"/>
  <c r="F80" i="76"/>
  <c r="F69" i="76"/>
  <c r="E43" i="76"/>
  <c r="I30" i="76"/>
  <c r="I115" i="76"/>
  <c r="E69" i="76"/>
  <c r="H14" i="76"/>
  <c r="F83" i="76"/>
  <c r="E111" i="76"/>
  <c r="I108" i="76"/>
  <c r="F60" i="76"/>
  <c r="E108" i="76"/>
  <c r="H34" i="76"/>
  <c r="J1" i="76" a="1"/>
  <c r="D15" i="78"/>
  <c r="D30" i="78"/>
  <c r="E4" i="78" s="1"/>
  <c r="C27" i="78"/>
  <c r="M76" i="70" l="1"/>
  <c r="M102" i="70"/>
  <c r="M109" i="70"/>
  <c r="M105" i="70"/>
  <c r="M111" i="70"/>
  <c r="M81" i="70"/>
  <c r="M89" i="70"/>
  <c r="M97" i="70"/>
  <c r="M84" i="70"/>
  <c r="M74" i="70"/>
  <c r="M83" i="70"/>
  <c r="M95" i="70"/>
  <c r="M104" i="70"/>
  <c r="M85" i="70"/>
  <c r="M78" i="70"/>
  <c r="M99" i="70"/>
  <c r="M79" i="70"/>
  <c r="M75" i="70"/>
  <c r="M96" i="70"/>
  <c r="M108" i="70"/>
  <c r="M80" i="70"/>
  <c r="M92" i="70"/>
  <c r="M93" i="70"/>
  <c r="M103" i="70"/>
  <c r="M88" i="70"/>
  <c r="M73" i="70"/>
  <c r="M91" i="70"/>
  <c r="M77" i="70"/>
  <c r="M110" i="70"/>
  <c r="M98" i="70"/>
  <c r="M101" i="70"/>
  <c r="M86" i="70"/>
  <c r="M106" i="70"/>
  <c r="M82" i="70"/>
  <c r="M107" i="70"/>
  <c r="M100" i="70"/>
  <c r="M87" i="70"/>
  <c r="M94" i="70"/>
  <c r="M90" i="70"/>
  <c r="J60" i="76"/>
  <c r="J22" i="76"/>
  <c r="J61" i="76"/>
  <c r="J31" i="76"/>
  <c r="J94" i="76"/>
  <c r="J116" i="76"/>
  <c r="J126" i="76"/>
  <c r="J88" i="76"/>
  <c r="J97" i="76"/>
  <c r="J103" i="76"/>
  <c r="J42" i="76"/>
  <c r="J90" i="76"/>
  <c r="J68" i="76"/>
  <c r="J12" i="76"/>
  <c r="J17" i="76"/>
  <c r="J117" i="76"/>
  <c r="J69" i="76"/>
  <c r="J66" i="76"/>
  <c r="J73" i="76"/>
  <c r="J5" i="76"/>
  <c r="J96" i="76"/>
  <c r="J25" i="76"/>
  <c r="J15" i="76"/>
  <c r="J93" i="76"/>
  <c r="J54" i="76"/>
  <c r="J122" i="76"/>
  <c r="J19" i="76"/>
  <c r="J28" i="76"/>
  <c r="J62" i="76"/>
  <c r="J105" i="76"/>
  <c r="J112" i="76"/>
  <c r="J13" i="76"/>
  <c r="J21" i="76"/>
  <c r="J23" i="76"/>
  <c r="J32" i="76"/>
  <c r="J18" i="76"/>
  <c r="J110" i="76"/>
  <c r="J109" i="76"/>
  <c r="J92" i="76"/>
  <c r="J45" i="76"/>
  <c r="J2" i="76"/>
  <c r="J64" i="76"/>
  <c r="J106" i="76"/>
  <c r="J98" i="76"/>
  <c r="J6" i="76"/>
  <c r="J49" i="76"/>
  <c r="J47" i="76"/>
  <c r="J86" i="76"/>
  <c r="J3" i="76"/>
  <c r="J57" i="76"/>
  <c r="J80" i="76"/>
  <c r="J14" i="76"/>
  <c r="J50" i="76"/>
  <c r="J10" i="76"/>
  <c r="J33" i="76"/>
  <c r="J104" i="76"/>
  <c r="J78" i="76"/>
  <c r="J9" i="76"/>
  <c r="J16" i="76"/>
  <c r="J58" i="76"/>
  <c r="J40" i="76"/>
  <c r="J76" i="76"/>
  <c r="J1" i="76"/>
  <c r="J82" i="76"/>
  <c r="J87" i="76"/>
  <c r="J85" i="76"/>
  <c r="J83" i="76"/>
  <c r="J56" i="76"/>
  <c r="J91" i="76"/>
  <c r="J26" i="76"/>
  <c r="J36" i="76"/>
  <c r="J24" i="76"/>
  <c r="J65" i="76"/>
  <c r="J114" i="76"/>
  <c r="J67" i="76"/>
  <c r="J4" i="76"/>
  <c r="J48" i="76"/>
  <c r="J115" i="76"/>
  <c r="J99" i="76"/>
  <c r="J125" i="76"/>
  <c r="J89" i="76"/>
  <c r="J8" i="76"/>
  <c r="J118" i="76"/>
  <c r="J71" i="76"/>
  <c r="J52" i="76"/>
  <c r="J55" i="76"/>
  <c r="J20" i="76"/>
  <c r="J70" i="76"/>
  <c r="J123" i="76"/>
  <c r="J124" i="76"/>
  <c r="J29" i="76"/>
  <c r="J30" i="76"/>
  <c r="J34" i="76"/>
  <c r="J7" i="76"/>
  <c r="J108" i="76"/>
  <c r="J102" i="76"/>
  <c r="J107" i="76"/>
  <c r="J79" i="76"/>
  <c r="J46" i="76"/>
  <c r="J59" i="76"/>
  <c r="J39" i="76"/>
  <c r="J121" i="76"/>
  <c r="J72" i="76"/>
  <c r="J51" i="76"/>
  <c r="J37" i="76"/>
  <c r="J74" i="76"/>
  <c r="J113" i="76"/>
  <c r="J38" i="76"/>
  <c r="J11" i="76"/>
  <c r="J53" i="76"/>
  <c r="J100" i="76"/>
  <c r="J43" i="76"/>
  <c r="J81" i="76"/>
  <c r="J95" i="76"/>
  <c r="J35" i="76"/>
  <c r="J63" i="76"/>
  <c r="J75" i="76"/>
  <c r="J120" i="76"/>
  <c r="J84" i="76"/>
  <c r="J41" i="76"/>
  <c r="J101" i="76"/>
  <c r="J44" i="76"/>
  <c r="J119" i="76"/>
  <c r="J77" i="76"/>
  <c r="J27" i="76"/>
  <c r="J111" i="76"/>
  <c r="N73" i="70"/>
  <c r="O75" i="70"/>
  <c r="P79" i="70"/>
  <c r="O101" i="70"/>
  <c r="N104" i="70"/>
  <c r="O92" i="70"/>
  <c r="P87" i="70"/>
  <c r="N94" i="70"/>
  <c r="P96" i="70"/>
  <c r="O109" i="70"/>
  <c r="O87" i="70"/>
  <c r="P103" i="70"/>
  <c r="O88" i="70"/>
  <c r="P82" i="70"/>
  <c r="D29" i="78"/>
  <c r="P78" i="70"/>
  <c r="P99" i="70"/>
  <c r="O94" i="70"/>
  <c r="P110" i="70"/>
  <c r="N90" i="70"/>
  <c r="O104" i="70"/>
  <c r="N86" i="70"/>
  <c r="P90" i="70"/>
  <c r="N96" i="70"/>
  <c r="N78" i="70"/>
  <c r="P104" i="70"/>
  <c r="O82" i="70"/>
  <c r="P97" i="70"/>
  <c r="N81" i="70"/>
  <c r="O100" i="70"/>
  <c r="N89" i="70"/>
  <c r="N110" i="70"/>
  <c r="P100" i="70"/>
  <c r="P86" i="70"/>
  <c r="N109" i="70"/>
  <c r="P106" i="70"/>
  <c r="O80" i="70"/>
  <c r="N91" i="70"/>
  <c r="O93" i="70"/>
  <c r="O81" i="70"/>
  <c r="P84" i="70"/>
  <c r="N77" i="70"/>
  <c r="O97" i="70"/>
  <c r="O95" i="70"/>
  <c r="O96" i="70"/>
  <c r="P91" i="70"/>
  <c r="O90" i="70"/>
  <c r="P92" i="70"/>
  <c r="N103" i="70"/>
  <c r="O86" i="70"/>
  <c r="N80" i="70"/>
  <c r="N107" i="70"/>
  <c r="O76" i="70"/>
  <c r="N108" i="70"/>
  <c r="P74" i="70"/>
  <c r="P88" i="70"/>
  <c r="O98" i="70"/>
  <c r="O84" i="70"/>
  <c r="O77" i="70"/>
  <c r="P111" i="70"/>
  <c r="N95" i="70"/>
  <c r="P81" i="70"/>
  <c r="O99" i="70"/>
  <c r="P80" i="70"/>
  <c r="P83" i="70"/>
  <c r="P76" i="70"/>
  <c r="P108" i="70"/>
  <c r="N88" i="70"/>
  <c r="O85" i="70"/>
  <c r="O78" i="70"/>
  <c r="C28" i="78"/>
  <c r="N74" i="70"/>
  <c r="O89" i="70"/>
  <c r="N106" i="70"/>
  <c r="P98" i="70"/>
  <c r="N84" i="70"/>
  <c r="N100" i="70"/>
  <c r="N83" i="70"/>
  <c r="N87" i="70"/>
  <c r="O107" i="70"/>
  <c r="N79" i="70"/>
  <c r="N85" i="70"/>
  <c r="P102" i="70"/>
  <c r="P89" i="70"/>
  <c r="N105" i="70"/>
  <c r="N97" i="70"/>
  <c r="O74" i="70"/>
  <c r="P93" i="70"/>
  <c r="O106" i="70"/>
  <c r="N98" i="70"/>
  <c r="P85" i="70"/>
  <c r="P107" i="70"/>
  <c r="O108" i="70"/>
  <c r="O102" i="70"/>
  <c r="P94" i="70"/>
  <c r="O73" i="70"/>
  <c r="P101" i="70"/>
  <c r="P77" i="70"/>
  <c r="N93" i="70"/>
  <c r="P95" i="70"/>
  <c r="P73" i="70"/>
  <c r="O111" i="70"/>
  <c r="P109" i="70"/>
  <c r="N82" i="70"/>
  <c r="O103" i="70"/>
  <c r="O79" i="70"/>
  <c r="N102" i="70"/>
  <c r="N111" i="70"/>
  <c r="O110" i="70"/>
  <c r="O91" i="70"/>
  <c r="N99" i="70"/>
  <c r="N75" i="70"/>
  <c r="N101" i="70"/>
  <c r="N76" i="70"/>
  <c r="O105" i="70"/>
  <c r="O83" i="70"/>
  <c r="P75" i="70"/>
  <c r="N92" i="70"/>
  <c r="P105" i="70"/>
  <c r="Q90" i="70" l="1"/>
  <c r="Q81" i="70"/>
  <c r="Q87" i="70"/>
  <c r="Q110" i="70"/>
  <c r="Q80" i="70"/>
  <c r="Q104" i="70"/>
  <c r="Q111" i="70"/>
  <c r="Q103" i="70"/>
  <c r="Q97" i="70"/>
  <c r="Q101" i="70"/>
  <c r="Q93" i="70"/>
  <c r="Q89" i="70"/>
  <c r="Q94" i="70"/>
  <c r="Q98" i="70"/>
  <c r="Q85" i="70"/>
  <c r="Q100" i="70"/>
  <c r="Q77" i="70"/>
  <c r="Q108" i="70"/>
  <c r="Q95" i="70"/>
  <c r="Q105" i="70"/>
  <c r="Q107" i="70"/>
  <c r="Q91" i="70"/>
  <c r="Q96" i="70"/>
  <c r="Q83" i="70"/>
  <c r="Q109" i="70"/>
  <c r="Q86" i="70"/>
  <c r="Q99" i="70"/>
  <c r="Q78" i="70"/>
  <c r="Q92" i="70"/>
  <c r="Q82" i="70"/>
  <c r="Q73" i="70"/>
  <c r="Q75" i="70"/>
  <c r="Q74" i="70"/>
  <c r="Q102" i="70"/>
  <c r="Q106" i="70"/>
  <c r="Q88" i="70"/>
  <c r="Q79" i="70"/>
  <c r="Q84" i="70"/>
  <c r="Q76" i="70"/>
  <c r="C28" i="69"/>
  <c r="D27" i="78"/>
  <c r="D14" i="69"/>
  <c r="D28" i="78"/>
  <c r="P29" i="63"/>
  <c r="P25" i="63"/>
  <c r="P22" i="63"/>
  <c r="P27" i="63"/>
  <c r="AA17" i="63"/>
  <c r="P28" i="63"/>
  <c r="P26" i="63"/>
  <c r="P19" i="63"/>
  <c r="J1" i="67" a="1"/>
  <c r="P24" i="63"/>
  <c r="D30" i="69"/>
  <c r="E4" i="69" s="1"/>
  <c r="P21" i="63"/>
  <c r="P20" i="63"/>
  <c r="C27" i="69"/>
  <c r="D15" i="69"/>
  <c r="P23" i="63"/>
  <c r="J71" i="67" l="1"/>
  <c r="J1" i="67"/>
  <c r="J38" i="67"/>
  <c r="J25" i="67"/>
  <c r="J87" i="67"/>
  <c r="J73" i="67"/>
  <c r="J47" i="67"/>
  <c r="J98" i="67"/>
  <c r="J126" i="67"/>
  <c r="J74" i="67"/>
  <c r="J22" i="67"/>
  <c r="J48" i="67"/>
  <c r="J20" i="67"/>
  <c r="J30" i="67"/>
  <c r="J108" i="67"/>
  <c r="J45" i="67"/>
  <c r="J76" i="67"/>
  <c r="J110" i="67"/>
  <c r="J62" i="67"/>
  <c r="J19" i="67"/>
  <c r="J53" i="67"/>
  <c r="J17" i="67"/>
  <c r="J41" i="67"/>
  <c r="J24" i="67"/>
  <c r="J89" i="67"/>
  <c r="J6" i="67"/>
  <c r="J56" i="67"/>
  <c r="J106" i="67"/>
  <c r="J33" i="67"/>
  <c r="J11" i="67"/>
  <c r="J35" i="67"/>
  <c r="J23" i="67"/>
  <c r="J112" i="67"/>
  <c r="J58" i="67"/>
  <c r="J9" i="67"/>
  <c r="J31" i="67"/>
  <c r="J96" i="67"/>
  <c r="J46" i="67"/>
  <c r="J100" i="67"/>
  <c r="J52" i="67"/>
  <c r="J27" i="67"/>
  <c r="J15" i="67"/>
  <c r="J122" i="67"/>
  <c r="J43" i="67"/>
  <c r="J117" i="67"/>
  <c r="J68" i="67"/>
  <c r="J51" i="67"/>
  <c r="J116" i="67"/>
  <c r="J50" i="67"/>
  <c r="J29" i="67"/>
  <c r="J67" i="67"/>
  <c r="J8" i="67"/>
  <c r="J80" i="67"/>
  <c r="J4" i="67"/>
  <c r="J5" i="67"/>
  <c r="J88" i="67"/>
  <c r="J77" i="67"/>
  <c r="J59" i="67"/>
  <c r="J42" i="67"/>
  <c r="J125" i="67"/>
  <c r="J85" i="67"/>
  <c r="J94" i="67"/>
  <c r="J34" i="67"/>
  <c r="J26" i="67"/>
  <c r="J69" i="67"/>
  <c r="J82" i="67"/>
  <c r="J14" i="67"/>
  <c r="J92" i="67"/>
  <c r="J114" i="67"/>
  <c r="J83" i="67"/>
  <c r="J65" i="67"/>
  <c r="J95" i="67"/>
  <c r="J54" i="67"/>
  <c r="J2" i="67"/>
  <c r="J18" i="67"/>
  <c r="J36" i="67"/>
  <c r="J78" i="67"/>
  <c r="J49" i="67"/>
  <c r="J107" i="67"/>
  <c r="J115" i="67"/>
  <c r="J86" i="67"/>
  <c r="J123" i="67"/>
  <c r="J12" i="67"/>
  <c r="J3" i="67"/>
  <c r="J60" i="67"/>
  <c r="J91" i="67"/>
  <c r="J40" i="67"/>
  <c r="J109" i="67"/>
  <c r="J66" i="67"/>
  <c r="J84" i="67"/>
  <c r="J61" i="67"/>
  <c r="J113" i="67"/>
  <c r="J72" i="67"/>
  <c r="J101" i="67"/>
  <c r="J21" i="67"/>
  <c r="J55" i="67"/>
  <c r="J105" i="67"/>
  <c r="J118" i="67"/>
  <c r="J93" i="67"/>
  <c r="J120" i="67"/>
  <c r="J70" i="67"/>
  <c r="J13" i="67"/>
  <c r="J103" i="67"/>
  <c r="J64" i="67"/>
  <c r="J32" i="67"/>
  <c r="J16" i="67"/>
  <c r="J63" i="67"/>
  <c r="J79" i="67"/>
  <c r="J81" i="67"/>
  <c r="J39" i="67"/>
  <c r="J57" i="67"/>
  <c r="J99" i="67"/>
  <c r="J7" i="67"/>
  <c r="J97" i="67"/>
  <c r="J75" i="67"/>
  <c r="J90" i="67"/>
  <c r="J10" i="67"/>
  <c r="J102" i="67"/>
  <c r="J124" i="67"/>
  <c r="J104" i="67"/>
  <c r="J28" i="67"/>
  <c r="J121" i="67"/>
  <c r="J119" i="67"/>
  <c r="J37" i="67"/>
  <c r="J44" i="67"/>
  <c r="J111" i="67"/>
  <c r="D29" i="69"/>
  <c r="D28" i="69"/>
  <c r="D14" i="43"/>
  <c r="J1" i="41" s="1" a="1"/>
  <c r="C23" i="43"/>
  <c r="D27" i="69"/>
  <c r="D26" i="43"/>
  <c r="D3" i="43" s="1"/>
  <c r="D15" i="43"/>
  <c r="C24" i="43"/>
  <c r="D14" i="36"/>
  <c r="D15" i="36"/>
  <c r="D30" i="36"/>
  <c r="E4" i="36" s="1"/>
  <c r="Z9" i="31"/>
  <c r="Z11" i="31" s="1" a="1"/>
  <c r="C28" i="36"/>
  <c r="D28" i="36" s="1"/>
  <c r="J15" i="31"/>
  <c r="U19" i="56" a="1"/>
  <c r="D32" i="36"/>
  <c r="J1" i="34" a="1"/>
  <c r="C27" i="36"/>
  <c r="J54" i="41" l="1"/>
  <c r="J6" i="41"/>
  <c r="J102" i="41"/>
  <c r="J22" i="41"/>
  <c r="J86" i="41"/>
  <c r="J70" i="41"/>
  <c r="J67" i="41"/>
  <c r="J64" i="41"/>
  <c r="J99" i="41"/>
  <c r="J7" i="41"/>
  <c r="J45" i="41"/>
  <c r="J105" i="41"/>
  <c r="J90" i="41"/>
  <c r="J89" i="41"/>
  <c r="J38" i="41"/>
  <c r="J59" i="41"/>
  <c r="J11" i="41"/>
  <c r="J29" i="41"/>
  <c r="J33" i="41"/>
  <c r="J57" i="41"/>
  <c r="J12" i="41"/>
  <c r="J69" i="41"/>
  <c r="J1" i="41"/>
  <c r="J120" i="41"/>
  <c r="J117" i="41"/>
  <c r="J2" i="41"/>
  <c r="J14" i="41"/>
  <c r="J37" i="41"/>
  <c r="J74" i="41"/>
  <c r="J58" i="41"/>
  <c r="J4" i="41"/>
  <c r="J42" i="41"/>
  <c r="J21" i="41"/>
  <c r="J15" i="41"/>
  <c r="J71" i="41"/>
  <c r="J53" i="41"/>
  <c r="J49" i="41"/>
  <c r="J50" i="41"/>
  <c r="J24" i="41"/>
  <c r="J79" i="41"/>
  <c r="J43" i="41"/>
  <c r="J111" i="41"/>
  <c r="J16" i="41"/>
  <c r="J44" i="41"/>
  <c r="J77" i="41"/>
  <c r="J121" i="41"/>
  <c r="J91" i="41"/>
  <c r="J46" i="41"/>
  <c r="J55" i="41"/>
  <c r="J10" i="41"/>
  <c r="J124" i="41"/>
  <c r="J78" i="41"/>
  <c r="J95" i="41"/>
  <c r="J8" i="41"/>
  <c r="J52" i="41"/>
  <c r="J84" i="41"/>
  <c r="J100" i="41"/>
  <c r="J36" i="41"/>
  <c r="J60" i="41"/>
  <c r="J25" i="41"/>
  <c r="J108" i="41"/>
  <c r="J17" i="41"/>
  <c r="J48" i="41"/>
  <c r="J9" i="41"/>
  <c r="J122" i="41"/>
  <c r="J104" i="41"/>
  <c r="J13" i="41"/>
  <c r="J26" i="41"/>
  <c r="J61" i="41"/>
  <c r="J98" i="41"/>
  <c r="J41" i="41"/>
  <c r="J30" i="41"/>
  <c r="J123" i="41"/>
  <c r="J118" i="41"/>
  <c r="J119" i="41"/>
  <c r="J65" i="41"/>
  <c r="J103" i="41"/>
  <c r="J3" i="41"/>
  <c r="J31" i="41"/>
  <c r="J92" i="41"/>
  <c r="J83" i="41"/>
  <c r="J75" i="41"/>
  <c r="J19" i="41"/>
  <c r="J76" i="41"/>
  <c r="J106" i="41"/>
  <c r="J107" i="41"/>
  <c r="J62" i="41"/>
  <c r="J115" i="41"/>
  <c r="J35" i="41"/>
  <c r="J39" i="41"/>
  <c r="J27" i="41"/>
  <c r="J23" i="41"/>
  <c r="J85" i="41"/>
  <c r="J18" i="41"/>
  <c r="J28" i="41"/>
  <c r="J101" i="41"/>
  <c r="J97" i="41"/>
  <c r="J114" i="41"/>
  <c r="J113" i="41"/>
  <c r="J68" i="41"/>
  <c r="J73" i="41"/>
  <c r="J126" i="41"/>
  <c r="J81" i="41"/>
  <c r="J110" i="41"/>
  <c r="J88" i="41"/>
  <c r="J96" i="41"/>
  <c r="J87" i="41"/>
  <c r="J32" i="41"/>
  <c r="J80" i="41"/>
  <c r="J63" i="41"/>
  <c r="J40" i="41"/>
  <c r="J116" i="41"/>
  <c r="J72" i="41"/>
  <c r="J34" i="41"/>
  <c r="J109" i="41"/>
  <c r="J125" i="41"/>
  <c r="J51" i="41"/>
  <c r="J94" i="41"/>
  <c r="J93" i="41"/>
  <c r="J56" i="41"/>
  <c r="J66" i="41"/>
  <c r="J112" i="41"/>
  <c r="J82" i="41"/>
  <c r="J20" i="41"/>
  <c r="J47" i="41"/>
  <c r="J5" i="41"/>
  <c r="J72" i="34"/>
  <c r="J33" i="34"/>
  <c r="J96" i="34"/>
  <c r="J42" i="34"/>
  <c r="J75" i="34"/>
  <c r="J111" i="34"/>
  <c r="J36" i="34"/>
  <c r="J116" i="34"/>
  <c r="J66" i="34"/>
  <c r="J23" i="34"/>
  <c r="J12" i="34"/>
  <c r="J67" i="34"/>
  <c r="J61" i="34"/>
  <c r="J6" i="34"/>
  <c r="J46" i="34"/>
  <c r="J99" i="34"/>
  <c r="J10" i="34"/>
  <c r="J105" i="34"/>
  <c r="J24" i="34"/>
  <c r="J35" i="34"/>
  <c r="J8" i="34"/>
  <c r="J68" i="34"/>
  <c r="J30" i="34"/>
  <c r="J121" i="34"/>
  <c r="J32" i="34"/>
  <c r="J11" i="34"/>
  <c r="J114" i="34"/>
  <c r="J27" i="34"/>
  <c r="J79" i="34"/>
  <c r="J34" i="34"/>
  <c r="J104" i="34"/>
  <c r="J103" i="34"/>
  <c r="J122" i="34"/>
  <c r="J125" i="34"/>
  <c r="J91" i="34"/>
  <c r="J16" i="34"/>
  <c r="J80" i="34"/>
  <c r="J20" i="34"/>
  <c r="J84" i="34"/>
  <c r="J15" i="34"/>
  <c r="J87" i="34"/>
  <c r="J21" i="34"/>
  <c r="J70" i="34"/>
  <c r="J31" i="34"/>
  <c r="J37" i="34"/>
  <c r="J82" i="34"/>
  <c r="J48" i="34"/>
  <c r="J88" i="34"/>
  <c r="J1" i="34"/>
  <c r="J9" i="34"/>
  <c r="J59" i="34"/>
  <c r="J51" i="34"/>
  <c r="J109" i="34"/>
  <c r="J118" i="34"/>
  <c r="J85" i="34"/>
  <c r="J39" i="34"/>
  <c r="J49" i="34"/>
  <c r="J81" i="34"/>
  <c r="J50" i="34"/>
  <c r="J124" i="34"/>
  <c r="J58" i="34"/>
  <c r="J26" i="34"/>
  <c r="J119" i="34"/>
  <c r="J17" i="34"/>
  <c r="J29" i="34"/>
  <c r="J71" i="34"/>
  <c r="J117" i="34"/>
  <c r="J92" i="34"/>
  <c r="J113" i="34"/>
  <c r="J73" i="34"/>
  <c r="J40" i="34"/>
  <c r="J2" i="34"/>
  <c r="J69" i="34"/>
  <c r="J86" i="34"/>
  <c r="J74" i="34"/>
  <c r="J107" i="34"/>
  <c r="J63" i="34"/>
  <c r="J108" i="34"/>
  <c r="J7" i="34"/>
  <c r="J19" i="34"/>
  <c r="J120" i="34"/>
  <c r="J83" i="34"/>
  <c r="J54" i="34"/>
  <c r="J94" i="34"/>
  <c r="J4" i="34"/>
  <c r="J45" i="34"/>
  <c r="J102" i="34"/>
  <c r="J93" i="34"/>
  <c r="J126" i="34"/>
  <c r="J52" i="34"/>
  <c r="J78" i="34"/>
  <c r="J115" i="34"/>
  <c r="J101" i="34"/>
  <c r="J106" i="34"/>
  <c r="J60" i="34"/>
  <c r="J65" i="34"/>
  <c r="J5" i="34"/>
  <c r="J22" i="34"/>
  <c r="J62" i="34"/>
  <c r="J98" i="34"/>
  <c r="J18" i="34"/>
  <c r="J44" i="34"/>
  <c r="J100" i="34"/>
  <c r="J43" i="34"/>
  <c r="J28" i="34"/>
  <c r="J89" i="34"/>
  <c r="J13" i="34"/>
  <c r="J76" i="34"/>
  <c r="J112" i="34"/>
  <c r="J41" i="34"/>
  <c r="J110" i="34"/>
  <c r="J53" i="34"/>
  <c r="J64" i="34"/>
  <c r="J56" i="34"/>
  <c r="J47" i="34"/>
  <c r="J25" i="34"/>
  <c r="J123" i="34"/>
  <c r="J55" i="34"/>
  <c r="J77" i="34"/>
  <c r="J38" i="34"/>
  <c r="J97" i="34"/>
  <c r="J57" i="34"/>
  <c r="J3" i="34"/>
  <c r="J95" i="34"/>
  <c r="J14" i="34"/>
  <c r="J90" i="34"/>
  <c r="Z2720" i="31"/>
  <c r="Z1872" i="31"/>
  <c r="Z766" i="31"/>
  <c r="Z2736" i="31"/>
  <c r="Z3037" i="31"/>
  <c r="Z609" i="31"/>
  <c r="Z3291" i="31"/>
  <c r="Z592" i="31"/>
  <c r="Z2079" i="31"/>
  <c r="Z1764" i="31"/>
  <c r="Z505" i="31"/>
  <c r="Z790" i="31"/>
  <c r="Z1256" i="31"/>
  <c r="Z3488" i="31"/>
  <c r="Z1312" i="31"/>
  <c r="Z66" i="31"/>
  <c r="Z3349" i="31"/>
  <c r="Z1756" i="31"/>
  <c r="Z2066" i="31"/>
  <c r="Z3134" i="31"/>
  <c r="Z1651" i="31"/>
  <c r="Z741" i="31"/>
  <c r="Z1144" i="31"/>
  <c r="Z964" i="31"/>
  <c r="Z2817" i="31"/>
  <c r="Z238" i="31"/>
  <c r="Z2246" i="31"/>
  <c r="Z2233" i="31"/>
  <c r="Z2826" i="31"/>
  <c r="Z2188" i="31"/>
  <c r="Z1396" i="31"/>
  <c r="Z414" i="31"/>
  <c r="Z2318" i="31"/>
  <c r="Z76" i="31"/>
  <c r="Z997" i="31"/>
  <c r="Z1578" i="31"/>
  <c r="Z1433" i="31"/>
  <c r="Z1521" i="31"/>
  <c r="Z2067" i="31"/>
  <c r="Z1197" i="31"/>
  <c r="Z2706" i="31"/>
  <c r="Z881" i="31"/>
  <c r="Z220" i="31"/>
  <c r="Z413" i="31"/>
  <c r="Z204" i="31"/>
  <c r="Z901" i="31"/>
  <c r="Z2335" i="31"/>
  <c r="Z3130" i="31"/>
  <c r="Z2043" i="31"/>
  <c r="Z3376" i="31"/>
  <c r="Z1441" i="31"/>
  <c r="Z2061" i="31"/>
  <c r="Z300" i="31"/>
  <c r="Z2048" i="31"/>
  <c r="Z2989" i="31"/>
  <c r="Z1636" i="31"/>
  <c r="Z3475" i="31"/>
  <c r="Z296" i="31"/>
  <c r="Z1620" i="31"/>
  <c r="Z1623" i="31"/>
  <c r="Z874" i="31"/>
  <c r="Z3122" i="31"/>
  <c r="Z1540" i="31"/>
  <c r="Z2266" i="31"/>
  <c r="Z3407" i="31"/>
  <c r="Z1979" i="31"/>
  <c r="Z2688" i="31"/>
  <c r="Z1072" i="31"/>
  <c r="Z1387" i="31"/>
  <c r="Z2101" i="31"/>
  <c r="Z1663" i="31"/>
  <c r="Z1555" i="31"/>
  <c r="Z833" i="31"/>
  <c r="Z967" i="31"/>
  <c r="Z613" i="31"/>
  <c r="Z527" i="31"/>
  <c r="Z302" i="31"/>
  <c r="Z2970" i="31"/>
  <c r="Z2301" i="31"/>
  <c r="Z2218" i="31"/>
  <c r="Z2759" i="31"/>
  <c r="Z1494" i="31"/>
  <c r="Z983" i="31"/>
  <c r="Z212" i="31"/>
  <c r="Z1763" i="31"/>
  <c r="Z2336" i="31"/>
  <c r="Z2138" i="31"/>
  <c r="Z436" i="31"/>
  <c r="Z3383" i="31"/>
  <c r="Z2348" i="31"/>
  <c r="Z3313" i="31"/>
  <c r="Z12" i="31"/>
  <c r="Z1774" i="31"/>
  <c r="Z926" i="31"/>
  <c r="Z1997" i="31"/>
  <c r="Z2057" i="31"/>
  <c r="Z2084" i="31"/>
  <c r="Z446" i="31"/>
  <c r="Z849" i="31"/>
  <c r="Z870" i="31"/>
  <c r="Z2674" i="31"/>
  <c r="Z382" i="31"/>
  <c r="Z2891" i="31"/>
  <c r="Z2799" i="31"/>
  <c r="Z775" i="31"/>
  <c r="Z2942" i="31"/>
  <c r="Z523" i="31"/>
  <c r="Z1819" i="31"/>
  <c r="Z745" i="31"/>
  <c r="Z3435" i="31"/>
  <c r="Z2300" i="31"/>
  <c r="Z3393" i="31"/>
  <c r="Z1302" i="31"/>
  <c r="Z1813" i="31"/>
  <c r="Z1107" i="31"/>
  <c r="Z3108" i="31"/>
  <c r="Z1415" i="31"/>
  <c r="Z1289" i="31"/>
  <c r="Z2406" i="31"/>
  <c r="Z3292" i="31"/>
  <c r="Z573" i="31"/>
  <c r="Z888" i="31"/>
  <c r="Z118" i="31"/>
  <c r="Z620" i="31"/>
  <c r="Z1294" i="31"/>
  <c r="Z3266" i="31"/>
  <c r="Z1881" i="31"/>
  <c r="Z3391" i="31"/>
  <c r="Z441" i="31"/>
  <c r="Z825" i="31"/>
  <c r="Z2231" i="31"/>
  <c r="Z2991" i="31"/>
  <c r="Z2470" i="31"/>
  <c r="Z3031" i="31"/>
  <c r="Z1313" i="31"/>
  <c r="Z1205" i="31"/>
  <c r="Z2077" i="31"/>
  <c r="Z1435" i="31"/>
  <c r="Z504" i="31"/>
  <c r="Z1606" i="31"/>
  <c r="Z3392" i="31"/>
  <c r="Z1984" i="31"/>
  <c r="Z3203" i="31"/>
  <c r="Z1322" i="31"/>
  <c r="Z601" i="31"/>
  <c r="Z1238" i="31"/>
  <c r="Z2841" i="31"/>
  <c r="Z3329" i="31"/>
  <c r="Z1945" i="31"/>
  <c r="Z21" i="31"/>
  <c r="Z3191" i="31"/>
  <c r="Z3438" i="31"/>
  <c r="Z1996" i="31"/>
  <c r="Z2510" i="31"/>
  <c r="Z2652" i="31"/>
  <c r="Z577" i="31"/>
  <c r="Z1358" i="31"/>
  <c r="Z2633" i="31"/>
  <c r="Z1161" i="31"/>
  <c r="Z2194" i="31"/>
  <c r="Z3100" i="31"/>
  <c r="Z2112" i="31"/>
  <c r="Z1131" i="31"/>
  <c r="Z3529" i="31"/>
  <c r="Z2818" i="31"/>
  <c r="Z2718" i="31"/>
  <c r="Z1614" i="31"/>
  <c r="Z1549" i="31"/>
  <c r="Z2758" i="31"/>
  <c r="Z507" i="31"/>
  <c r="Z2393" i="31"/>
  <c r="Z1157" i="31"/>
  <c r="Z2833" i="31"/>
  <c r="Z2323" i="31"/>
  <c r="Z1939" i="31"/>
  <c r="Z774" i="31"/>
  <c r="Z2433" i="31"/>
  <c r="Z3101" i="31"/>
  <c r="Z1444" i="31"/>
  <c r="Z1359" i="31"/>
  <c r="Z574" i="31"/>
  <c r="Z351" i="31"/>
  <c r="Z3402" i="31"/>
  <c r="Z971" i="31"/>
  <c r="Z1151" i="31"/>
  <c r="Z2861" i="31"/>
  <c r="Z1834" i="31"/>
  <c r="Z2852" i="31"/>
  <c r="Z2617" i="31"/>
  <c r="Z3449" i="31"/>
  <c r="Z2072" i="31"/>
  <c r="Z3119" i="31"/>
  <c r="Z3143" i="31"/>
  <c r="Z183" i="31"/>
  <c r="Z2028" i="31"/>
  <c r="Z111" i="31"/>
  <c r="Z2161" i="31"/>
  <c r="Z3040" i="31"/>
  <c r="Z941" i="31"/>
  <c r="Z3205" i="31"/>
  <c r="Z2512" i="31"/>
  <c r="Z3172" i="31"/>
  <c r="Z3230" i="31"/>
  <c r="Z1207" i="31"/>
  <c r="Z644" i="31"/>
  <c r="Z3423" i="31"/>
  <c r="Z119" i="31"/>
  <c r="Z3483" i="31"/>
  <c r="Z1969" i="31"/>
  <c r="Z1697" i="31"/>
  <c r="Z689" i="31"/>
  <c r="Z1885" i="31"/>
  <c r="Z1650" i="31"/>
  <c r="Z1007" i="31"/>
  <c r="Z1799" i="31"/>
  <c r="Z882" i="31"/>
  <c r="Z914" i="31"/>
  <c r="Z519" i="31"/>
  <c r="Z2039" i="31"/>
  <c r="Z639" i="31"/>
  <c r="Z1077" i="31"/>
  <c r="Z417" i="31"/>
  <c r="Z850" i="31"/>
  <c r="Z1714" i="31"/>
  <c r="Z2921" i="31"/>
  <c r="Z1929" i="31"/>
  <c r="Z68" i="31"/>
  <c r="Z778" i="31"/>
  <c r="Z896" i="31"/>
  <c r="Z1750" i="31"/>
  <c r="Z1741" i="31"/>
  <c r="Z1035" i="31"/>
  <c r="Z1646" i="31"/>
  <c r="Z2374" i="31"/>
  <c r="Z2797" i="31"/>
  <c r="Z2931" i="31"/>
  <c r="Z1536" i="31"/>
  <c r="Z2278" i="31"/>
  <c r="Z1541" i="31"/>
  <c r="Z2041" i="31"/>
  <c r="Z1943" i="31"/>
  <c r="Z1616" i="31"/>
  <c r="Z596" i="31"/>
  <c r="Z954" i="31"/>
  <c r="Z2886" i="31"/>
  <c r="Z2287" i="31"/>
  <c r="Z3120" i="31"/>
  <c r="Z2449" i="31"/>
  <c r="Z1537" i="31"/>
  <c r="Z298" i="31"/>
  <c r="Z2216" i="31"/>
  <c r="Z1718" i="31"/>
  <c r="Z1466" i="31"/>
  <c r="Z1002" i="31"/>
  <c r="Z3374" i="31"/>
  <c r="Z2650" i="31"/>
  <c r="Z1212" i="31"/>
  <c r="Z909" i="31"/>
  <c r="Z2749" i="31"/>
  <c r="Z349" i="31"/>
  <c r="Z1940" i="31"/>
  <c r="Z635" i="31"/>
  <c r="Z2725" i="31"/>
  <c r="Z2017" i="31"/>
  <c r="Z378" i="31"/>
  <c r="Z1683" i="31"/>
  <c r="Z1978" i="31"/>
  <c r="Z2315" i="31"/>
  <c r="Z190" i="31"/>
  <c r="Z1976" i="31"/>
  <c r="Z3068" i="31"/>
  <c r="Z150" i="31"/>
  <c r="Z122" i="31"/>
  <c r="Z3014" i="31"/>
  <c r="Z1172" i="31"/>
  <c r="Z3426" i="31"/>
  <c r="Z3069" i="31"/>
  <c r="Z2236" i="31"/>
  <c r="Z1405" i="31"/>
  <c r="Z1538" i="31"/>
  <c r="Z102" i="31"/>
  <c r="Z2948" i="31"/>
  <c r="Z3359" i="31"/>
  <c r="Z963" i="31"/>
  <c r="Z1554" i="31"/>
  <c r="Z502" i="31"/>
  <c r="Z557" i="31"/>
  <c r="Z2984" i="31"/>
  <c r="Z2332" i="31"/>
  <c r="Z2405" i="31"/>
  <c r="Z1957" i="31"/>
  <c r="Z1008" i="31"/>
  <c r="Z2459" i="31"/>
  <c r="Z215" i="31"/>
  <c r="Z1112" i="31"/>
  <c r="Z3321" i="31"/>
  <c r="Z1125" i="31"/>
  <c r="Z2796" i="31"/>
  <c r="Z2412" i="31"/>
  <c r="Z1324" i="31"/>
  <c r="Z1136" i="31"/>
  <c r="Z2847" i="31"/>
  <c r="Z134" i="31"/>
  <c r="Z32" i="31"/>
  <c r="Z3424" i="31"/>
  <c r="Z1858" i="31"/>
  <c r="Z1961" i="31"/>
  <c r="Z2664" i="31"/>
  <c r="Z2968" i="31"/>
  <c r="Z3469" i="31"/>
  <c r="Z1442" i="31"/>
  <c r="Z1130" i="31"/>
  <c r="Z1921" i="31"/>
  <c r="Z2413" i="31"/>
  <c r="Z74" i="31"/>
  <c r="Z2407" i="31"/>
  <c r="Z2541" i="31"/>
  <c r="Z1430" i="31"/>
  <c r="Z457" i="31"/>
  <c r="Z2692" i="31"/>
  <c r="Z1043" i="31"/>
  <c r="Z642" i="31"/>
  <c r="Z2210" i="31"/>
  <c r="Z2855" i="31"/>
  <c r="Z1215" i="31"/>
  <c r="Z2403" i="31"/>
  <c r="Z1438" i="31"/>
  <c r="Z1747" i="31"/>
  <c r="Z216" i="31"/>
  <c r="Z2557" i="31"/>
  <c r="Z1643" i="31"/>
  <c r="Z2141" i="31"/>
  <c r="Z2258" i="31"/>
  <c r="Z680" i="31"/>
  <c r="Z2508" i="31"/>
  <c r="Z1762" i="31"/>
  <c r="Z365" i="31"/>
  <c r="Z809" i="31"/>
  <c r="Z2754" i="31"/>
  <c r="Z2554" i="31"/>
  <c r="Z1421" i="31"/>
  <c r="Z1336" i="31"/>
  <c r="Z284" i="31"/>
  <c r="Z2290" i="31"/>
  <c r="Z1918" i="31"/>
  <c r="Z182" i="31"/>
  <c r="Z537" i="31"/>
  <c r="Z3306" i="31"/>
  <c r="Z2914" i="31"/>
  <c r="Z1760" i="31"/>
  <c r="Z2248" i="31"/>
  <c r="Z3318" i="31"/>
  <c r="Z98" i="31"/>
  <c r="Z3045" i="31"/>
  <c r="Z2291" i="31"/>
  <c r="Z1361" i="31"/>
  <c r="Z1589" i="31"/>
  <c r="Z184" i="31"/>
  <c r="Z542" i="31"/>
  <c r="Z974" i="31"/>
  <c r="Z2155" i="31"/>
  <c r="Z96" i="31"/>
  <c r="Z1026" i="31"/>
  <c r="Z2425" i="31"/>
  <c r="Z824" i="31"/>
  <c r="Z1166" i="31"/>
  <c r="Z3404" i="31"/>
  <c r="Z3540" i="31"/>
  <c r="Z428" i="31"/>
  <c r="Z1863" i="31"/>
  <c r="Z3175" i="31"/>
  <c r="Z2142" i="31"/>
  <c r="Z2170" i="31"/>
  <c r="Z878" i="31"/>
  <c r="Z2382" i="31"/>
  <c r="Z1085" i="31"/>
  <c r="Z841" i="31"/>
  <c r="Z3113" i="31"/>
  <c r="Z1596" i="31"/>
  <c r="Z322" i="31"/>
  <c r="Z362" i="31"/>
  <c r="Z3060" i="31"/>
  <c r="Z1880" i="31"/>
  <c r="Z807" i="31"/>
  <c r="Z1642" i="31"/>
  <c r="Z1563" i="31"/>
  <c r="Z2396" i="31"/>
  <c r="Z2871" i="31"/>
  <c r="Z2148" i="31"/>
  <c r="Z30" i="31"/>
  <c r="Z1031" i="31"/>
  <c r="Z2346" i="31"/>
  <c r="Z1507" i="31"/>
  <c r="Z1599" i="31"/>
  <c r="Z1778" i="31"/>
  <c r="Z327" i="31"/>
  <c r="Z3422" i="31"/>
  <c r="Z3017" i="31"/>
  <c r="Z1786" i="31"/>
  <c r="Z3356" i="31"/>
  <c r="Z1248" i="31"/>
  <c r="Z2812" i="31"/>
  <c r="Z3270" i="31"/>
  <c r="Z231" i="31"/>
  <c r="Z1700" i="31"/>
  <c r="Z3208" i="31"/>
  <c r="Z1297" i="31"/>
  <c r="Z127" i="31"/>
  <c r="Z1849" i="31"/>
  <c r="Z998" i="31"/>
  <c r="Z1283" i="31"/>
  <c r="Z2181" i="31"/>
  <c r="Z1081" i="31"/>
  <c r="Z26" i="31"/>
  <c r="Z3002" i="31"/>
  <c r="Z114" i="31"/>
  <c r="Z2400" i="31"/>
  <c r="Z2809" i="31"/>
  <c r="Z1067" i="31"/>
  <c r="Z453" i="31"/>
  <c r="Z3243" i="31"/>
  <c r="Z1518" i="31"/>
  <c r="Z532" i="31"/>
  <c r="Z1966" i="31"/>
  <c r="Z3232" i="31"/>
  <c r="Z304" i="31"/>
  <c r="Z2965" i="31"/>
  <c r="Z555" i="31"/>
  <c r="Z2428" i="31"/>
  <c r="Z605" i="31"/>
  <c r="Z1490" i="31"/>
  <c r="Z1446" i="31"/>
  <c r="Z143" i="31"/>
  <c r="Z42" i="31"/>
  <c r="Z1486" i="31"/>
  <c r="Z173" i="31"/>
  <c r="Z1793" i="31"/>
  <c r="Z2607" i="31"/>
  <c r="Z3047" i="31"/>
  <c r="Z235" i="31"/>
  <c r="Z925" i="31"/>
  <c r="Z3369" i="31"/>
  <c r="Z668" i="31"/>
  <c r="Z1999" i="31"/>
  <c r="Z808" i="31"/>
  <c r="Z2031" i="31"/>
  <c r="Z2490" i="31"/>
  <c r="Z112" i="31"/>
  <c r="Z3123" i="31"/>
  <c r="Z1473" i="31"/>
  <c r="Z2435" i="31"/>
  <c r="Z1282" i="31"/>
  <c r="Z144" i="31"/>
  <c r="Z2364" i="31"/>
  <c r="Z2613" i="31"/>
  <c r="Z770" i="31"/>
  <c r="Z46" i="31"/>
  <c r="Z1633" i="31"/>
  <c r="Z1087" i="31"/>
  <c r="Z1229" i="31"/>
  <c r="Z2018" i="31"/>
  <c r="Z2165" i="31"/>
  <c r="Z2135" i="31"/>
  <c r="Z146" i="31"/>
  <c r="Z2342" i="31"/>
  <c r="Z3090" i="31"/>
  <c r="Z886" i="31"/>
  <c r="Z919" i="31"/>
  <c r="Z157" i="31"/>
  <c r="Z2486" i="31"/>
  <c r="Z606" i="31"/>
  <c r="Z752" i="31"/>
  <c r="Z1639" i="31"/>
  <c r="Z866" i="31"/>
  <c r="Z2730" i="31"/>
  <c r="Z660" i="31"/>
  <c r="Z1453" i="31"/>
  <c r="Z1175" i="31"/>
  <c r="Z1074" i="31"/>
  <c r="Z1972" i="31"/>
  <c r="Z2016" i="31"/>
  <c r="Z312" i="31"/>
  <c r="Z2630" i="31"/>
  <c r="Z2629" i="31"/>
  <c r="Z2010" i="31"/>
  <c r="Z3110" i="31"/>
  <c r="Z2213" i="31"/>
  <c r="Z375" i="31"/>
  <c r="Z3339" i="31"/>
  <c r="Z447" i="31"/>
  <c r="Z191" i="31"/>
  <c r="Z641" i="31"/>
  <c r="Z1619" i="31"/>
  <c r="Z1242" i="31"/>
  <c r="Z1366" i="31"/>
  <c r="Z2767" i="31"/>
  <c r="Z3039" i="31"/>
  <c r="Z3456" i="31"/>
  <c r="Z2179" i="31"/>
  <c r="Z2069" i="31"/>
  <c r="Z2496" i="31"/>
  <c r="Z35" i="31"/>
  <c r="Z2988" i="31"/>
  <c r="Z1866" i="31"/>
  <c r="Z258" i="31"/>
  <c r="Z1690" i="31"/>
  <c r="Z1429" i="31"/>
  <c r="Z2139" i="31"/>
  <c r="Z3335" i="31"/>
  <c r="Z666" i="31"/>
  <c r="Z3344" i="31"/>
  <c r="Z675" i="31"/>
  <c r="Z2144" i="31"/>
  <c r="Z2395" i="31"/>
  <c r="Z450" i="31"/>
  <c r="Z2367" i="31"/>
  <c r="Z3049" i="31"/>
  <c r="Z287" i="31"/>
  <c r="Z3378" i="31"/>
  <c r="Z2882" i="31"/>
  <c r="Z2552" i="31"/>
  <c r="Z1005" i="31"/>
  <c r="Z873" i="31"/>
  <c r="Z3259" i="31"/>
  <c r="Z950" i="31"/>
  <c r="Z497" i="31"/>
  <c r="Z2269" i="31"/>
  <c r="Z2634" i="31"/>
  <c r="Z2851" i="31"/>
  <c r="Z480" i="31"/>
  <c r="Z2042" i="31"/>
  <c r="Z3207" i="31"/>
  <c r="Z1724" i="31"/>
  <c r="Z3440" i="31"/>
  <c r="Z1843" i="31"/>
  <c r="Z2070" i="31"/>
  <c r="Z3227" i="31"/>
  <c r="Z1853" i="31"/>
  <c r="Z907" i="31"/>
  <c r="Z2690" i="31"/>
  <c r="Z1194" i="31"/>
  <c r="Z93" i="31"/>
  <c r="Z1869" i="31"/>
  <c r="Z701" i="31"/>
  <c r="Z3331" i="31"/>
  <c r="Z2955" i="31"/>
  <c r="Z2997" i="31"/>
  <c r="Z2866" i="31"/>
  <c r="Z2795" i="31"/>
  <c r="Z2964" i="31"/>
  <c r="Z277" i="31"/>
  <c r="Z1127" i="31"/>
  <c r="Z2331" i="31"/>
  <c r="Z3083" i="31"/>
  <c r="Z2646" i="31"/>
  <c r="Z1631" i="31"/>
  <c r="Z462" i="31"/>
  <c r="Z2711" i="31"/>
  <c r="Z2761" i="31"/>
  <c r="Z725" i="31"/>
  <c r="Z1350" i="31"/>
  <c r="Z3219" i="31"/>
  <c r="Z1844" i="31"/>
  <c r="Z2888" i="31"/>
  <c r="Z1717" i="31"/>
  <c r="Z406" i="31"/>
  <c r="Z1458" i="31"/>
  <c r="Z2000" i="31"/>
  <c r="Z2272" i="31"/>
  <c r="Z2104" i="31"/>
  <c r="Z1168" i="31"/>
  <c r="Z1503" i="31"/>
  <c r="Z2205" i="31"/>
  <c r="Z3050" i="31"/>
  <c r="Z423" i="31"/>
  <c r="Z3471" i="31"/>
  <c r="Z1267" i="31"/>
  <c r="Z3352" i="31"/>
  <c r="Z1746" i="31"/>
  <c r="Z3538" i="31"/>
  <c r="Z2992" i="31"/>
  <c r="Z747" i="31"/>
  <c r="Z626" i="31"/>
  <c r="Z3494" i="31"/>
  <c r="Z751" i="31"/>
  <c r="Z1667" i="31"/>
  <c r="Z2370" i="31"/>
  <c r="Z2975" i="31"/>
  <c r="Z3173" i="31"/>
  <c r="Z2803" i="31"/>
  <c r="Z305" i="31"/>
  <c r="Z630" i="31"/>
  <c r="Z1615" i="31"/>
  <c r="Z1567" i="31"/>
  <c r="Z1392" i="31"/>
  <c r="Z1951" i="31"/>
  <c r="Z563" i="31"/>
  <c r="Z50" i="31"/>
  <c r="Z2417" i="31"/>
  <c r="Z477" i="31"/>
  <c r="Z912" i="31"/>
  <c r="Z2086" i="31"/>
  <c r="Z1160" i="31"/>
  <c r="Z1658" i="31"/>
  <c r="Z94" i="31"/>
  <c r="Z422" i="31"/>
  <c r="Z3153" i="31"/>
  <c r="Z3443" i="31"/>
  <c r="Z723" i="31"/>
  <c r="Z1846" i="31"/>
  <c r="Z743" i="31"/>
  <c r="Z330" i="31"/>
  <c r="Z1545" i="31"/>
  <c r="Z612" i="31"/>
  <c r="Z2423" i="31"/>
  <c r="Z3147" i="31"/>
  <c r="Z3300" i="31"/>
  <c r="Z2808" i="31"/>
  <c r="Z1828" i="31"/>
  <c r="Z872" i="31"/>
  <c r="Z2618" i="31"/>
  <c r="Z2911" i="31"/>
  <c r="Z703" i="31"/>
  <c r="Z760" i="31"/>
  <c r="Z2502" i="31"/>
  <c r="Z2147" i="31"/>
  <c r="Z479" i="31"/>
  <c r="Z1071" i="31"/>
  <c r="Z3244" i="31"/>
  <c r="Z2564" i="31"/>
  <c r="Z2729" i="31"/>
  <c r="Z2610" i="31"/>
  <c r="Z516" i="31"/>
  <c r="Z1271" i="31"/>
  <c r="Z3246" i="31"/>
  <c r="Z1670" i="31"/>
  <c r="Z3451" i="31"/>
  <c r="Z69" i="31"/>
  <c r="Z2090" i="31"/>
  <c r="Z1311" i="31"/>
  <c r="Z2801" i="31"/>
  <c r="Z1384" i="31"/>
  <c r="Z1894" i="31"/>
  <c r="Z3543" i="31"/>
  <c r="Z14" i="31"/>
  <c r="Z2129" i="31"/>
  <c r="Z1173" i="31"/>
  <c r="Z388" i="31"/>
  <c r="Z2383" i="31"/>
  <c r="Z1012" i="31"/>
  <c r="Z806" i="31"/>
  <c r="Z3007" i="31"/>
  <c r="Z2622" i="31"/>
  <c r="Z255" i="31"/>
  <c r="Z2366" i="31"/>
  <c r="Z1029" i="31"/>
  <c r="Z724" i="31"/>
  <c r="Z1399" i="31"/>
  <c r="Z2115" i="31"/>
  <c r="Z712" i="31"/>
  <c r="Z1775" i="31"/>
  <c r="Z993" i="31"/>
  <c r="Z1327" i="31"/>
  <c r="Z2628" i="31"/>
  <c r="Z2631" i="31"/>
  <c r="Z2217" i="31"/>
  <c r="Z2766" i="31"/>
  <c r="Z1659" i="31"/>
  <c r="Z2558" i="31"/>
  <c r="Z2737" i="31"/>
  <c r="Z1805" i="31"/>
  <c r="Z2368" i="31"/>
  <c r="Z3525" i="31"/>
  <c r="Z3258" i="31"/>
  <c r="Z3431" i="31"/>
  <c r="Z547" i="31"/>
  <c r="Z921" i="31"/>
  <c r="Z1735" i="31"/>
  <c r="Z782" i="31"/>
  <c r="Z2265" i="31"/>
  <c r="Z3350" i="31"/>
  <c r="Z1758" i="31"/>
  <c r="Z2525" i="31"/>
  <c r="Z2751" i="31"/>
  <c r="Z363" i="31"/>
  <c r="Z590" i="31"/>
  <c r="Z2389" i="31"/>
  <c r="Z339" i="31"/>
  <c r="Z1183" i="31"/>
  <c r="Z3248" i="31"/>
  <c r="Z2939" i="31"/>
  <c r="Z2099" i="31"/>
  <c r="Z2434" i="31"/>
  <c r="Z748" i="31"/>
  <c r="Z2229" i="31"/>
  <c r="Z3234" i="31"/>
  <c r="Z313" i="31"/>
  <c r="Z1509" i="31"/>
  <c r="Z398" i="31"/>
  <c r="Z2441" i="31"/>
  <c r="Z2251" i="31"/>
  <c r="Z799" i="31"/>
  <c r="Z2884" i="31"/>
  <c r="Z292" i="31"/>
  <c r="Z1385" i="31"/>
  <c r="Z1102" i="31"/>
  <c r="Z3484" i="31"/>
  <c r="Z496" i="31"/>
  <c r="Z3406" i="31"/>
  <c r="Z3492" i="31"/>
  <c r="Z1552" i="31"/>
  <c r="Z3515" i="31"/>
  <c r="Z1217" i="31"/>
  <c r="Z1752" i="31"/>
  <c r="Z902" i="31"/>
  <c r="Z234" i="31"/>
  <c r="Z443" i="31"/>
  <c r="Z2004" i="31"/>
  <c r="Z3340" i="31"/>
  <c r="Z1244" i="31"/>
  <c r="Z133" i="31"/>
  <c r="Z1925" i="31"/>
  <c r="Z1543" i="31"/>
  <c r="Z820" i="31"/>
  <c r="Z845" i="31"/>
  <c r="Z3194" i="31"/>
  <c r="Z3091" i="31"/>
  <c r="Z1637" i="31"/>
  <c r="Z2438" i="31"/>
  <c r="Z3447" i="31"/>
  <c r="Z168" i="31"/>
  <c r="Z482" i="31"/>
  <c r="Z131" i="31"/>
  <c r="Z3353" i="31"/>
  <c r="Z2330" i="31"/>
  <c r="Z3152" i="31"/>
  <c r="Z3419" i="31"/>
  <c r="Z2814" i="31"/>
  <c r="Z267" i="31"/>
  <c r="Z3454" i="31"/>
  <c r="Z2887" i="31"/>
  <c r="Z566" i="31"/>
  <c r="Z829" i="31"/>
  <c r="Z565" i="31"/>
  <c r="Z2745" i="31"/>
  <c r="Z2944" i="31"/>
  <c r="Z595" i="31"/>
  <c r="Z2339" i="31"/>
  <c r="Z2775" i="31"/>
  <c r="Z1860" i="31"/>
  <c r="Z1808" i="31"/>
  <c r="Z294" i="31"/>
  <c r="Z3333" i="31"/>
  <c r="Z934" i="31"/>
  <c r="Z3095" i="31"/>
  <c r="Z2897" i="31"/>
  <c r="Z426" i="31"/>
  <c r="Z3004" i="31"/>
  <c r="Z3166" i="31"/>
  <c r="Z2321" i="31"/>
  <c r="Z905" i="31"/>
  <c r="Z89" i="31"/>
  <c r="Z1550" i="31"/>
  <c r="Z2598" i="31"/>
  <c r="Z1100" i="31"/>
  <c r="Z2583" i="31"/>
  <c r="Z2466" i="31"/>
  <c r="Z1904" i="31"/>
  <c r="Z1917" i="31"/>
  <c r="Z1231" i="31"/>
  <c r="Z2304" i="31"/>
  <c r="Z3048" i="31"/>
  <c r="Z2424" i="31"/>
  <c r="Z801" i="31"/>
  <c r="Z1191" i="31"/>
  <c r="Z1260" i="31"/>
  <c r="Z2422" i="31"/>
  <c r="Z2645" i="31"/>
  <c r="Z3190" i="31"/>
  <c r="Z1900" i="31"/>
  <c r="Z336" i="31"/>
  <c r="Z1058" i="31"/>
  <c r="Z976" i="31"/>
  <c r="Z175" i="31"/>
  <c r="Z2881" i="31"/>
  <c r="Z3127" i="31"/>
  <c r="Z560" i="31"/>
  <c r="Z1924" i="31"/>
  <c r="Z2320" i="31"/>
  <c r="Z3265" i="31"/>
  <c r="Z1725" i="31"/>
  <c r="Z2091" i="31"/>
  <c r="Z357" i="31"/>
  <c r="Z3221" i="31"/>
  <c r="Z3499" i="31"/>
  <c r="Z2204" i="31"/>
  <c r="Z3056" i="31"/>
  <c r="Z2825" i="31"/>
  <c r="Z452" i="31"/>
  <c r="Z1083" i="31"/>
  <c r="Z2171" i="31"/>
  <c r="Z3489" i="31"/>
  <c r="Z2297" i="31"/>
  <c r="Z1624" i="31"/>
  <c r="Z342" i="31"/>
  <c r="Z25" i="31"/>
  <c r="Z2178" i="31"/>
  <c r="Z325" i="31"/>
  <c r="Z977" i="31"/>
  <c r="Z3160" i="31"/>
  <c r="Z3428" i="31"/>
  <c r="Z2175" i="31"/>
  <c r="Z2806" i="31"/>
  <c r="Z1825" i="31"/>
  <c r="Z996" i="31"/>
  <c r="Z1427" i="31"/>
  <c r="Z1308" i="31"/>
  <c r="Z784" i="31"/>
  <c r="Z189" i="31"/>
  <c r="Z257" i="31"/>
  <c r="Z3187" i="31"/>
  <c r="Z1528" i="31"/>
  <c r="Z1946" i="31"/>
  <c r="Z412" i="31"/>
  <c r="Z1520" i="31"/>
  <c r="Z1911" i="31"/>
  <c r="Z1798" i="31"/>
  <c r="Z1605" i="31"/>
  <c r="Z1981" i="31"/>
  <c r="Z2928" i="31"/>
  <c r="Z3508" i="31"/>
  <c r="Z1553" i="31"/>
  <c r="Z956" i="31"/>
  <c r="Z2641" i="31"/>
  <c r="Z922" i="31"/>
  <c r="Z383" i="31"/>
  <c r="Z3126" i="31"/>
  <c r="Z1106" i="31"/>
  <c r="Z2916" i="31"/>
  <c r="Z2329" i="31"/>
  <c r="Z3250" i="31"/>
  <c r="Z1424" i="31"/>
  <c r="Z2868" i="31"/>
  <c r="Z1371" i="31"/>
  <c r="Z1698" i="31"/>
  <c r="Z817" i="31"/>
  <c r="Z311" i="31"/>
  <c r="Z3319" i="31"/>
  <c r="Z1903" i="31"/>
  <c r="Z2580" i="31"/>
  <c r="Z343" i="31"/>
  <c r="Z2876" i="31"/>
  <c r="Z2279" i="31"/>
  <c r="Z1656" i="31"/>
  <c r="Z2947" i="31"/>
  <c r="Z2060" i="31"/>
  <c r="Z1187" i="31"/>
  <c r="Z2351" i="31"/>
  <c r="Z2874" i="31"/>
  <c r="Z1584" i="31"/>
  <c r="Z2255" i="31"/>
  <c r="Z1406" i="31"/>
  <c r="Z269" i="31"/>
  <c r="Z548" i="31"/>
  <c r="Z3317" i="31"/>
  <c r="Z2206" i="31"/>
  <c r="Z1600" i="31"/>
  <c r="Z669" i="31"/>
  <c r="Z884" i="31"/>
  <c r="Z492" i="31"/>
  <c r="Z508" i="31"/>
  <c r="Z3436" i="31"/>
  <c r="Z172" i="31"/>
  <c r="Z1374" i="31"/>
  <c r="Z627" i="31"/>
  <c r="Z1447" i="31"/>
  <c r="Z511" i="31"/>
  <c r="Z1048" i="31"/>
  <c r="Z1382" i="31"/>
  <c r="Z3116" i="31"/>
  <c r="Z3276" i="31"/>
  <c r="Z47" i="31"/>
  <c r="Z2003" i="31"/>
  <c r="Z2506" i="31"/>
  <c r="Z2879" i="31"/>
  <c r="Z1789" i="31"/>
  <c r="Z589" i="31"/>
  <c r="Z3062" i="31"/>
  <c r="Z737" i="31"/>
  <c r="Z3269" i="31"/>
  <c r="Z1992" i="31"/>
  <c r="Z3218" i="31"/>
  <c r="Z373" i="31"/>
  <c r="Z368" i="31"/>
  <c r="Z222" i="31"/>
  <c r="Z1303" i="31"/>
  <c r="Z656" i="31"/>
  <c r="Z3181" i="31"/>
  <c r="Z90" i="31"/>
  <c r="Z638" i="31"/>
  <c r="Z3024" i="31"/>
  <c r="Z1079" i="31"/>
  <c r="Z370" i="31"/>
  <c r="Z2234" i="31"/>
  <c r="Z2978" i="31"/>
  <c r="Z2623" i="31"/>
  <c r="Z2853" i="31"/>
  <c r="Z664" i="31"/>
  <c r="Z2878" i="31"/>
  <c r="Z793" i="31"/>
  <c r="Z2743" i="31"/>
  <c r="Z1505" i="31"/>
  <c r="Z2127" i="31"/>
  <c r="Z1412" i="31"/>
  <c r="Z2345" i="31"/>
  <c r="Z1580" i="31"/>
  <c r="Z2979" i="31"/>
  <c r="Z3498" i="31"/>
  <c r="Z136" i="31"/>
  <c r="Z2025" i="31"/>
  <c r="Z718" i="31"/>
  <c r="Z1096" i="31"/>
  <c r="Z2961" i="31"/>
  <c r="Z1772" i="31"/>
  <c r="Z1041" i="31"/>
  <c r="Z2125" i="31"/>
  <c r="Z403" i="31"/>
  <c r="Z2673" i="31"/>
  <c r="Z1526" i="31"/>
  <c r="Z1826" i="31"/>
  <c r="Z2951" i="31"/>
  <c r="Z1594" i="31"/>
  <c r="Z2821" i="31"/>
  <c r="Z2022" i="31"/>
  <c r="Z3159" i="31"/>
  <c r="Z1888" i="31"/>
  <c r="Z885" i="31"/>
  <c r="Z2055" i="31"/>
  <c r="Z1296" i="31"/>
  <c r="Z2051" i="31"/>
  <c r="Z851" i="31"/>
  <c r="Z2860" i="31"/>
  <c r="Z1815" i="31"/>
  <c r="Z3336" i="31"/>
  <c r="Z2604" i="31"/>
  <c r="Z2131" i="31"/>
  <c r="Z2657" i="31"/>
  <c r="Z286" i="31"/>
  <c r="Z2107" i="31"/>
  <c r="Z100" i="31"/>
  <c r="Z721" i="31"/>
  <c r="Z2901" i="31"/>
  <c r="Z2133" i="31"/>
  <c r="Z2327" i="31"/>
  <c r="Z2837" i="31"/>
  <c r="Z1265" i="31"/>
  <c r="Z64" i="31"/>
  <c r="Z940" i="31"/>
  <c r="Z2247" i="31"/>
  <c r="Z113" i="31"/>
  <c r="Z2760" i="31"/>
  <c r="Z171" i="31"/>
  <c r="Z3216" i="31"/>
  <c r="Z2313" i="31"/>
  <c r="Z3496" i="31"/>
  <c r="Z52" i="31"/>
  <c r="Z1401" i="31"/>
  <c r="Z2880" i="31"/>
  <c r="Z986" i="31"/>
  <c r="Z1829" i="31"/>
  <c r="Z2172" i="31"/>
  <c r="Z1332" i="31"/>
  <c r="Z2118" i="31"/>
  <c r="Z261" i="31"/>
  <c r="Z1855" i="31"/>
  <c r="Z2547" i="31"/>
  <c r="Z2902" i="31"/>
  <c r="Z2146" i="31"/>
  <c r="Z1291" i="31"/>
  <c r="Z3398" i="31"/>
  <c r="Z2709" i="31"/>
  <c r="Z3544" i="31"/>
  <c r="Z2223" i="31"/>
  <c r="Z326" i="31"/>
  <c r="Z643" i="31"/>
  <c r="Z2501" i="31"/>
  <c r="Z3186" i="31"/>
  <c r="Z1468" i="31"/>
  <c r="Z2001" i="31"/>
  <c r="Z3087" i="31"/>
  <c r="Z1075" i="31"/>
  <c r="Z2681" i="31"/>
  <c r="Z1838" i="31"/>
  <c r="Z3542" i="31"/>
  <c r="Z717" i="31"/>
  <c r="Z583" i="31"/>
  <c r="Z2719" i="31"/>
  <c r="Z2243" i="31"/>
  <c r="Z578" i="31"/>
  <c r="Z2581" i="31"/>
  <c r="Z1679" i="31"/>
  <c r="Z1286" i="31"/>
  <c r="Z3199" i="31"/>
  <c r="Z2588" i="31"/>
  <c r="Z210" i="31"/>
  <c r="Z1261" i="31"/>
  <c r="Z1685" i="31"/>
  <c r="Z827" i="31"/>
  <c r="Z176" i="31"/>
  <c r="Z1644" i="31"/>
  <c r="Z1269" i="31"/>
  <c r="Z700" i="31"/>
  <c r="Z1326" i="31"/>
  <c r="Z1028" i="31"/>
  <c r="Z2585" i="31"/>
  <c r="Z129" i="31"/>
  <c r="Z1732" i="31"/>
  <c r="Z2513" i="31"/>
  <c r="Z834" i="31"/>
  <c r="Z1184" i="31"/>
  <c r="Z372" i="31"/>
  <c r="Z3189" i="31"/>
  <c r="Z3169" i="31"/>
  <c r="Z463" i="31"/>
  <c r="Z992" i="31"/>
  <c r="Z1246" i="31"/>
  <c r="Z2498" i="31"/>
  <c r="Z2793" i="31"/>
  <c r="Z2062" i="31"/>
  <c r="Z1273" i="31"/>
  <c r="Z38" i="31"/>
  <c r="Z2587" i="31"/>
  <c r="Z727" i="31"/>
  <c r="Z2322" i="31"/>
  <c r="Z2574" i="31"/>
  <c r="Z2390" i="31"/>
  <c r="Z1852" i="31"/>
  <c r="Z253" i="31"/>
  <c r="Z1101" i="31"/>
  <c r="Z3054" i="31"/>
  <c r="Z1224" i="31"/>
  <c r="Z1953" i="31"/>
  <c r="Z2362" i="31"/>
  <c r="Z2540" i="31"/>
  <c r="Z1876" i="31"/>
  <c r="Z341" i="31"/>
  <c r="Z3401" i="31"/>
  <c r="Z1375" i="31"/>
  <c r="Z1445" i="31"/>
  <c r="Z2198" i="31"/>
  <c r="Z80" i="31"/>
  <c r="Z1460" i="31"/>
  <c r="Z2556" i="31"/>
  <c r="Z2249" i="31"/>
  <c r="Z399" i="31"/>
  <c r="Z471" i="31"/>
  <c r="Z3174" i="31"/>
  <c r="Z889" i="31"/>
  <c r="Z2579" i="31"/>
  <c r="Z1827" i="31"/>
  <c r="Z250" i="31"/>
  <c r="Z2567" i="31"/>
  <c r="Z564" i="31"/>
  <c r="Z2310" i="31"/>
  <c r="Z332" i="31"/>
  <c r="Z652" i="31"/>
  <c r="Z3420" i="31"/>
  <c r="Z2439" i="31"/>
  <c r="Z1963" i="31"/>
  <c r="Z2967" i="31"/>
  <c r="Z1449" i="31"/>
  <c r="Z2009" i="31"/>
  <c r="Z3311" i="31"/>
  <c r="Z840" i="31"/>
  <c r="Z989" i="31"/>
  <c r="Z802" i="31"/>
  <c r="Z534" i="31"/>
  <c r="Z2292" i="31"/>
  <c r="Z3197" i="31"/>
  <c r="Z2677" i="31"/>
  <c r="Z1780" i="31"/>
  <c r="Z3074" i="31"/>
  <c r="Z2764" i="31"/>
  <c r="Z2260" i="31"/>
  <c r="Z1839" i="31"/>
  <c r="Z438" i="31"/>
  <c r="Z937" i="31"/>
  <c r="Z3099" i="31"/>
  <c r="Z1320" i="31"/>
  <c r="Z416" i="31"/>
  <c r="Z165" i="31"/>
  <c r="Z538" i="31"/>
  <c r="Z1779" i="31"/>
  <c r="Z2036" i="31"/>
  <c r="Z2907" i="31"/>
  <c r="Z151" i="31"/>
  <c r="Z3026" i="31"/>
  <c r="Z2704" i="31"/>
  <c r="Z1404" i="31"/>
  <c r="Z3455" i="31"/>
  <c r="Z1053" i="31"/>
  <c r="Z2464" i="31"/>
  <c r="Z1407" i="31"/>
  <c r="Z1883" i="31"/>
  <c r="Z288" i="31"/>
  <c r="Z40" i="31"/>
  <c r="Z920" i="31"/>
  <c r="Z3033" i="31"/>
  <c r="Z2419" i="31"/>
  <c r="Z960" i="31"/>
  <c r="Z3446" i="31"/>
  <c r="Z2940" i="31"/>
  <c r="Z3460" i="31"/>
  <c r="Z3521" i="31"/>
  <c r="Z1736" i="31"/>
  <c r="Z3038" i="31"/>
  <c r="Z1333" i="31"/>
  <c r="Z673" i="31"/>
  <c r="Z2517" i="31"/>
  <c r="Z1588" i="31"/>
  <c r="Z1645" i="31"/>
  <c r="Z219" i="31"/>
  <c r="Z3256" i="31"/>
  <c r="Z572" i="31"/>
  <c r="Z246" i="31"/>
  <c r="Z1301" i="31"/>
  <c r="Z1004" i="31"/>
  <c r="Z3506" i="31"/>
  <c r="Z3071" i="31"/>
  <c r="Z2675" i="31"/>
  <c r="Z1836" i="31"/>
  <c r="Z939" i="31"/>
  <c r="Z128" i="31"/>
  <c r="Z1310" i="31"/>
  <c r="Z95" i="31"/>
  <c r="Z2561" i="31"/>
  <c r="Z2827" i="31"/>
  <c r="Z1369" i="31"/>
  <c r="Z3293" i="31"/>
  <c r="Z757" i="31"/>
  <c r="Z945" i="31"/>
  <c r="Z3253" i="31"/>
  <c r="Z2136" i="31"/>
  <c r="Z3367" i="31"/>
  <c r="Z3226" i="31"/>
  <c r="Z2530" i="31"/>
  <c r="Z27" i="31"/>
  <c r="Z81" i="31"/>
  <c r="Z245" i="31"/>
  <c r="Z2601" i="31"/>
  <c r="Z3526" i="31"/>
  <c r="Z41" i="31"/>
  <c r="Z3084" i="31"/>
  <c r="Z2444" i="31"/>
  <c r="Z1610" i="31"/>
  <c r="Z1354" i="31"/>
  <c r="Z1436" i="31"/>
  <c r="Z1434" i="31"/>
  <c r="Z711" i="31"/>
  <c r="Z2924" i="31"/>
  <c r="Z944" i="31"/>
  <c r="Z1601" i="31"/>
  <c r="Z2959" i="31"/>
  <c r="Z1193" i="31"/>
  <c r="Z1027" i="31"/>
  <c r="Z2328" i="31"/>
  <c r="Z97" i="31"/>
  <c r="Z1227" i="31"/>
  <c r="Z466" i="31"/>
  <c r="Z821" i="31"/>
  <c r="Z2536" i="31"/>
  <c r="Z1974" i="31"/>
  <c r="Z3128" i="31"/>
  <c r="Z3161" i="31"/>
  <c r="Z2691" i="31"/>
  <c r="Z1485" i="31"/>
  <c r="Z3254" i="31"/>
  <c r="Z3394" i="31"/>
  <c r="Z1771" i="31"/>
  <c r="Z1066" i="31"/>
  <c r="Z18" i="31"/>
  <c r="Z2713" i="31"/>
  <c r="Z2752" i="31"/>
  <c r="Z2280" i="31"/>
  <c r="Z910" i="31"/>
  <c r="Z1264" i="31"/>
  <c r="Z2295" i="31"/>
  <c r="Z1782" i="31"/>
  <c r="Z1609" i="31"/>
  <c r="Z291" i="31"/>
  <c r="Z1409" i="31"/>
  <c r="Z869" i="31"/>
  <c r="Z1516" i="31"/>
  <c r="Z1821" i="31"/>
  <c r="Z932" i="31"/>
  <c r="Z1570" i="31"/>
  <c r="Z1475" i="31"/>
  <c r="Z1933" i="31"/>
  <c r="Z3289" i="31"/>
  <c r="Z2757" i="31"/>
  <c r="Z2913" i="31"/>
  <c r="Z493" i="31"/>
  <c r="Z1456" i="31"/>
  <c r="Z949" i="31"/>
  <c r="Z3290" i="31"/>
  <c r="Z713" i="31"/>
  <c r="Z2196" i="31"/>
  <c r="Z225" i="31"/>
  <c r="Z2487" i="31"/>
  <c r="Z2088" i="31"/>
  <c r="Z3434" i="31"/>
  <c r="Z1278" i="31"/>
  <c r="Z1823" i="31"/>
  <c r="Z2436" i="31"/>
  <c r="Z1010" i="31"/>
  <c r="Z1015" i="31"/>
  <c r="Z2626" i="31"/>
  <c r="Z2343" i="31"/>
  <c r="Z3267" i="31"/>
  <c r="Z1018" i="31"/>
  <c r="Z616" i="31"/>
  <c r="Z247" i="31"/>
  <c r="Z1211" i="31"/>
  <c r="Z2180" i="31"/>
  <c r="Z1579" i="31"/>
  <c r="Z868" i="31"/>
  <c r="Z1171" i="31"/>
  <c r="Z682" i="31"/>
  <c r="Z3032" i="31"/>
  <c r="Z2430" i="31"/>
  <c r="Z2680" i="31"/>
  <c r="Z1806" i="31"/>
  <c r="Z279" i="31"/>
  <c r="Z1117" i="31"/>
  <c r="Z20" i="31"/>
  <c r="Z2453" i="31"/>
  <c r="Z1051" i="31"/>
  <c r="Z3271" i="31"/>
  <c r="Z1766" i="31"/>
  <c r="Z3012" i="31"/>
  <c r="Z2306" i="31"/>
  <c r="Z1971" i="31"/>
  <c r="Z742" i="31"/>
  <c r="Z1807" i="31"/>
  <c r="Z3541" i="31"/>
  <c r="Z1279" i="31"/>
  <c r="Z3109" i="31"/>
  <c r="Z785" i="31"/>
  <c r="Z153" i="31"/>
  <c r="Z1339" i="31"/>
  <c r="Z264" i="31"/>
  <c r="Z1092" i="31"/>
  <c r="Z2023" i="31"/>
  <c r="Z1912" i="31"/>
  <c r="Z1768" i="31"/>
  <c r="Z1367" i="31"/>
  <c r="Z3104" i="31"/>
  <c r="Z1947" i="31"/>
  <c r="Z501" i="31"/>
  <c r="Z768" i="31"/>
  <c r="Z893" i="31"/>
  <c r="Z2361" i="31"/>
  <c r="Z340" i="31"/>
  <c r="Z2509" i="31"/>
  <c r="Z2153" i="31"/>
  <c r="Z3512" i="31"/>
  <c r="Z232" i="31"/>
  <c r="Z3284" i="31"/>
  <c r="Z2702" i="31"/>
  <c r="Z137" i="31"/>
  <c r="Z528" i="31"/>
  <c r="Z2606" i="31"/>
  <c r="Z3019" i="31"/>
  <c r="Z580" i="31"/>
  <c r="Z1170" i="31"/>
  <c r="Z3465" i="31"/>
  <c r="Z263" i="31"/>
  <c r="Z484" i="31"/>
  <c r="Z1621" i="31"/>
  <c r="Z2584" i="31"/>
  <c r="Z863" i="31"/>
  <c r="Z3327" i="31"/>
  <c r="Z3347" i="31"/>
  <c r="Z3264" i="31"/>
  <c r="Z2298" i="31"/>
  <c r="Z2885" i="31"/>
  <c r="Z2283" i="31"/>
  <c r="Z197" i="31"/>
  <c r="Z3461" i="31"/>
  <c r="Z2296" i="31"/>
  <c r="Z2252" i="31"/>
  <c r="Z514" i="31"/>
  <c r="Z1964" i="31"/>
  <c r="Z192" i="31"/>
  <c r="Z358" i="31"/>
  <c r="Z1970" i="31"/>
  <c r="Z1812" i="31"/>
  <c r="Z699" i="31"/>
  <c r="Z828" i="31"/>
  <c r="Z2054" i="31"/>
  <c r="Z3117" i="31"/>
  <c r="Z451" i="31"/>
  <c r="Z1140" i="31"/>
  <c r="Z915" i="31"/>
  <c r="Z335" i="31"/>
  <c r="Z2660" i="31"/>
  <c r="Z706" i="31"/>
  <c r="Z728" i="31"/>
  <c r="Z536" i="31"/>
  <c r="Z1989" i="31"/>
  <c r="Z2450" i="31"/>
  <c r="Z1591" i="31"/>
  <c r="Z1867" i="31"/>
  <c r="Z2259" i="31"/>
  <c r="Z1093" i="31"/>
  <c r="Z2284" i="31"/>
  <c r="Z3520" i="31"/>
  <c r="Z3142" i="31"/>
  <c r="Z2986" i="31"/>
  <c r="Z3303" i="31"/>
  <c r="Z1864" i="31"/>
  <c r="Z522" i="31"/>
  <c r="Z278" i="31"/>
  <c r="Z931" i="31"/>
  <c r="Z506" i="31"/>
  <c r="Z535" i="31"/>
  <c r="Z1587" i="31"/>
  <c r="Z961" i="31"/>
  <c r="Z1612" i="31"/>
  <c r="Z2015" i="31"/>
  <c r="Z2549" i="31"/>
  <c r="Z155" i="31"/>
  <c r="Z1056" i="31"/>
  <c r="Z1391" i="31"/>
  <c r="Z1165" i="31"/>
  <c r="Z1529" i="31"/>
  <c r="Z2385" i="31"/>
  <c r="Z1335" i="31"/>
  <c r="Z33" i="31"/>
  <c r="Z3150" i="31"/>
  <c r="Z648" i="31"/>
  <c r="Z425" i="31"/>
  <c r="Z978" i="31"/>
  <c r="Z13" i="31"/>
  <c r="Z3490" i="31"/>
  <c r="Z2098" i="31"/>
  <c r="Z1539" i="31"/>
  <c r="Z2465" i="31"/>
  <c r="Z1169" i="31"/>
  <c r="Z892" i="31"/>
  <c r="Z1464" i="31"/>
  <c r="Z51" i="31"/>
  <c r="Z1954" i="31"/>
  <c r="Z628" i="31"/>
  <c r="Z2705" i="31"/>
  <c r="Z2949" i="31"/>
  <c r="Z2350" i="31"/>
  <c r="Z2523" i="31"/>
  <c r="Z1250" i="31"/>
  <c r="Z2927" i="31"/>
  <c r="Z393" i="31"/>
  <c r="Z1713" i="31"/>
  <c r="Z187" i="31"/>
  <c r="Z903" i="31"/>
  <c r="Z1533" i="31"/>
  <c r="Z1452" i="31"/>
  <c r="Z213" i="31"/>
  <c r="Z696" i="31"/>
  <c r="Z2865" i="31"/>
  <c r="Z686" i="31"/>
  <c r="Z3441" i="31"/>
  <c r="Z309" i="31"/>
  <c r="Z1916" i="31"/>
  <c r="Z1104" i="31"/>
  <c r="Z3180" i="31"/>
  <c r="Z2254" i="31"/>
  <c r="Z485" i="31"/>
  <c r="Z1671" i="31"/>
  <c r="Z979" i="31"/>
  <c r="Z3418" i="31"/>
  <c r="Z1050" i="31"/>
  <c r="Z1618" i="31"/>
  <c r="Z2619" i="31"/>
  <c r="Z2012" i="31"/>
  <c r="Z22" i="31"/>
  <c r="Z2128" i="31"/>
  <c r="Z1607" i="31"/>
  <c r="Z2635" i="31"/>
  <c r="Z2542" i="31"/>
  <c r="Z1024" i="31"/>
  <c r="Z1701" i="31"/>
  <c r="Z1959" i="31"/>
  <c r="Z759" i="31"/>
  <c r="Z1022" i="31"/>
  <c r="Z1649" i="31"/>
  <c r="Z121" i="31"/>
  <c r="Z649" i="31"/>
  <c r="Z2257" i="31"/>
  <c r="Z1258" i="31"/>
  <c r="Z1547" i="31"/>
  <c r="Z3192" i="31"/>
  <c r="Z894" i="31"/>
  <c r="Z2592" i="31"/>
  <c r="Z1280" i="31"/>
  <c r="Z2117" i="31"/>
  <c r="Z1177" i="31"/>
  <c r="Z2544" i="31"/>
  <c r="Z469" i="31"/>
  <c r="Z1835" i="31"/>
  <c r="Z2867" i="31"/>
  <c r="Z955" i="31"/>
  <c r="Z2494" i="31"/>
  <c r="Z1268" i="31"/>
  <c r="Z1162" i="31"/>
  <c r="Z1791" i="31"/>
  <c r="Z540" i="31"/>
  <c r="Z1923" i="31"/>
  <c r="Z1009" i="31"/>
  <c r="Z3283" i="31"/>
  <c r="Z1241" i="31"/>
  <c r="Z2728" i="31"/>
  <c r="Z838" i="31"/>
  <c r="Z152" i="31"/>
  <c r="Z916" i="31"/>
  <c r="Z1274" i="31"/>
  <c r="Z698" i="31"/>
  <c r="Z185" i="31"/>
  <c r="Z2359" i="31"/>
  <c r="Z3262" i="31"/>
  <c r="Z3213" i="31"/>
  <c r="Z2398" i="31"/>
  <c r="Z2472" i="31"/>
  <c r="Z2177" i="31"/>
  <c r="Z1757" i="31"/>
  <c r="Z707" i="31"/>
  <c r="Z1176" i="31"/>
  <c r="Z2489" i="31"/>
  <c r="Z1222" i="31"/>
  <c r="Z3459" i="31"/>
  <c r="Z2753" i="31"/>
  <c r="Z156" i="31"/>
  <c r="Z2877" i="31"/>
  <c r="Z1695" i="31"/>
  <c r="Z1249" i="31"/>
  <c r="Z579" i="31"/>
  <c r="Z86" i="31"/>
  <c r="Z2402" i="31"/>
  <c r="Z2539" i="31"/>
  <c r="Z2452" i="31"/>
  <c r="Z3146" i="31"/>
  <c r="Z3429" i="31"/>
  <c r="Z3043" i="31"/>
  <c r="Z2033" i="31"/>
  <c r="Z2668" i="31"/>
  <c r="Z2717" i="31"/>
  <c r="Z1298" i="31"/>
  <c r="Z861" i="31"/>
  <c r="Z1061" i="31"/>
  <c r="Z720" i="31"/>
  <c r="Z1023" i="31"/>
  <c r="Z1037" i="31"/>
  <c r="Z2828" i="31"/>
  <c r="Z2215" i="31"/>
  <c r="Z732" i="31"/>
  <c r="Z2782" i="31"/>
  <c r="Z282" i="31"/>
  <c r="Z608" i="31"/>
  <c r="Z2286" i="31"/>
  <c r="Z2906" i="31"/>
  <c r="Z494" i="31"/>
  <c r="Z1189" i="31"/>
  <c r="Z2655" i="31"/>
  <c r="Z3198" i="31"/>
  <c r="Z1167" i="31"/>
  <c r="Z3103" i="31"/>
  <c r="Z948" i="31"/>
  <c r="Z1856" i="31"/>
  <c r="Z3358" i="31"/>
  <c r="Z2143" i="31"/>
  <c r="Z2746" i="31"/>
  <c r="Z860" i="31"/>
  <c r="Z1118" i="31"/>
  <c r="Z2030" i="31"/>
  <c r="Z1418" i="31"/>
  <c r="Z1021" i="31"/>
  <c r="Z695" i="31"/>
  <c r="Z2096" i="31"/>
  <c r="Z1499" i="31"/>
  <c r="Z3343" i="31"/>
  <c r="Z3487" i="31"/>
  <c r="Z1045" i="31"/>
  <c r="Z3111" i="31"/>
  <c r="Z240" i="31"/>
  <c r="Z2813" i="31"/>
  <c r="Z1419" i="31"/>
  <c r="Z842" i="31"/>
  <c r="Z2110" i="31"/>
  <c r="Z2124" i="31"/>
  <c r="Z2611" i="31"/>
  <c r="Z1569" i="31"/>
  <c r="Z3294" i="31"/>
  <c r="Z702" i="31"/>
  <c r="Z2912" i="31"/>
  <c r="Z2372" i="31"/>
  <c r="Z1142" i="31"/>
  <c r="Z2108" i="31"/>
  <c r="Z1942" i="31"/>
  <c r="Z837" i="31"/>
  <c r="Z1877" i="31"/>
  <c r="Z1033" i="31"/>
  <c r="Z3176" i="31"/>
  <c r="Z3346" i="31"/>
  <c r="Z2024" i="31"/>
  <c r="Z230" i="31"/>
  <c r="Z2006" i="31"/>
  <c r="Z268" i="31"/>
  <c r="Z2026" i="31"/>
  <c r="Z432" i="31"/>
  <c r="Z75" i="31"/>
  <c r="Z2111" i="31"/>
  <c r="Z1514" i="31"/>
  <c r="Z2518" i="31"/>
  <c r="Z2123" i="31"/>
  <c r="Z1710" i="31"/>
  <c r="Z1299" i="31"/>
  <c r="Z654" i="31"/>
  <c r="Z2162" i="31"/>
  <c r="Z44" i="31"/>
  <c r="Z409" i="31"/>
  <c r="Z2454" i="31"/>
  <c r="Z1025" i="31"/>
  <c r="Z2065" i="31"/>
  <c r="Z337" i="31"/>
  <c r="Z227" i="31"/>
  <c r="Z569" i="31"/>
  <c r="Z1995" i="31"/>
  <c r="Z3397" i="31"/>
  <c r="Z530" i="31"/>
  <c r="Z2938" i="31"/>
  <c r="Z984" i="31"/>
  <c r="Z758" i="31"/>
  <c r="Z1417" i="31"/>
  <c r="Z338" i="31"/>
  <c r="Z2566" i="31"/>
  <c r="Z1108" i="31"/>
  <c r="Z2355" i="31"/>
  <c r="Z2609" i="31"/>
  <c r="Z1927" i="31"/>
  <c r="Z1664" i="31"/>
  <c r="Z421" i="31"/>
  <c r="Z1952" i="31"/>
  <c r="Z3415" i="31"/>
  <c r="Z3046" i="31"/>
  <c r="Z1566" i="31"/>
  <c r="Z3066" i="31"/>
  <c r="Z180" i="31"/>
  <c r="Z846" i="31"/>
  <c r="Z1603" i="31"/>
  <c r="Z2696" i="31"/>
  <c r="Z1240" i="31"/>
  <c r="Z1652" i="31"/>
  <c r="Z1348" i="31"/>
  <c r="Z2527" i="31"/>
  <c r="Z82" i="31"/>
  <c r="Z433" i="31"/>
  <c r="Z2274" i="31"/>
  <c r="Z3155" i="31"/>
  <c r="Z1922" i="31"/>
  <c r="Z1814" i="31"/>
  <c r="Z2056" i="31"/>
  <c r="Z2787" i="31"/>
  <c r="Z11" i="31"/>
  <c r="Z952" i="31"/>
  <c r="Z1020" i="31"/>
  <c r="Z99" i="31"/>
  <c r="Z276" i="31"/>
  <c r="Z1109" i="31"/>
  <c r="Z2511" i="31"/>
  <c r="Z256" i="31"/>
  <c r="Z1522" i="31"/>
  <c r="Z431" i="31"/>
  <c r="Z2724" i="31"/>
  <c r="Z587" i="31"/>
  <c r="Z1908" i="31"/>
  <c r="Z209" i="31"/>
  <c r="Z3386" i="31"/>
  <c r="Z733" i="31"/>
  <c r="Z2201" i="31"/>
  <c r="Z2504" i="31"/>
  <c r="Z3310" i="31"/>
  <c r="Z1476" i="31"/>
  <c r="Z767" i="31"/>
  <c r="Z1253" i="31"/>
  <c r="Z2835" i="31"/>
  <c r="Z749" i="31"/>
  <c r="Z138" i="31"/>
  <c r="Z1379" i="31"/>
  <c r="Z61" i="31"/>
  <c r="Z1365" i="31"/>
  <c r="Z1275" i="31"/>
  <c r="Z1186" i="31"/>
  <c r="Z2097" i="31"/>
  <c r="Z3105" i="31"/>
  <c r="Z1309" i="31"/>
  <c r="Z181" i="31"/>
  <c r="Z3307" i="31"/>
  <c r="Z1307" i="31"/>
  <c r="Z792" i="31"/>
  <c r="Z1262" i="31"/>
  <c r="Z2222" i="31"/>
  <c r="Z1982" i="31"/>
  <c r="Z2035" i="31"/>
  <c r="Z491" i="31"/>
  <c r="Z2689" i="31"/>
  <c r="Z2152" i="31"/>
  <c r="Z1938" i="31"/>
  <c r="Z1571" i="31"/>
  <c r="Z3341" i="31"/>
  <c r="Z3405" i="31"/>
  <c r="Z3201" i="31"/>
  <c r="Z1362" i="31"/>
  <c r="Z646" i="31"/>
  <c r="Z1318" i="31"/>
  <c r="Z2925" i="31"/>
  <c r="Z2227" i="31"/>
  <c r="Z3065" i="31"/>
  <c r="Z1661" i="31"/>
  <c r="Z1831" i="31"/>
  <c r="Z3430" i="31"/>
  <c r="Z2209" i="31"/>
  <c r="Z1457" i="31"/>
  <c r="Z2268" i="31"/>
  <c r="Z243" i="31"/>
  <c r="Z1001" i="31"/>
  <c r="Z3514" i="31"/>
  <c r="Z274" i="31"/>
  <c r="Z2559" i="31"/>
  <c r="Z1076" i="31"/>
  <c r="Z1630" i="31"/>
  <c r="Z1711" i="31"/>
  <c r="Z2045" i="31"/>
  <c r="Z2446" i="31"/>
  <c r="Z1820" i="31"/>
  <c r="Z1122" i="31"/>
  <c r="Z2193" i="31"/>
  <c r="Z2288" i="31"/>
  <c r="Z2387" i="31"/>
  <c r="Z199" i="31"/>
  <c r="Z2100" i="31"/>
  <c r="Z2632" i="31"/>
  <c r="Z85" i="31"/>
  <c r="Z2910" i="31"/>
  <c r="Z812" i="31"/>
  <c r="Z1817" i="31"/>
  <c r="Z818" i="31"/>
  <c r="Z2478" i="31"/>
  <c r="Z3315" i="31"/>
  <c r="Z3058" i="31"/>
  <c r="Z1474" i="31"/>
  <c r="Z1716" i="31"/>
  <c r="Z2727" i="31"/>
  <c r="Z1980" i="31"/>
  <c r="Z515" i="31"/>
  <c r="Z2648" i="31"/>
  <c r="Z1582" i="31"/>
  <c r="Z1129" i="31"/>
  <c r="Z591" i="31"/>
  <c r="Z3395" i="31"/>
  <c r="Z632" i="31"/>
  <c r="Z167" i="31"/>
  <c r="Z1134" i="31"/>
  <c r="Z1073" i="31"/>
  <c r="Z1660" i="31"/>
  <c r="Z2941" i="31"/>
  <c r="Z546" i="31"/>
  <c r="Z1790" i="31"/>
  <c r="Z2870" i="31"/>
  <c r="Z1304" i="31"/>
  <c r="Z2285" i="31"/>
  <c r="Z3532" i="31"/>
  <c r="Z738" i="31"/>
  <c r="Z2733" i="31"/>
  <c r="Z1000" i="31"/>
  <c r="Z929" i="31"/>
  <c r="Z1973" i="31"/>
  <c r="Z3485" i="31"/>
  <c r="Z316" i="31"/>
  <c r="Z2228" i="31"/>
  <c r="Z2963" i="31"/>
  <c r="Z810" i="31"/>
  <c r="Z3328" i="31"/>
  <c r="Z1626" i="31"/>
  <c r="Z2519" i="31"/>
  <c r="Z1471" i="31"/>
  <c r="Z2492" i="31"/>
  <c r="Z800" i="31"/>
  <c r="Z1985" i="31"/>
  <c r="Z1686" i="31"/>
  <c r="Z2829" i="31"/>
  <c r="Z938" i="31"/>
  <c r="Z2365" i="31"/>
  <c r="Z2834" i="31"/>
  <c r="Z2109" i="31"/>
  <c r="Z1300" i="31"/>
  <c r="Z1501" i="31"/>
  <c r="Z2445" i="31"/>
  <c r="Z3323" i="31"/>
  <c r="Z2946" i="31"/>
  <c r="Z1036" i="31"/>
  <c r="Z631" i="31"/>
  <c r="Z2388" i="31"/>
  <c r="Z3139" i="31"/>
  <c r="Z2739" i="31"/>
  <c r="Z3361" i="31"/>
  <c r="Z930" i="31"/>
  <c r="Z1687" i="31"/>
  <c r="Z854" i="31"/>
  <c r="Z1508" i="31"/>
  <c r="Z3168" i="31"/>
  <c r="Z2857" i="31"/>
  <c r="Z2779" i="31"/>
  <c r="Z236" i="31"/>
  <c r="Z1465" i="31"/>
  <c r="Z2421" i="31"/>
  <c r="Z2002" i="31"/>
  <c r="Z588" i="31"/>
  <c r="Z3481" i="31"/>
  <c r="Z1426" i="31"/>
  <c r="Z650" i="31"/>
  <c r="Z1111" i="31"/>
  <c r="Z3470" i="31"/>
  <c r="Z2073" i="31"/>
  <c r="Z3030" i="31"/>
  <c r="Z3365" i="31"/>
  <c r="Z816" i="31"/>
  <c r="Z3061" i="31"/>
  <c r="Z899" i="31"/>
  <c r="Z897" i="31"/>
  <c r="Z765" i="31"/>
  <c r="Z2915" i="31"/>
  <c r="Z2461" i="31"/>
  <c r="Z1148" i="31"/>
  <c r="Z1239" i="31"/>
  <c r="Z355" i="31"/>
  <c r="Z126" i="31"/>
  <c r="Z1431" i="31"/>
  <c r="Z3467" i="31"/>
  <c r="Z2883" i="31"/>
  <c r="Z2477" i="31"/>
  <c r="Z1373" i="31"/>
  <c r="Z201" i="31"/>
  <c r="Z1632" i="31"/>
  <c r="Z2898" i="31"/>
  <c r="Z2277" i="31"/>
  <c r="Z551" i="31"/>
  <c r="Z2599" i="31"/>
  <c r="Z3523" i="31"/>
  <c r="Z3502" i="31"/>
  <c r="Z512" i="31"/>
  <c r="Z1395" i="31"/>
  <c r="Z3112" i="31"/>
  <c r="Z913" i="31"/>
  <c r="Z877" i="31"/>
  <c r="Z1185" i="31"/>
  <c r="Z772" i="31"/>
  <c r="Z177" i="31"/>
  <c r="Z1156" i="31"/>
  <c r="Z3479" i="31"/>
  <c r="Z1694" i="31"/>
  <c r="Z1848" i="31"/>
  <c r="Z470" i="31"/>
  <c r="Z3316" i="31"/>
  <c r="Z2816" i="31"/>
  <c r="Z3301" i="31"/>
  <c r="Z266" i="31"/>
  <c r="Z651" i="31"/>
  <c r="Z1346" i="31"/>
  <c r="Z1960" i="31"/>
  <c r="Z1745" i="31"/>
  <c r="Z301" i="31"/>
  <c r="Z1910" i="31"/>
  <c r="Z1565" i="31"/>
  <c r="Z3373" i="31"/>
  <c r="Z1135" i="31"/>
  <c r="Z762" i="31"/>
  <c r="Z719" i="31"/>
  <c r="Z2076" i="31"/>
  <c r="Z763" i="31"/>
  <c r="Z3204" i="31"/>
  <c r="Z3403" i="31"/>
  <c r="Z3055" i="31"/>
  <c r="Z2894" i="31"/>
  <c r="Z387" i="31"/>
  <c r="Z715" i="31"/>
  <c r="Z2392" i="31"/>
  <c r="Z3025" i="31"/>
  <c r="Z3539" i="31"/>
  <c r="Z1897" i="31"/>
  <c r="Z2484" i="31"/>
  <c r="Z411" i="31"/>
  <c r="Z3001" i="31"/>
  <c r="Z1376" i="31"/>
  <c r="Z1293" i="31"/>
  <c r="Z2503" i="31"/>
  <c r="Z1613" i="31"/>
  <c r="Z541" i="31"/>
  <c r="Z1638" i="31"/>
  <c r="Z1906" i="31"/>
  <c r="Z662" i="31"/>
  <c r="Z2562" i="31"/>
  <c r="Z2684" i="31"/>
  <c r="Z3366" i="31"/>
  <c r="Z3448" i="31"/>
  <c r="Z3247" i="31"/>
  <c r="Z2376" i="31"/>
  <c r="Z1666" i="31"/>
  <c r="Z2798" i="31"/>
  <c r="Z1120" i="31"/>
  <c r="Z1837" i="31"/>
  <c r="Z2420" i="31"/>
  <c r="Z188" i="31"/>
  <c r="Z2191" i="31"/>
  <c r="Z1199" i="31"/>
  <c r="Z980" i="31"/>
  <c r="Z163" i="31"/>
  <c r="Z2037" i="31"/>
  <c r="Z1785" i="31"/>
  <c r="Z2064" i="31"/>
  <c r="Z149" i="31"/>
  <c r="Z3409" i="31"/>
  <c r="Z625" i="31"/>
  <c r="Z1777" i="31"/>
  <c r="Z2416" i="31"/>
  <c r="Z2654" i="31"/>
  <c r="Z2919" i="31"/>
  <c r="Z2747" i="31"/>
  <c r="Z2253" i="31"/>
  <c r="Z815" i="31"/>
  <c r="Z2893" i="31"/>
  <c r="Z3051" i="31"/>
  <c r="Z1214" i="31"/>
  <c r="Z2740" i="31"/>
  <c r="Z29" i="31"/>
  <c r="Z2195" i="31"/>
  <c r="Z498" i="31"/>
  <c r="Z1089" i="31"/>
  <c r="Z1364" i="31"/>
  <c r="Z3138" i="31"/>
  <c r="Z2197" i="31"/>
  <c r="Z2769" i="31"/>
  <c r="Z3096" i="31"/>
  <c r="Z1592" i="31"/>
  <c r="Z3077" i="31"/>
  <c r="Z63" i="31"/>
  <c r="Z2578" i="31"/>
  <c r="Z1527" i="31"/>
  <c r="Z1932" i="31"/>
  <c r="Z1944" i="31"/>
  <c r="Z3332" i="31"/>
  <c r="Z2899" i="31"/>
  <c r="Z1702" i="31"/>
  <c r="Z1611" i="31"/>
  <c r="Z2293" i="31"/>
  <c r="Z396" i="31"/>
  <c r="Z2038" i="31"/>
  <c r="Z637" i="31"/>
  <c r="Z2083" i="31"/>
  <c r="Z2105" i="31"/>
  <c r="Z270" i="31"/>
  <c r="Z1380" i="31"/>
  <c r="Z3337" i="31"/>
  <c r="Z3482" i="31"/>
  <c r="Z1669" i="31"/>
  <c r="Z170" i="31"/>
  <c r="Z2741" i="31"/>
  <c r="Z3501" i="31"/>
  <c r="Z2707" i="31"/>
  <c r="Z1511" i="31"/>
  <c r="Z2952" i="31"/>
  <c r="Z3384" i="31"/>
  <c r="Z1488" i="31"/>
  <c r="Z786" i="31"/>
  <c r="Z520" i="31"/>
  <c r="Z1749" i="31"/>
  <c r="Z832" i="31"/>
  <c r="Z105" i="31"/>
  <c r="Z603" i="31"/>
  <c r="Z2543" i="31"/>
  <c r="Z1586" i="31"/>
  <c r="Z476" i="31"/>
  <c r="Z1506" i="31"/>
  <c r="Z328" i="31"/>
  <c r="Z2815" i="31"/>
  <c r="Z434" i="31"/>
  <c r="Z88" i="31"/>
  <c r="Z2576" i="31"/>
  <c r="Z186" i="31"/>
  <c r="Z2377" i="31"/>
  <c r="Z1479" i="31"/>
  <c r="Z2113" i="31"/>
  <c r="Z2971" i="31"/>
  <c r="Z1882" i="31"/>
  <c r="Z1628" i="31"/>
  <c r="Z1368" i="31"/>
  <c r="Z2473" i="31"/>
  <c r="Z1689" i="31"/>
  <c r="Z1515" i="31"/>
  <c r="Z1949" i="31"/>
  <c r="Z787" i="31"/>
  <c r="Z823" i="31"/>
  <c r="Z160" i="31"/>
  <c r="Z1149" i="31"/>
  <c r="Z558" i="31"/>
  <c r="Z2221" i="31"/>
  <c r="Z2363" i="31"/>
  <c r="Z1201" i="31"/>
  <c r="Z2333" i="31"/>
  <c r="Z2889" i="31"/>
  <c r="Z814" i="31"/>
  <c r="Z239" i="31"/>
  <c r="Z1060" i="31"/>
  <c r="Z244" i="31"/>
  <c r="Z2755" i="31"/>
  <c r="Z1622" i="31"/>
  <c r="Z1052" i="31"/>
  <c r="Z918" i="31"/>
  <c r="Z2805" i="31"/>
  <c r="Z2712" i="31"/>
  <c r="Z2219" i="31"/>
  <c r="Z2493" i="31"/>
  <c r="Z1115" i="31"/>
  <c r="Z3412" i="31"/>
  <c r="Z3114" i="31"/>
  <c r="Z3371" i="31"/>
  <c r="Z331" i="31"/>
  <c r="Z672" i="31"/>
  <c r="Z418" i="31"/>
  <c r="Z2596" i="31"/>
  <c r="Z2950" i="31"/>
  <c r="Z34" i="31"/>
  <c r="Z3102" i="31"/>
  <c r="Z2095" i="31"/>
  <c r="Z2154" i="31"/>
  <c r="Z3308" i="31"/>
  <c r="Z3118" i="31"/>
  <c r="Z3463" i="31"/>
  <c r="Z836" i="31"/>
  <c r="Z130" i="31"/>
  <c r="Z3183" i="31"/>
  <c r="Z2116" i="31"/>
  <c r="Z1195" i="31"/>
  <c r="Z198" i="31"/>
  <c r="Z410" i="31"/>
  <c r="Z120" i="31"/>
  <c r="Z761" i="31"/>
  <c r="Z3057" i="31"/>
  <c r="Z1225" i="31"/>
  <c r="Z237" i="31"/>
  <c r="Z1784" i="31"/>
  <c r="Z3240" i="31"/>
  <c r="Z1158" i="31"/>
  <c r="Z2040" i="31"/>
  <c r="Z789" i="31"/>
  <c r="Z2922" i="31"/>
  <c r="Z3439" i="31"/>
  <c r="Z54" i="31"/>
  <c r="Z1902" i="31"/>
  <c r="Z3537" i="31"/>
  <c r="Z1681" i="31"/>
  <c r="Z2534" i="31"/>
  <c r="Z271" i="31"/>
  <c r="Z1751" i="31"/>
  <c r="Z481" i="31"/>
  <c r="Z3023" i="31"/>
  <c r="Z2869" i="31"/>
  <c r="Z1088" i="31"/>
  <c r="Z2548" i="31"/>
  <c r="Z2791" i="31"/>
  <c r="Z3255" i="31"/>
  <c r="Z2418" i="31"/>
  <c r="Z2735" i="31"/>
  <c r="Z1627" i="31"/>
  <c r="Z2972" i="31"/>
  <c r="Z503" i="31"/>
  <c r="Z2577" i="31"/>
  <c r="Z1484" i="31"/>
  <c r="Z2844" i="31"/>
  <c r="Z3214" i="31"/>
  <c r="Z865" i="31"/>
  <c r="Z2533" i="31"/>
  <c r="Z2788" i="31"/>
  <c r="Z617" i="31"/>
  <c r="Z1941" i="31"/>
  <c r="Z524" i="31"/>
  <c r="Z2189" i="31"/>
  <c r="Z2158" i="31"/>
  <c r="Z2409" i="31"/>
  <c r="Z2340" i="31"/>
  <c r="Z716" i="31"/>
  <c r="Z2404" i="31"/>
  <c r="Z876" i="31"/>
  <c r="Z3196" i="31"/>
  <c r="Z1203" i="31"/>
  <c r="Z2770" i="31"/>
  <c r="Z1145" i="31"/>
  <c r="Z455" i="31"/>
  <c r="Z2349" i="31"/>
  <c r="Z2756" i="31"/>
  <c r="Z107" i="31"/>
  <c r="Z3457" i="31"/>
  <c r="Z3377" i="31"/>
  <c r="Z1411" i="31"/>
  <c r="Z1285" i="31"/>
  <c r="Z2845" i="31"/>
  <c r="Z2608" i="31"/>
  <c r="Z859" i="31"/>
  <c r="Z1841" i="31"/>
  <c r="Z1534" i="31"/>
  <c r="Z39" i="31"/>
  <c r="Z622" i="31"/>
  <c r="Z3027" i="31"/>
  <c r="Z3324" i="31"/>
  <c r="Z2261" i="31"/>
  <c r="Z2667" i="31"/>
  <c r="Z2590" i="31"/>
  <c r="Z195" i="31"/>
  <c r="Z3296" i="31"/>
  <c r="Z408" i="31"/>
  <c r="Z350" i="31"/>
  <c r="Z116" i="31"/>
  <c r="Z553" i="31"/>
  <c r="Z1987" i="31"/>
  <c r="Z1868" i="31"/>
  <c r="Z364" i="31"/>
  <c r="Z56" i="31"/>
  <c r="Z663" i="31"/>
  <c r="Z3388" i="31"/>
  <c r="Z3427" i="31"/>
  <c r="Z1677" i="31"/>
  <c r="Z3534" i="31"/>
  <c r="Z947" i="31"/>
  <c r="Z1331" i="31"/>
  <c r="Z710" i="31"/>
  <c r="Z1703" i="31"/>
  <c r="Z2497" i="31"/>
  <c r="Z142" i="31"/>
  <c r="Z3400" i="31"/>
  <c r="Z208" i="31"/>
  <c r="Z636" i="31"/>
  <c r="Z226" i="31"/>
  <c r="Z1095" i="31"/>
  <c r="Z424" i="31"/>
  <c r="Z2982" i="31"/>
  <c r="Z670" i="31"/>
  <c r="Z2271" i="31"/>
  <c r="Z1137" i="31"/>
  <c r="Z2699" i="31"/>
  <c r="Z1218" i="31"/>
  <c r="Z3261" i="31"/>
  <c r="Z3509" i="31"/>
  <c r="Z3089" i="31"/>
  <c r="Z665" i="31"/>
  <c r="Z2381" i="31"/>
  <c r="Z2603" i="31"/>
  <c r="Z420" i="31"/>
  <c r="Z2589" i="31"/>
  <c r="Z1707" i="31"/>
  <c r="Z19" i="31"/>
  <c r="Z2780" i="31"/>
  <c r="Z159" i="31"/>
  <c r="Z661" i="31"/>
  <c r="Z2456" i="31"/>
  <c r="Z2145" i="31"/>
  <c r="Z1068" i="31"/>
  <c r="Z1726" i="31"/>
  <c r="Z223" i="31"/>
  <c r="Z324" i="31"/>
  <c r="Z602" i="31"/>
  <c r="Z1377" i="31"/>
  <c r="Z936" i="31"/>
  <c r="Z3279" i="31"/>
  <c r="Z1235" i="31"/>
  <c r="Z1181" i="31"/>
  <c r="Z655" i="31"/>
  <c r="Z2716" i="31"/>
  <c r="Z280" i="31"/>
  <c r="Z3141" i="31"/>
  <c r="Z3382" i="31"/>
  <c r="Z946" i="31"/>
  <c r="Z203" i="31"/>
  <c r="Z1372" i="31"/>
  <c r="Z3020" i="31"/>
  <c r="Z2044" i="31"/>
  <c r="Z1182" i="31"/>
  <c r="Z1491" i="31"/>
  <c r="Z2063" i="31"/>
  <c r="Z3241" i="31"/>
  <c r="Z2071" i="31"/>
  <c r="Z2640" i="31"/>
  <c r="Z3476" i="31"/>
  <c r="Z3252" i="31"/>
  <c r="Z2474" i="31"/>
  <c r="Z1721" i="31"/>
  <c r="Z2639" i="31"/>
  <c r="Z1462" i="31"/>
  <c r="Z1809" i="31"/>
  <c r="Z576" i="31"/>
  <c r="Z2695" i="31"/>
  <c r="Z2734" i="31"/>
  <c r="Z1723" i="31"/>
  <c r="Z2872" i="31"/>
  <c r="Z831" i="31"/>
  <c r="Z679" i="31"/>
  <c r="Z3288" i="31"/>
  <c r="Z2538" i="31"/>
  <c r="Z308" i="31"/>
  <c r="Z3444" i="31"/>
  <c r="Z2612" i="31"/>
  <c r="Z2360" i="31"/>
  <c r="Z2120" i="31"/>
  <c r="Z3263" i="31"/>
  <c r="Z1920" i="31"/>
  <c r="Z1422" i="31"/>
  <c r="Z3182" i="31"/>
  <c r="Z970" i="31"/>
  <c r="Z2642" i="31"/>
  <c r="Z781" i="31"/>
  <c r="Z3092" i="31"/>
  <c r="Z2996" i="31"/>
  <c r="Z1519" i="31"/>
  <c r="Z87" i="31"/>
  <c r="Z427" i="31"/>
  <c r="Z73" i="31"/>
  <c r="Z791" i="31"/>
  <c r="Z1146" i="31"/>
  <c r="Z2957" i="31"/>
  <c r="Z3522" i="31"/>
  <c r="Z2185" i="31"/>
  <c r="Z795" i="31"/>
  <c r="Z1164" i="31"/>
  <c r="Z3351" i="31"/>
  <c r="Z3326" i="31"/>
  <c r="Z1124" i="31"/>
  <c r="Z730" i="31"/>
  <c r="Z621" i="31"/>
  <c r="Z3097" i="31"/>
  <c r="Z1113" i="31"/>
  <c r="Z1234" i="31"/>
  <c r="Z444" i="31"/>
  <c r="Z1338" i="31"/>
  <c r="Z3379" i="31"/>
  <c r="Z1842" i="31"/>
  <c r="Z1816" i="31"/>
  <c r="Z2401" i="31"/>
  <c r="Z1356" i="31"/>
  <c r="Z3411" i="31"/>
  <c r="Z531" i="31"/>
  <c r="Z1155" i="31"/>
  <c r="Z1744" i="31"/>
  <c r="Z2184" i="31"/>
  <c r="Z3093" i="31"/>
  <c r="Z1824" i="31"/>
  <c r="Z1676" i="31"/>
  <c r="Z430" i="31"/>
  <c r="Z1196" i="31"/>
  <c r="Z1548" i="31"/>
  <c r="Z1363" i="31"/>
  <c r="Z1414" i="31"/>
  <c r="Z3528" i="31"/>
  <c r="Z2647" i="31"/>
  <c r="Z683" i="31"/>
  <c r="Z1323" i="31"/>
  <c r="Z1625" i="31"/>
  <c r="Z1270" i="31"/>
  <c r="Z1044" i="31"/>
  <c r="Z2973" i="31"/>
  <c r="Z2900" i="31"/>
  <c r="Z2529" i="31"/>
  <c r="Z1343" i="31"/>
  <c r="Z935" i="31"/>
  <c r="Z1219" i="31"/>
  <c r="Z1544" i="31"/>
  <c r="Z3200" i="31"/>
  <c r="Z1090" i="31"/>
  <c r="Z2379" i="31"/>
  <c r="Z3064" i="31"/>
  <c r="Z290" i="31"/>
  <c r="Z1386" i="31"/>
  <c r="Z1139" i="31"/>
  <c r="Z634" i="31"/>
  <c r="Z2302" i="31"/>
  <c r="Z139" i="31"/>
  <c r="Z2316" i="31"/>
  <c r="Z1889" i="31"/>
  <c r="Z2032" i="31"/>
  <c r="Z1063" i="31"/>
  <c r="Z2467" i="31"/>
  <c r="Z2930" i="31"/>
  <c r="Z2182" i="31"/>
  <c r="Z395" i="31"/>
  <c r="Z391" i="31"/>
  <c r="Z2993" i="31"/>
  <c r="Z465" i="31"/>
  <c r="Z3029" i="31"/>
  <c r="Z275" i="31"/>
  <c r="Z3510" i="31"/>
  <c r="Z1402" i="31"/>
  <c r="Z1247" i="31"/>
  <c r="Z1574" i="31"/>
  <c r="Z681" i="31"/>
  <c r="Z3229" i="31"/>
  <c r="Z1893" i="31"/>
  <c r="Z2275" i="31"/>
  <c r="Z1936" i="31"/>
  <c r="Z1232" i="31"/>
  <c r="Z254" i="31"/>
  <c r="Z1138" i="31"/>
  <c r="Z3531" i="31"/>
  <c r="Z3003" i="31"/>
  <c r="Z3239" i="31"/>
  <c r="Z2732" i="31"/>
  <c r="Z2890" i="31"/>
  <c r="Z2242" i="31"/>
  <c r="Z624" i="31"/>
  <c r="Z2570" i="31"/>
  <c r="Z3163" i="31"/>
  <c r="Z3408" i="31"/>
  <c r="Z2594" i="31"/>
  <c r="Z1935" i="31"/>
  <c r="Z1787" i="31"/>
  <c r="Z2308" i="31"/>
  <c r="Z2202" i="31"/>
  <c r="Z2386" i="31"/>
  <c r="Z2999" i="31"/>
  <c r="Z653" i="31"/>
  <c r="Z3231" i="31"/>
  <c r="Z533" i="31"/>
  <c r="Z1879" i="31"/>
  <c r="Z1147" i="31"/>
  <c r="Z3094" i="31"/>
  <c r="Z2700" i="31"/>
  <c r="Z2476" i="31"/>
  <c r="Z1657" i="31"/>
  <c r="Z2085" i="31"/>
  <c r="Z1564" i="31"/>
  <c r="Z1801" i="31"/>
  <c r="Z473" i="31"/>
  <c r="Z852" i="31"/>
  <c r="Z1546" i="31"/>
  <c r="Z731" i="31"/>
  <c r="Z3013" i="31"/>
  <c r="Z3309" i="31"/>
  <c r="Z1890" i="31"/>
  <c r="Z2980" i="31"/>
  <c r="Z1851" i="31"/>
  <c r="Z2524" i="31"/>
  <c r="Z2049" i="31"/>
  <c r="Z3178" i="31"/>
  <c r="Z1896" i="31"/>
  <c r="Z2289" i="31"/>
  <c r="Z988" i="31"/>
  <c r="Z600" i="31"/>
  <c r="Z1062" i="31"/>
  <c r="Z1329" i="31"/>
  <c r="Z3162" i="31"/>
  <c r="Z486" i="31"/>
  <c r="Z37" i="31"/>
  <c r="Z1919" i="31"/>
  <c r="Z2375" i="31"/>
  <c r="Z722" i="31"/>
  <c r="Z1103" i="31"/>
  <c r="Z147" i="31"/>
  <c r="Z166" i="31"/>
  <c r="Z1559" i="31"/>
  <c r="Z754" i="31"/>
  <c r="Z567" i="31"/>
  <c r="Z2199" i="31"/>
  <c r="Z3273" i="31"/>
  <c r="Z3115" i="31"/>
  <c r="Z614" i="31"/>
  <c r="Z2553" i="31"/>
  <c r="Z2262" i="31"/>
  <c r="Z688" i="31"/>
  <c r="Z3008" i="31"/>
  <c r="Z1121" i="31"/>
  <c r="Z804" i="31"/>
  <c r="Z3220" i="31"/>
  <c r="Z2203" i="31"/>
  <c r="Z2575" i="31"/>
  <c r="Z1347" i="31"/>
  <c r="Z2945" i="31"/>
  <c r="Z2505" i="31"/>
  <c r="Z1796" i="31"/>
  <c r="Z3287" i="31"/>
  <c r="Z826" i="31"/>
  <c r="Z456" i="31"/>
  <c r="Z1810" i="31"/>
  <c r="Z2174" i="31"/>
  <c r="Z1850" i="31"/>
  <c r="Z1696" i="31"/>
  <c r="Z3052" i="31"/>
  <c r="Z1305" i="31"/>
  <c r="Z2687" i="31"/>
  <c r="Z3073" i="31"/>
  <c r="Z1977" i="31"/>
  <c r="Z3410" i="31"/>
  <c r="Z2531" i="31"/>
  <c r="Z3211" i="31"/>
  <c r="Z72" i="31"/>
  <c r="Z1629" i="31"/>
  <c r="Z857" i="31"/>
  <c r="Z125" i="31"/>
  <c r="Z2220" i="31"/>
  <c r="Z1731" i="31"/>
  <c r="Z2625" i="31"/>
  <c r="Z2849" i="31"/>
  <c r="Z2546" i="31"/>
  <c r="Z1859" i="31"/>
  <c r="Z3132" i="31"/>
  <c r="Z684" i="31"/>
  <c r="Z3235" i="31"/>
  <c r="Z2762" i="31"/>
  <c r="Z3503" i="31"/>
  <c r="Z241" i="31"/>
  <c r="Z435" i="31"/>
  <c r="Z550" i="31"/>
  <c r="Z2299" i="31"/>
  <c r="Z3018" i="31"/>
  <c r="Z57" i="31"/>
  <c r="Z2352" i="31"/>
  <c r="Z3478" i="31"/>
  <c r="Z1583" i="31"/>
  <c r="Z439" i="31"/>
  <c r="Z1928" i="31"/>
  <c r="Z692" i="31"/>
  <c r="Z973" i="31"/>
  <c r="Z458" i="31"/>
  <c r="Z1930" i="31"/>
  <c r="Z2132" i="31"/>
  <c r="Z194" i="31"/>
  <c r="Z2384" i="31"/>
  <c r="Z386" i="31"/>
  <c r="Z2526" i="31"/>
  <c r="Z2568" i="31"/>
  <c r="Z1962" i="31"/>
  <c r="Z53" i="31"/>
  <c r="Z2836" i="31"/>
  <c r="Z2499" i="31"/>
  <c r="Z3228" i="31"/>
  <c r="Z3164" i="31"/>
  <c r="Z2074" i="31"/>
  <c r="Z1455" i="31"/>
  <c r="Z310" i="31"/>
  <c r="Z1243" i="31"/>
  <c r="Z2903" i="31"/>
  <c r="Z2765" i="31"/>
  <c r="Z777" i="31"/>
  <c r="Z629" i="31"/>
  <c r="Z677" i="31"/>
  <c r="Z2103" i="31"/>
  <c r="Z3081" i="31"/>
  <c r="Z726" i="31"/>
  <c r="Z2943" i="31"/>
  <c r="Z518" i="31"/>
  <c r="Z3486" i="31"/>
  <c r="Z1319" i="31"/>
  <c r="Z1804" i="31"/>
  <c r="Z2485" i="31"/>
  <c r="Z1016" i="31"/>
  <c r="Z1398" i="31"/>
  <c r="Z2790" i="31"/>
  <c r="Z1057" i="31"/>
  <c r="Z2415" i="31"/>
  <c r="Z2683" i="31"/>
  <c r="Z1188" i="31"/>
  <c r="Z3005" i="31"/>
  <c r="Z788" i="31"/>
  <c r="Z690" i="31"/>
  <c r="Z3338" i="31"/>
  <c r="Z753" i="31"/>
  <c r="Z1991" i="31"/>
  <c r="Z1233" i="31"/>
  <c r="Z367" i="31"/>
  <c r="Z739" i="31"/>
  <c r="Z2463" i="31"/>
  <c r="Z273" i="31"/>
  <c r="Z2168" i="31"/>
  <c r="Z2731" i="31"/>
  <c r="Z1011" i="31"/>
  <c r="Z2981" i="31"/>
  <c r="Z2027" i="31"/>
  <c r="Z3274" i="31"/>
  <c r="Z2319" i="31"/>
  <c r="Z1895" i="31"/>
  <c r="Z1737" i="31"/>
  <c r="Z2008" i="31"/>
  <c r="Z1729" i="31"/>
  <c r="Z597" i="31"/>
  <c r="Z123" i="31"/>
  <c r="Z1230" i="31"/>
  <c r="Z1340" i="31"/>
  <c r="Z3242" i="31"/>
  <c r="Z2998" i="31"/>
  <c r="Z2214" i="31"/>
  <c r="Z1794" i="31"/>
  <c r="Z607" i="31"/>
  <c r="Z3302" i="31"/>
  <c r="Z3125" i="31"/>
  <c r="Z2600" i="31"/>
  <c r="Z1216" i="31"/>
  <c r="Z2314" i="31"/>
  <c r="Z2656" i="31"/>
  <c r="Z891" i="31"/>
  <c r="Z1341" i="31"/>
  <c r="Z3493" i="31"/>
  <c r="Z233" i="31"/>
  <c r="Z1712" i="31"/>
  <c r="Z1965" i="31"/>
  <c r="Z3299" i="31"/>
  <c r="Z1099" i="31"/>
  <c r="Z1595" i="31"/>
  <c r="Z1467" i="31"/>
  <c r="Z385" i="31"/>
  <c r="Z1684" i="31"/>
  <c r="Z1272" i="31"/>
  <c r="Z3453" i="31"/>
  <c r="Z1133" i="31"/>
  <c r="Z3507" i="31"/>
  <c r="Z1463" i="31"/>
  <c r="Z1150" i="31"/>
  <c r="Z3295" i="31"/>
  <c r="Z3399" i="31"/>
  <c r="Z2896" i="31"/>
  <c r="Z1688" i="31"/>
  <c r="Z429" i="31"/>
  <c r="Z3516" i="31"/>
  <c r="Z2458" i="31"/>
  <c r="Z2059" i="31"/>
  <c r="Z3006" i="31"/>
  <c r="Z1342" i="31"/>
  <c r="Z598" i="31"/>
  <c r="Z2163" i="31"/>
  <c r="Z2839" i="31"/>
  <c r="Z1423" i="31"/>
  <c r="Z1653" i="31"/>
  <c r="Z1381" i="31"/>
  <c r="Z381" i="31"/>
  <c r="Z2535" i="31"/>
  <c r="Z1988" i="31"/>
  <c r="Z2937" i="31"/>
  <c r="Z489" i="31"/>
  <c r="Z1576" i="31"/>
  <c r="Z2953" i="31"/>
  <c r="Z2281" i="31"/>
  <c r="Z2442" i="31"/>
  <c r="Z1680" i="31"/>
  <c r="Z3334" i="31"/>
  <c r="Z1572" i="31"/>
  <c r="Z43" i="31"/>
  <c r="Z847" i="31"/>
  <c r="Z3260" i="31"/>
  <c r="Z1383" i="31"/>
  <c r="Z1535" i="31"/>
  <c r="Z3375" i="31"/>
  <c r="Z1914" i="31"/>
  <c r="Z2294" i="31"/>
  <c r="Z2122" i="31"/>
  <c r="Z251" i="31"/>
  <c r="Z2956" i="31"/>
  <c r="Z314" i="31"/>
  <c r="Z1802" i="31"/>
  <c r="Z1608" i="31"/>
  <c r="Z2742" i="31"/>
  <c r="Z3450" i="31"/>
  <c r="Z771" i="31"/>
  <c r="Z224" i="31"/>
  <c r="Z3505" i="31"/>
  <c r="Z1179" i="31"/>
  <c r="Z3511" i="31"/>
  <c r="Z2659" i="31"/>
  <c r="Z196" i="31"/>
  <c r="Z442" i="31"/>
  <c r="Z23" i="31"/>
  <c r="Z924" i="31"/>
  <c r="Z59" i="31"/>
  <c r="Z193" i="31"/>
  <c r="Z2514" i="31"/>
  <c r="Z3035" i="31"/>
  <c r="Z1284" i="31"/>
  <c r="Z2615" i="31"/>
  <c r="Z780" i="31"/>
  <c r="Z3042" i="31"/>
  <c r="Z2772" i="31"/>
  <c r="Z633" i="31"/>
  <c r="Z2569" i="31"/>
  <c r="Z693" i="31"/>
  <c r="Z1470" i="31"/>
  <c r="Z966" i="31"/>
  <c r="Z995" i="31"/>
  <c r="Z79" i="31"/>
  <c r="Z906" i="31"/>
  <c r="Z2212" i="31"/>
  <c r="Z1854" i="31"/>
  <c r="Z3504" i="31"/>
  <c r="Z819" i="31"/>
  <c r="Z2211" i="31"/>
  <c r="Z2500" i="31"/>
  <c r="Z2156" i="31"/>
  <c r="Z24" i="31"/>
  <c r="Z2081" i="31"/>
  <c r="Z1472" i="31"/>
  <c r="Z769" i="31"/>
  <c r="Z135" i="31"/>
  <c r="Z2586" i="31"/>
  <c r="Z3184" i="31"/>
  <c r="Z2723" i="31"/>
  <c r="Z1577" i="31"/>
  <c r="Z1568" i="31"/>
  <c r="Z2784" i="31"/>
  <c r="Z3209" i="31"/>
  <c r="Z744" i="31"/>
  <c r="Z3477" i="31"/>
  <c r="Z2455" i="31"/>
  <c r="Z1403" i="31"/>
  <c r="Z3193" i="31"/>
  <c r="Z323" i="31"/>
  <c r="Z853" i="31"/>
  <c r="Z205" i="31"/>
  <c r="Z3148" i="31"/>
  <c r="Z77" i="31"/>
  <c r="Z1767" i="31"/>
  <c r="Z1119" i="31"/>
  <c r="Z1561" i="31"/>
  <c r="Z517" i="31"/>
  <c r="Z1915" i="31"/>
  <c r="Z619" i="31"/>
  <c r="Z392" i="31"/>
  <c r="Z1389" i="31"/>
  <c r="Z2080" i="31"/>
  <c r="Z2187" i="31"/>
  <c r="Z459" i="31"/>
  <c r="Z1345" i="31"/>
  <c r="Z585" i="31"/>
  <c r="Z1306" i="31"/>
  <c r="Z124" i="31"/>
  <c r="Z1437" i="31"/>
  <c r="Z3513" i="31"/>
  <c r="Z2114" i="31"/>
  <c r="Z1105" i="31"/>
  <c r="Z1493" i="31"/>
  <c r="Z2238" i="31"/>
  <c r="Z3442" i="31"/>
  <c r="Z554" i="31"/>
  <c r="Z1413" i="31"/>
  <c r="Z2671" i="31"/>
  <c r="Z1202" i="31"/>
  <c r="Z140" i="31"/>
  <c r="Z674" i="31"/>
  <c r="Z460" i="31"/>
  <c r="Z3414" i="31"/>
  <c r="Z969" i="31"/>
  <c r="Z70" i="31"/>
  <c r="Z1788" i="31"/>
  <c r="Z2369" i="31"/>
  <c r="Z2960" i="31"/>
  <c r="Z990" i="31"/>
  <c r="Z1259" i="31"/>
  <c r="Z3140" i="31"/>
  <c r="Z2807" i="31"/>
  <c r="Z2307" i="31"/>
  <c r="Z1178" i="31"/>
  <c r="Z1668" i="31"/>
  <c r="Z2521" i="31"/>
  <c r="Z525" i="31"/>
  <c r="Z1654" i="31"/>
  <c r="Z2475" i="31"/>
  <c r="Z3177" i="31"/>
  <c r="Z329" i="31"/>
  <c r="Z3149" i="31"/>
  <c r="Z1847" i="31"/>
  <c r="Z3357" i="31"/>
  <c r="Z3425" i="31"/>
  <c r="Z1204" i="31"/>
  <c r="Z1672" i="31"/>
  <c r="Z923" i="31"/>
  <c r="Z2019" i="31"/>
  <c r="Z1257" i="31"/>
  <c r="Z101" i="31"/>
  <c r="Z487" i="31"/>
  <c r="Z3257" i="31"/>
  <c r="Z1754" i="31"/>
  <c r="Z2644" i="31"/>
  <c r="Z303" i="31"/>
  <c r="Z1032" i="31"/>
  <c r="Z3385" i="31"/>
  <c r="Z2614" i="31"/>
  <c r="Z1287" i="31"/>
  <c r="Z3124" i="31"/>
  <c r="Z2920" i="31"/>
  <c r="Z352" i="31"/>
  <c r="Z1432" i="31"/>
  <c r="Z2429" i="31"/>
  <c r="Z1742" i="31"/>
  <c r="Z858" i="31"/>
  <c r="Z3304" i="31"/>
  <c r="Z2034" i="31"/>
  <c r="Z2926" i="31"/>
  <c r="Z543" i="31"/>
  <c r="Z552" i="31"/>
  <c r="Z2462" i="31"/>
  <c r="Z2137" i="31"/>
  <c r="Z1353" i="31"/>
  <c r="Z344" i="31"/>
  <c r="Z2895" i="31"/>
  <c r="Z1292" i="31"/>
  <c r="Z478" i="31"/>
  <c r="Z2781" i="31"/>
  <c r="Z1783" i="31"/>
  <c r="Z3022" i="31"/>
  <c r="Z2550" i="31"/>
  <c r="Z2666" i="31"/>
  <c r="Z1046" i="31"/>
  <c r="Z200" i="31"/>
  <c r="Z2620" i="31"/>
  <c r="Z1352" i="31"/>
  <c r="Z3281" i="31"/>
  <c r="Z734" i="31"/>
  <c r="Z2721" i="31"/>
  <c r="Z265" i="31"/>
  <c r="Z2819" i="31"/>
  <c r="Z2169" i="31"/>
  <c r="Z1495" i="31"/>
  <c r="Z704" i="31"/>
  <c r="Z334" i="31"/>
  <c r="Z1042" i="31"/>
  <c r="Z705" i="31"/>
  <c r="Z1200" i="31"/>
  <c r="Z2276" i="31"/>
  <c r="Z843" i="31"/>
  <c r="Z2448" i="31"/>
  <c r="Z2858" i="31"/>
  <c r="Z1017" i="31"/>
  <c r="Z103" i="31"/>
  <c r="Z3312" i="31"/>
  <c r="Z3322" i="31"/>
  <c r="Z2744" i="31"/>
  <c r="Z2738" i="31"/>
  <c r="Z2545" i="31"/>
  <c r="Z1394" i="31"/>
  <c r="Z1640" i="31"/>
  <c r="Z1221" i="31"/>
  <c r="Z3320" i="31"/>
  <c r="Z3368" i="31"/>
  <c r="Z474" i="31"/>
  <c r="Z2800" i="31"/>
  <c r="Z3364" i="31"/>
  <c r="Z353" i="31"/>
  <c r="Z2843" i="31"/>
  <c r="Z317" i="31"/>
  <c r="Z360" i="31"/>
  <c r="Z1542" i="31"/>
  <c r="Z2190" i="31"/>
  <c r="Z110" i="31"/>
  <c r="Z2391" i="31"/>
  <c r="Z2325" i="31"/>
  <c r="Z2936" i="31"/>
  <c r="Z3432" i="31"/>
  <c r="Z2437" i="31"/>
  <c r="Z1039" i="31"/>
  <c r="Z2563" i="31"/>
  <c r="Z65" i="31"/>
  <c r="Z354" i="31"/>
  <c r="Z678" i="31"/>
  <c r="Z1662" i="31"/>
  <c r="Z3079" i="31"/>
  <c r="Z1420" i="31"/>
  <c r="Z346" i="31"/>
  <c r="Z248" i="31"/>
  <c r="Z377" i="31"/>
  <c r="Z875" i="31"/>
  <c r="Z1761" i="31"/>
  <c r="Z2344" i="31"/>
  <c r="Z521" i="31"/>
  <c r="Z1440" i="31"/>
  <c r="Z835" i="31"/>
  <c r="Z904" i="31"/>
  <c r="Z2824" i="31"/>
  <c r="Z1811" i="31"/>
  <c r="Z3236" i="31"/>
  <c r="Z999" i="31"/>
  <c r="Z3225" i="31"/>
  <c r="Z445" i="31"/>
  <c r="Z2643" i="31"/>
  <c r="Z3053" i="31"/>
  <c r="Z3206" i="31"/>
  <c r="Z2983" i="31"/>
  <c r="Z3280" i="31"/>
  <c r="Z3282" i="31"/>
  <c r="Z262" i="31"/>
  <c r="Z1317" i="31"/>
  <c r="Z206" i="31"/>
  <c r="Z3533" i="31"/>
  <c r="Z1084" i="31"/>
  <c r="Z3021" i="31"/>
  <c r="Z568" i="31"/>
  <c r="Z2244" i="31"/>
  <c r="Z1206" i="31"/>
  <c r="Z164" i="31"/>
  <c r="Z2794" i="31"/>
  <c r="Z855" i="31"/>
  <c r="Z942" i="31"/>
  <c r="Z3278" i="31"/>
  <c r="Z1759" i="31"/>
  <c r="Z3466" i="31"/>
  <c r="Z2918" i="31"/>
  <c r="Z2408" i="31"/>
  <c r="Z1390" i="31"/>
  <c r="Z2208" i="31"/>
  <c r="Z2166" i="31"/>
  <c r="Z3325" i="31"/>
  <c r="Z2605" i="31"/>
  <c r="Z2176" i="31"/>
  <c r="Z356" i="31"/>
  <c r="Z1770" i="31"/>
  <c r="Z3251" i="31"/>
  <c r="Z667" i="31"/>
  <c r="Z529" i="31"/>
  <c r="Z779" i="31"/>
  <c r="Z400" i="31"/>
  <c r="Z1602" i="31"/>
  <c r="Z2160" i="31"/>
  <c r="Z1480" i="31"/>
  <c r="Z1439" i="31"/>
  <c r="Z2149" i="31"/>
  <c r="Z1531" i="31"/>
  <c r="Z794" i="31"/>
  <c r="Z3473" i="31"/>
  <c r="Z397" i="31"/>
  <c r="Z3036" i="31"/>
  <c r="Z1276" i="31"/>
  <c r="Z3063" i="31"/>
  <c r="Z740" i="31"/>
  <c r="Z229" i="31"/>
  <c r="Z115" i="31"/>
  <c r="Z2482" i="31"/>
  <c r="Z1891" i="31"/>
  <c r="Z2560" i="31"/>
  <c r="Z3360" i="31"/>
  <c r="Z2488" i="31"/>
  <c r="Z67" i="31"/>
  <c r="Z2380" i="31"/>
  <c r="Z1765" i="31"/>
  <c r="Z2427" i="31"/>
  <c r="Z2263" i="31"/>
  <c r="Z1013" i="31"/>
  <c r="Z1792" i="31"/>
  <c r="Z959" i="31"/>
  <c r="Z982" i="31"/>
  <c r="Z2354" i="31"/>
  <c r="Z468" i="31"/>
  <c r="Z3076" i="31"/>
  <c r="Z490" i="31"/>
  <c r="Z28" i="31"/>
  <c r="Z1163" i="31"/>
  <c r="Z2237" i="31"/>
  <c r="Z2047" i="31"/>
  <c r="Z145" i="31"/>
  <c r="Z3135" i="31"/>
  <c r="Z3188" i="31"/>
  <c r="Z2842" i="31"/>
  <c r="Z1152" i="31"/>
  <c r="Z2317" i="31"/>
  <c r="Z1314" i="31"/>
  <c r="Z2555" i="31"/>
  <c r="Z464" i="31"/>
  <c r="Z2186" i="31"/>
  <c r="Z1034" i="31"/>
  <c r="Z106" i="31"/>
  <c r="Z2875" i="31"/>
  <c r="Z2140" i="31"/>
  <c r="Z3380" i="31"/>
  <c r="Z2356" i="31"/>
  <c r="Z2624" i="31"/>
  <c r="Z957" i="31"/>
  <c r="Z1065" i="31"/>
  <c r="Z361" i="31"/>
  <c r="Z1512" i="31"/>
  <c r="Z3059" i="31"/>
  <c r="Z3272" i="31"/>
  <c r="Z513" i="31"/>
  <c r="Z154" i="31"/>
  <c r="Z1590" i="31"/>
  <c r="Z91" i="31"/>
  <c r="Z2471" i="31"/>
  <c r="Z1498" i="31"/>
  <c r="Z1082" i="31"/>
  <c r="Z2954" i="31"/>
  <c r="Z2480" i="31"/>
  <c r="Z2934" i="31"/>
  <c r="Z2021" i="31"/>
  <c r="Z2241" i="31"/>
  <c r="Z2200" i="31"/>
  <c r="Z2665" i="31"/>
  <c r="Z917" i="31"/>
  <c r="Z1459" i="31"/>
  <c r="Z2783" i="31"/>
  <c r="Z2676" i="31"/>
  <c r="Z2768" i="31"/>
  <c r="Z2802" i="31"/>
  <c r="Z3342" i="31"/>
  <c r="Z3354" i="31"/>
  <c r="Z3445" i="31"/>
  <c r="Z1598" i="31"/>
  <c r="Z2013" i="31"/>
  <c r="Z179" i="31"/>
  <c r="Z3015" i="31"/>
  <c r="Z2443" i="31"/>
  <c r="Z1223" i="31"/>
  <c r="Z755" i="31"/>
  <c r="Z2616" i="31"/>
  <c r="Z2726" i="31"/>
  <c r="Z2708" i="31"/>
  <c r="Z472" i="31"/>
  <c r="Z2092" i="31"/>
  <c r="Z1190" i="31"/>
  <c r="Z593" i="31"/>
  <c r="Z1143" i="31"/>
  <c r="Z2679" i="31"/>
  <c r="Z975" i="31"/>
  <c r="Z1360" i="31"/>
  <c r="Z1727" i="31"/>
  <c r="Z3387" i="31"/>
  <c r="Z1573" i="31"/>
  <c r="Z2917" i="31"/>
  <c r="Z3535" i="31"/>
  <c r="Z3249" i="31"/>
  <c r="Z2093" i="31"/>
  <c r="Z2822" i="31"/>
  <c r="Z3275" i="31"/>
  <c r="Z3363" i="31"/>
  <c r="Z3285" i="31"/>
  <c r="Z2150" i="31"/>
  <c r="Z2678" i="31"/>
  <c r="Z1884" i="31"/>
  <c r="Z549" i="31"/>
  <c r="Z1899" i="31"/>
  <c r="Z562" i="31"/>
  <c r="Z2904" i="31"/>
  <c r="Z1715" i="31"/>
  <c r="Z500" i="31"/>
  <c r="Z3131" i="31"/>
  <c r="Z2078" i="31"/>
  <c r="Z539" i="31"/>
  <c r="Z3355" i="31"/>
  <c r="Z2347" i="31"/>
  <c r="Z714" i="31"/>
  <c r="Z2572" i="31"/>
  <c r="Z48" i="31"/>
  <c r="Z252" i="31"/>
  <c r="Z2075" i="31"/>
  <c r="Z1648" i="31"/>
  <c r="Z1704" i="31"/>
  <c r="Z495" i="31"/>
  <c r="Z1496" i="31"/>
  <c r="Z1355" i="31"/>
  <c r="Z1408" i="31"/>
  <c r="Z1975" i="31"/>
  <c r="Z2672" i="31"/>
  <c r="Z2697" i="31"/>
  <c r="Z1818" i="31"/>
  <c r="Z736" i="31"/>
  <c r="Z2771" i="31"/>
  <c r="Z3034" i="31"/>
  <c r="Z2591" i="31"/>
  <c r="Z2516" i="31"/>
  <c r="Z1116" i="31"/>
  <c r="Z2792" i="31"/>
  <c r="Z2958" i="31"/>
  <c r="Z1955" i="31"/>
  <c r="Z933" i="31"/>
  <c r="Z1094" i="31"/>
  <c r="Z1428" i="31"/>
  <c r="Z321" i="31"/>
  <c r="Z943" i="31"/>
  <c r="Z2167" i="31"/>
  <c r="Z1410" i="31"/>
  <c r="Z31" i="31"/>
  <c r="Z1990" i="31"/>
  <c r="Z2715" i="31"/>
  <c r="Z1400" i="31"/>
  <c r="Z3468" i="31"/>
  <c r="Z369" i="31"/>
  <c r="Z2661" i="31"/>
  <c r="Z2121" i="31"/>
  <c r="Z3527" i="31"/>
  <c r="Z2811" i="31"/>
  <c r="Z1993" i="31"/>
  <c r="Z401" i="31"/>
  <c r="Z623" i="31"/>
  <c r="Z3137" i="31"/>
  <c r="Z2823" i="31"/>
  <c r="Z599" i="31"/>
  <c r="Z2703" i="31"/>
  <c r="Z3129" i="31"/>
  <c r="Z1252" i="31"/>
  <c r="Z3277" i="31"/>
  <c r="Z671" i="31"/>
  <c r="Z3433" i="31"/>
  <c r="Z3238" i="31"/>
  <c r="Z764" i="31"/>
  <c r="Z1983" i="31"/>
  <c r="Z1551" i="31"/>
  <c r="Z2862" i="31"/>
  <c r="Z2830" i="31"/>
  <c r="Z2551" i="31"/>
  <c r="Z2491" i="31"/>
  <c r="Z1388" i="31"/>
  <c r="Z1709" i="31"/>
  <c r="Z844" i="31"/>
  <c r="Z968" i="31"/>
  <c r="Z796" i="31"/>
  <c r="Z402" i="31"/>
  <c r="Z1634" i="31"/>
  <c r="Z108" i="31"/>
  <c r="Z1722" i="31"/>
  <c r="Z1871" i="31"/>
  <c r="Z1098" i="31"/>
  <c r="Z2892" i="31"/>
  <c r="Z1006" i="31"/>
  <c r="Z2653" i="31"/>
  <c r="Z359" i="31"/>
  <c r="Z1873" i="31"/>
  <c r="Z3297" i="31"/>
  <c r="Z2786" i="31"/>
  <c r="Z78" i="31"/>
  <c r="Z3010" i="31"/>
  <c r="Z1378" i="31"/>
  <c r="Z1492" i="31"/>
  <c r="Z2932" i="31"/>
  <c r="Z2905" i="31"/>
  <c r="Z3185" i="31"/>
  <c r="Z221" i="31"/>
  <c r="Z1295" i="31"/>
  <c r="Z1557" i="31"/>
  <c r="Z2662" i="31"/>
  <c r="Z2020" i="31"/>
  <c r="Z1263" i="31"/>
  <c r="Z2007" i="31"/>
  <c r="Z1926" i="31"/>
  <c r="Z1556" i="31"/>
  <c r="Z437" i="31"/>
  <c r="Z1733" i="31"/>
  <c r="Z2235" i="31"/>
  <c r="Z783" i="31"/>
  <c r="Z2763" i="31"/>
  <c r="Z242" i="31"/>
  <c r="Z1254" i="31"/>
  <c r="Z1126" i="31"/>
  <c r="Z805" i="31"/>
  <c r="Z1069" i="31"/>
  <c r="Z2962" i="31"/>
  <c r="Z691" i="31"/>
  <c r="Z2863" i="31"/>
  <c r="Z1558" i="31"/>
  <c r="Z867" i="31"/>
  <c r="Z3224" i="31"/>
  <c r="Z1315" i="31"/>
  <c r="Z2873" i="31"/>
  <c r="Z830" i="31"/>
  <c r="Z1803" i="31"/>
  <c r="Z2414" i="31"/>
  <c r="Z610" i="31"/>
  <c r="Z3417" i="31"/>
  <c r="Z1174" i="31"/>
  <c r="Z1948" i="31"/>
  <c r="Z3086" i="31"/>
  <c r="Z2840" i="31"/>
  <c r="Z2357" i="31"/>
  <c r="Z2014" i="31"/>
  <c r="Z618" i="31"/>
  <c r="Z55" i="31"/>
  <c r="Z1086" i="31"/>
  <c r="Z2334" i="31"/>
  <c r="Z1907" i="31"/>
  <c r="Z3085" i="31"/>
  <c r="Z174" i="31"/>
  <c r="Z1728" i="31"/>
  <c r="Z2974" i="31"/>
  <c r="Z1110" i="31"/>
  <c r="Z2250" i="31"/>
  <c r="Z797" i="31"/>
  <c r="Z1370" i="31"/>
  <c r="Z991" i="31"/>
  <c r="Z2810" i="31"/>
  <c r="Z2856" i="31"/>
  <c r="Z1489" i="31"/>
  <c r="Z1337" i="31"/>
  <c r="Z379" i="31"/>
  <c r="Z1967" i="31"/>
  <c r="Z2311" i="31"/>
  <c r="Z3536" i="31"/>
  <c r="Z708" i="31"/>
  <c r="Z1504" i="31"/>
  <c r="Z883" i="31"/>
  <c r="Z217" i="31"/>
  <c r="Z2602" i="31"/>
  <c r="Z3286" i="31"/>
  <c r="Z1675" i="31"/>
  <c r="Z448" i="31"/>
  <c r="Z1862" i="31"/>
  <c r="Z813" i="31"/>
  <c r="Z2240" i="31"/>
  <c r="Z1055" i="31"/>
  <c r="Z2230" i="31"/>
  <c r="Z887" i="31"/>
  <c r="Z3041" i="31"/>
  <c r="Z3330" i="31"/>
  <c r="Z1236" i="31"/>
  <c r="Z1641" i="31"/>
  <c r="Z2774" i="31"/>
  <c r="Z1328" i="31"/>
  <c r="Z1719" i="31"/>
  <c r="Z1956" i="31"/>
  <c r="Z2460" i="31"/>
  <c r="Z3106" i="31"/>
  <c r="Z454" i="31"/>
  <c r="Z3016" i="31"/>
  <c r="Z1198" i="31"/>
  <c r="Z2245" i="31"/>
  <c r="Z1500" i="31"/>
  <c r="Z2282" i="31"/>
  <c r="Z1524" i="31"/>
  <c r="Z1861" i="31"/>
  <c r="Z3530" i="31"/>
  <c r="Z1153" i="31"/>
  <c r="Z1192" i="31"/>
  <c r="Z879" i="31"/>
  <c r="Z2431" i="31"/>
  <c r="Z1180" i="31"/>
  <c r="Z1743" i="31"/>
  <c r="Z1738" i="31"/>
  <c r="Z1209" i="31"/>
  <c r="Z1597" i="31"/>
  <c r="Z1128" i="31"/>
  <c r="Z2089" i="31"/>
  <c r="Z3158" i="31"/>
  <c r="Z2864" i="31"/>
  <c r="Z2068" i="31"/>
  <c r="Z1870" i="31"/>
  <c r="Z2134" i="31"/>
  <c r="Z2714" i="31"/>
  <c r="Z1699" i="31"/>
  <c r="Z3170" i="31"/>
  <c r="Z3011" i="31"/>
  <c r="Z2636" i="31"/>
  <c r="Z1454" i="31"/>
  <c r="Z3167" i="31"/>
  <c r="Z685" i="31"/>
  <c r="Z158" i="31"/>
  <c r="Z1998" i="31"/>
  <c r="Z1054" i="31"/>
  <c r="Z3381" i="31"/>
  <c r="Z911" i="31"/>
  <c r="Z2469" i="31"/>
  <c r="Z2232" i="31"/>
  <c r="Z1220" i="31"/>
  <c r="Z132" i="31"/>
  <c r="Z2990" i="31"/>
  <c r="Z419" i="31"/>
  <c r="Z1266" i="31"/>
  <c r="Z3009" i="31"/>
  <c r="Z3389" i="31"/>
  <c r="Z1740" i="31"/>
  <c r="Z1833" i="31"/>
  <c r="Z2854" i="31"/>
  <c r="Z2239" i="31"/>
  <c r="Z2483" i="31"/>
  <c r="Z1321" i="31"/>
  <c r="Z2621" i="31"/>
  <c r="Z1832" i="31"/>
  <c r="Z2637" i="31"/>
  <c r="Z389" i="31"/>
  <c r="Z2046" i="31"/>
  <c r="Z2058" i="31"/>
  <c r="Z3491" i="31"/>
  <c r="Z1901" i="31"/>
  <c r="Z1635" i="31"/>
  <c r="Z3237" i="31"/>
  <c r="Z1059" i="31"/>
  <c r="Z415" i="31"/>
  <c r="Z318" i="31"/>
  <c r="Z2909" i="31"/>
  <c r="Z1213" i="31"/>
  <c r="Z1477" i="31"/>
  <c r="Z1937" i="31"/>
  <c r="Z1898" i="31"/>
  <c r="Z1281" i="31"/>
  <c r="Z581" i="31"/>
  <c r="Z2976" i="31"/>
  <c r="Z3202" i="31"/>
  <c r="Z1255" i="31"/>
  <c r="Z2479" i="31"/>
  <c r="Z3305" i="31"/>
  <c r="Z289" i="31"/>
  <c r="Z594" i="31"/>
  <c r="Z2935" i="31"/>
  <c r="Z2183" i="31"/>
  <c r="Z2969" i="31"/>
  <c r="Z3078" i="31"/>
  <c r="Z218" i="31"/>
  <c r="Z985" i="31"/>
  <c r="Z3413" i="31"/>
  <c r="Z3497" i="31"/>
  <c r="Z2977" i="31"/>
  <c r="Z972" i="31"/>
  <c r="Z488" i="31"/>
  <c r="Z2850" i="31"/>
  <c r="Z3107" i="31"/>
  <c r="Z2256" i="31"/>
  <c r="Z3517" i="31"/>
  <c r="Z2267" i="31"/>
  <c r="Z2126" i="31"/>
  <c r="Z161" i="31"/>
  <c r="Z2669" i="31"/>
  <c r="Z3212" i="31"/>
  <c r="Z3165" i="31"/>
  <c r="Z2207" i="31"/>
  <c r="Z994" i="31"/>
  <c r="Z16" i="31"/>
  <c r="Z657" i="31"/>
  <c r="Z3171" i="31"/>
  <c r="Z207" i="31"/>
  <c r="Z2341" i="31"/>
  <c r="Z1228" i="31"/>
  <c r="Z1691" i="31"/>
  <c r="Z2528" i="31"/>
  <c r="Z1049" i="31"/>
  <c r="Z2682" i="31"/>
  <c r="Z1734" i="31"/>
  <c r="Z2053" i="31"/>
  <c r="Z2159" i="31"/>
  <c r="Z2649" i="31"/>
  <c r="Z2804" i="31"/>
  <c r="Z2399" i="31"/>
  <c r="Z1748" i="31"/>
  <c r="Z371" i="31"/>
  <c r="Z2087" i="31"/>
  <c r="Z2933" i="31"/>
  <c r="Z1655" i="31"/>
  <c r="Z2571" i="31"/>
  <c r="Z3151" i="31"/>
  <c r="Z17" i="31"/>
  <c r="Z3098" i="31"/>
  <c r="Z374" i="31"/>
  <c r="Z1288" i="31"/>
  <c r="Z1739" i="31"/>
  <c r="Z1585" i="31"/>
  <c r="Z2358" i="31"/>
  <c r="Z848" i="31"/>
  <c r="Z2052" i="31"/>
  <c r="Z1469" i="31"/>
  <c r="Z3474" i="31"/>
  <c r="Z928" i="31"/>
  <c r="Z2394" i="31"/>
  <c r="Z3145" i="31"/>
  <c r="Z3222" i="31"/>
  <c r="Z2838" i="31"/>
  <c r="Z2432" i="31"/>
  <c r="Z2164" i="31"/>
  <c r="Z60" i="31"/>
  <c r="Z2923" i="31"/>
  <c r="Z15" i="31"/>
  <c r="Z2582" i="31"/>
  <c r="Z259" i="31"/>
  <c r="Z295" i="31"/>
  <c r="Z3121" i="31"/>
  <c r="Z1251" i="31"/>
  <c r="Z348" i="31"/>
  <c r="Z647" i="31"/>
  <c r="Z981" i="31"/>
  <c r="Z3495" i="31"/>
  <c r="Z803" i="31"/>
  <c r="Z526" i="31"/>
  <c r="Z2192" i="31"/>
  <c r="Z3136" i="31"/>
  <c r="Z1797" i="31"/>
  <c r="Z1647" i="31"/>
  <c r="Z856" i="31"/>
  <c r="Z1237" i="31"/>
  <c r="Z1208" i="31"/>
  <c r="Z2846" i="31"/>
  <c r="Z214" i="31"/>
  <c r="Z756" i="31"/>
  <c r="Z735" i="31"/>
  <c r="Z1097" i="31"/>
  <c r="Z281" i="31"/>
  <c r="Z3345" i="31"/>
  <c r="Z2426" i="31"/>
  <c r="Z109" i="31"/>
  <c r="Z2005" i="31"/>
  <c r="Z687" i="31"/>
  <c r="Z1800" i="31"/>
  <c r="Z2789" i="31"/>
  <c r="Z1502" i="31"/>
  <c r="Z2651" i="31"/>
  <c r="Z2778" i="31"/>
  <c r="Z345" i="31"/>
  <c r="Z575" i="31"/>
  <c r="Z1934" i="31"/>
  <c r="Z839" i="31"/>
  <c r="Z2701" i="31"/>
  <c r="Z1210" i="31"/>
  <c r="Z1769" i="31"/>
  <c r="Z2305" i="31"/>
  <c r="Z1581" i="31"/>
  <c r="Z2378" i="31"/>
  <c r="Z3480" i="31"/>
  <c r="Z1692" i="31"/>
  <c r="Z1682" i="31"/>
  <c r="Z2638" i="31"/>
  <c r="Z1755" i="31"/>
  <c r="Z1030" i="31"/>
  <c r="Z2748" i="31"/>
  <c r="Z1159" i="31"/>
  <c r="Z2326" i="31"/>
  <c r="Z1795" i="31"/>
  <c r="Z2995" i="31"/>
  <c r="Z3452" i="31"/>
  <c r="Z2515" i="31"/>
  <c r="Z1141" i="31"/>
  <c r="Z3464" i="31"/>
  <c r="Z320" i="31"/>
  <c r="Z3179" i="31"/>
  <c r="Z953" i="31"/>
  <c r="Z2994" i="31"/>
  <c r="Z1530" i="31"/>
  <c r="Z2264" i="31"/>
  <c r="Z3348" i="31"/>
  <c r="Z449" i="31"/>
  <c r="Z2411" i="31"/>
  <c r="Z2226" i="31"/>
  <c r="Z1510" i="31"/>
  <c r="Z1497" i="31"/>
  <c r="Z272" i="31"/>
  <c r="Z604" i="31"/>
  <c r="Z1857" i="31"/>
  <c r="Z1905" i="31"/>
  <c r="Z559" i="31"/>
  <c r="Z2353" i="31"/>
  <c r="Z880" i="31"/>
  <c r="Z1019" i="31"/>
  <c r="Z561" i="31"/>
  <c r="Z900" i="31"/>
  <c r="Z2102" i="31"/>
  <c r="Z3500" i="31"/>
  <c r="Z798" i="31"/>
  <c r="Z1822" i="31"/>
  <c r="Z2373" i="31"/>
  <c r="Z178" i="31"/>
  <c r="Z319" i="31"/>
  <c r="Z1330" i="31"/>
  <c r="Z611" i="31"/>
  <c r="Z3028" i="31"/>
  <c r="Z3524" i="31"/>
  <c r="Z2495" i="31"/>
  <c r="Z1776" i="31"/>
  <c r="Z898" i="31"/>
  <c r="Z1673" i="31"/>
  <c r="Z582" i="31"/>
  <c r="Z895" i="31"/>
  <c r="Z2627" i="31"/>
  <c r="Z283" i="31"/>
  <c r="Z475" i="31"/>
  <c r="Z260" i="31"/>
  <c r="Z3372" i="31"/>
  <c r="Z2371" i="31"/>
  <c r="Z36" i="31"/>
  <c r="Z586" i="31"/>
  <c r="Z366" i="31"/>
  <c r="Z3518" i="31"/>
  <c r="Z694" i="31"/>
  <c r="Z1443" i="31"/>
  <c r="Z3044" i="31"/>
  <c r="Z2686" i="31"/>
  <c r="Z584" i="31"/>
  <c r="Z315" i="31"/>
  <c r="Z3390" i="31"/>
  <c r="Z2119" i="31"/>
  <c r="Z1950" i="31"/>
  <c r="Z2908" i="31"/>
  <c r="Z676" i="31"/>
  <c r="Z1245" i="31"/>
  <c r="Z1114" i="31"/>
  <c r="Z2029" i="31"/>
  <c r="Z890" i="31"/>
  <c r="Z729" i="31"/>
  <c r="Z2532" i="31"/>
  <c r="Z776" i="31"/>
  <c r="Z333" i="31"/>
  <c r="Z1720" i="31"/>
  <c r="Z297" i="31"/>
  <c r="Z2831" i="31"/>
  <c r="Z1753" i="31"/>
  <c r="Z1706" i="31"/>
  <c r="Z2106" i="31"/>
  <c r="Z1693" i="31"/>
  <c r="Z404" i="31"/>
  <c r="Z3067" i="31"/>
  <c r="Z1425" i="31"/>
  <c r="Z1931" i="31"/>
  <c r="Z3370" i="31"/>
  <c r="Z3088" i="31"/>
  <c r="Z2929" i="31"/>
  <c r="Z1393" i="31"/>
  <c r="Z299" i="31"/>
  <c r="Z658" i="31"/>
  <c r="Z2848" i="31"/>
  <c r="Z750" i="31"/>
  <c r="Z2468" i="31"/>
  <c r="Z3362" i="31"/>
  <c r="Z3144" i="31"/>
  <c r="Z2337" i="31"/>
  <c r="Z1560" i="31"/>
  <c r="Z2481" i="31"/>
  <c r="Z3458" i="31"/>
  <c r="Z1532" i="31"/>
  <c r="Z1523" i="31"/>
  <c r="Z2273" i="31"/>
  <c r="Z228" i="31"/>
  <c r="Z2663" i="31"/>
  <c r="Z3396" i="31"/>
  <c r="Z2987" i="31"/>
  <c r="Z2050" i="31"/>
  <c r="Z659" i="31"/>
  <c r="Z2312" i="31"/>
  <c r="Z3157" i="31"/>
  <c r="Z2832" i="31"/>
  <c r="Z3472" i="31"/>
  <c r="Z951" i="31"/>
  <c r="Z510" i="31"/>
  <c r="Z962" i="31"/>
  <c r="Z871" i="31"/>
  <c r="Z1913" i="31"/>
  <c r="Z1878" i="31"/>
  <c r="Z2777" i="31"/>
  <c r="Z2597" i="31"/>
  <c r="Z2785" i="31"/>
  <c r="Z117" i="31"/>
  <c r="Z405" i="31"/>
  <c r="Z1674" i="31"/>
  <c r="Z1513" i="31"/>
  <c r="Z1014" i="31"/>
  <c r="Z83" i="31"/>
  <c r="Z570" i="31"/>
  <c r="Z556" i="31"/>
  <c r="Z376" i="31"/>
  <c r="Z3245" i="31"/>
  <c r="Z1461" i="31"/>
  <c r="Z1865" i="31"/>
  <c r="Z2173" i="31"/>
  <c r="Z571" i="31"/>
  <c r="Z2522" i="31"/>
  <c r="Z3462" i="31"/>
  <c r="Z545" i="31"/>
  <c r="Z1277" i="31"/>
  <c r="Z467" i="31"/>
  <c r="Z1617" i="31"/>
  <c r="Z2658" i="31"/>
  <c r="Z2694" i="31"/>
  <c r="Z1397" i="31"/>
  <c r="Z45" i="31"/>
  <c r="Z544" i="31"/>
  <c r="Z2224" i="31"/>
  <c r="Z3072" i="31"/>
  <c r="Z1226" i="31"/>
  <c r="Z746" i="31"/>
  <c r="Z3314" i="31"/>
  <c r="Z1886" i="31"/>
  <c r="Z2670" i="31"/>
  <c r="Z2722" i="31"/>
  <c r="Z1481" i="31"/>
  <c r="Z1450" i="31"/>
  <c r="Z1830" i="31"/>
  <c r="Z1517" i="31"/>
  <c r="Z1154" i="31"/>
  <c r="Z2750" i="31"/>
  <c r="Z2157" i="31"/>
  <c r="Z1604" i="31"/>
  <c r="Z1040" i="31"/>
  <c r="Z2685" i="31"/>
  <c r="Z958" i="31"/>
  <c r="Z2338" i="31"/>
  <c r="Z965" i="31"/>
  <c r="Z1132" i="31"/>
  <c r="Z3217" i="31"/>
  <c r="Z2698" i="31"/>
  <c r="Z2457" i="31"/>
  <c r="Z3268" i="31"/>
  <c r="Z3233" i="31"/>
  <c r="Z1064" i="31"/>
  <c r="Z927" i="31"/>
  <c r="Z822" i="31"/>
  <c r="Z1968" i="31"/>
  <c r="Z71" i="31"/>
  <c r="Z285" i="31"/>
  <c r="Z49" i="31"/>
  <c r="Z249" i="31"/>
  <c r="Z1525" i="31"/>
  <c r="Z3223" i="31"/>
  <c r="Z92" i="31"/>
  <c r="Z640" i="31"/>
  <c r="Z293" i="31"/>
  <c r="Z2225" i="31"/>
  <c r="Z1909" i="31"/>
  <c r="Z1730" i="31"/>
  <c r="Z407" i="31"/>
  <c r="Z2773" i="31"/>
  <c r="Z3437" i="31"/>
  <c r="Z202" i="31"/>
  <c r="Z615" i="31"/>
  <c r="Z1781" i="31"/>
  <c r="Z3000" i="31"/>
  <c r="Z3070" i="31"/>
  <c r="Z1593" i="31"/>
  <c r="Z509" i="31"/>
  <c r="Z862" i="31"/>
  <c r="Z499" i="31"/>
  <c r="Z2309" i="31"/>
  <c r="Z2776" i="31"/>
  <c r="Z1357" i="31"/>
  <c r="Z394" i="31"/>
  <c r="Z1448" i="31"/>
  <c r="Z2593" i="31"/>
  <c r="Z141" i="31"/>
  <c r="Z211" i="31"/>
  <c r="Z1351" i="31"/>
  <c r="Z1840" i="31"/>
  <c r="Z908" i="31"/>
  <c r="Z2820" i="31"/>
  <c r="Z2303" i="31"/>
  <c r="Z307" i="31"/>
  <c r="Z1349" i="31"/>
  <c r="Z3215" i="31"/>
  <c r="Z697" i="31"/>
  <c r="Z645" i="31"/>
  <c r="Z1080" i="31"/>
  <c r="Z1705" i="31"/>
  <c r="Z1874" i="31"/>
  <c r="Z3082" i="31"/>
  <c r="Z2985" i="31"/>
  <c r="Z2410" i="31"/>
  <c r="Z1678" i="31"/>
  <c r="Z1038" i="31"/>
  <c r="Z1887" i="31"/>
  <c r="Z1451" i="31"/>
  <c r="Z1575" i="31"/>
  <c r="Z2011" i="31"/>
  <c r="Z461" i="31"/>
  <c r="Z1344" i="31"/>
  <c r="Z384" i="31"/>
  <c r="Z811" i="31"/>
  <c r="Z2447" i="31"/>
  <c r="Z483" i="31"/>
  <c r="Z162" i="31"/>
  <c r="Z1078" i="31"/>
  <c r="Z1325" i="31"/>
  <c r="Z1482" i="31"/>
  <c r="Z2151" i="31"/>
  <c r="Z1416" i="31"/>
  <c r="Z2324" i="31"/>
  <c r="Z1994" i="31"/>
  <c r="Z390" i="31"/>
  <c r="Z2966" i="31"/>
  <c r="Z1316" i="31"/>
  <c r="Z2270" i="31"/>
  <c r="Z306" i="31"/>
  <c r="Z3519" i="31"/>
  <c r="Z1986" i="31"/>
  <c r="Z62" i="31"/>
  <c r="Z864" i="31"/>
  <c r="Z2094" i="31"/>
  <c r="Z3080" i="31"/>
  <c r="Z3154" i="31"/>
  <c r="Z1334" i="31"/>
  <c r="Z1483" i="31"/>
  <c r="Z773" i="31"/>
  <c r="Z1665" i="31"/>
  <c r="Z2595" i="31"/>
  <c r="Z1091" i="31"/>
  <c r="Z1773" i="31"/>
  <c r="Z1290" i="31"/>
  <c r="Z2130" i="31"/>
  <c r="Z3075" i="31"/>
  <c r="Z1892" i="31"/>
  <c r="Z3195" i="31"/>
  <c r="Z2859" i="31"/>
  <c r="Z709" i="31"/>
  <c r="Z347" i="31"/>
  <c r="Z2573" i="31"/>
  <c r="Z1123" i="31"/>
  <c r="Z1708" i="31"/>
  <c r="Z1958" i="31"/>
  <c r="Z1070" i="31"/>
  <c r="Z148" i="31"/>
  <c r="Z58" i="31"/>
  <c r="Z3298" i="31"/>
  <c r="Z2537" i="31"/>
  <c r="Z1562" i="31"/>
  <c r="Z2710" i="31"/>
  <c r="Z104" i="31"/>
  <c r="Z2520" i="31"/>
  <c r="Z169" i="31"/>
  <c r="Z3416" i="31"/>
  <c r="Z1875" i="31"/>
  <c r="Z1845" i="31"/>
  <c r="Z440" i="31"/>
  <c r="Z84" i="31"/>
  <c r="Z1003" i="31"/>
  <c r="Z3210" i="31"/>
  <c r="Z2440" i="31"/>
  <c r="Z3156" i="31"/>
  <c r="Z380" i="31"/>
  <c r="Z2451" i="31"/>
  <c r="Z3421" i="31"/>
  <c r="Z987" i="31"/>
  <c r="Z2507" i="31"/>
  <c r="Z2565" i="31"/>
  <c r="Z1478" i="31"/>
  <c r="Z3133" i="31"/>
  <c r="Z2082" i="31"/>
  <c r="Z1047" i="31"/>
  <c r="Z1487" i="31"/>
  <c r="Z2693" i="31"/>
  <c r="Z2397" i="31"/>
  <c r="U19" i="56"/>
  <c r="D27" i="36"/>
  <c r="D25" i="43"/>
  <c r="D29" i="36"/>
  <c r="F2" i="25"/>
  <c r="O3" i="44" s="1"/>
  <c r="O34" i="56"/>
  <c r="D2" i="60" a="1"/>
  <c r="O43" i="56"/>
  <c r="O42" i="56"/>
  <c r="O62" i="56"/>
  <c r="O66" i="56"/>
  <c r="R48" i="56"/>
  <c r="O31" i="56"/>
  <c r="O64" i="56"/>
  <c r="O58" i="56"/>
  <c r="O52" i="56"/>
  <c r="O49" i="56"/>
  <c r="O56" i="56"/>
  <c r="O61" i="56"/>
  <c r="R46" i="56"/>
  <c r="O51" i="56"/>
  <c r="O63" i="56"/>
  <c r="O48" i="56"/>
  <c r="O32" i="56"/>
  <c r="O45" i="56"/>
  <c r="O57" i="56"/>
  <c r="O37" i="56"/>
  <c r="O55" i="56"/>
  <c r="O41" i="56"/>
  <c r="O60" i="56"/>
  <c r="O59" i="56"/>
  <c r="O50" i="56"/>
  <c r="O40" i="56"/>
  <c r="O35" i="56"/>
  <c r="O44" i="56"/>
  <c r="R36" i="56"/>
  <c r="O46" i="56"/>
  <c r="O33" i="56"/>
  <c r="O36" i="56"/>
  <c r="O30" i="56"/>
  <c r="O38" i="56"/>
  <c r="O65" i="56"/>
  <c r="O47" i="56"/>
  <c r="O54" i="56"/>
  <c r="O39" i="56"/>
  <c r="O53" i="56"/>
  <c r="X19" i="56"/>
  <c r="E19" i="51"/>
  <c r="J19" i="51" s="1"/>
  <c r="L16" i="86"/>
  <c r="S36" i="56"/>
  <c r="S46" i="56"/>
  <c r="Y19" i="56"/>
  <c r="M19" i="51" l="1"/>
  <c r="D108" i="60"/>
  <c r="D11" i="60"/>
  <c r="D83" i="60"/>
  <c r="D81" i="60"/>
  <c r="D43" i="60"/>
  <c r="D103" i="60"/>
  <c r="D52" i="60"/>
  <c r="D49" i="60"/>
  <c r="D6" i="60"/>
  <c r="D97" i="60"/>
  <c r="D100" i="60"/>
  <c r="D46" i="60"/>
  <c r="D28" i="60"/>
  <c r="D87" i="60"/>
  <c r="D51" i="60"/>
  <c r="D38" i="60"/>
  <c r="D71" i="60"/>
  <c r="D105" i="60"/>
  <c r="D121" i="60"/>
  <c r="D64" i="60"/>
  <c r="D8" i="60"/>
  <c r="D30" i="60"/>
  <c r="D75" i="60"/>
  <c r="D101" i="60"/>
  <c r="D65" i="60"/>
  <c r="D102" i="60"/>
  <c r="D18" i="60"/>
  <c r="D31" i="60"/>
  <c r="D10" i="60"/>
  <c r="D78" i="60"/>
  <c r="D2" i="60"/>
  <c r="D111" i="60"/>
  <c r="D36" i="60"/>
  <c r="D93" i="60"/>
  <c r="D79" i="60"/>
  <c r="D26" i="60"/>
  <c r="D53" i="60"/>
  <c r="D4" i="60"/>
  <c r="D104" i="60"/>
  <c r="D114" i="60"/>
  <c r="D94" i="60"/>
  <c r="D37" i="60"/>
  <c r="D56" i="60"/>
  <c r="D7" i="60"/>
  <c r="D39" i="60"/>
  <c r="D115" i="60"/>
  <c r="D61" i="60"/>
  <c r="D106" i="60"/>
  <c r="D74" i="60"/>
  <c r="D32" i="60"/>
  <c r="D40" i="60"/>
  <c r="D67" i="60"/>
  <c r="D63" i="60"/>
  <c r="D54" i="60"/>
  <c r="D44" i="60"/>
  <c r="D126" i="60"/>
  <c r="D112" i="60"/>
  <c r="D22" i="60"/>
  <c r="D82" i="60"/>
  <c r="D113" i="60"/>
  <c r="D23" i="60"/>
  <c r="D95" i="60"/>
  <c r="D68" i="60"/>
  <c r="D24" i="60"/>
  <c r="D19" i="60"/>
  <c r="D33" i="60"/>
  <c r="D73" i="60"/>
  <c r="D119" i="60"/>
  <c r="D92" i="60"/>
  <c r="D50" i="60"/>
  <c r="D58" i="60"/>
  <c r="D90" i="60"/>
  <c r="D76" i="60"/>
  <c r="D110" i="60"/>
  <c r="D109" i="60"/>
  <c r="D42" i="60"/>
  <c r="D125" i="60"/>
  <c r="D62" i="60"/>
  <c r="D123" i="60"/>
  <c r="D14" i="60"/>
  <c r="D27" i="60"/>
  <c r="D3" i="60"/>
  <c r="D41" i="60"/>
  <c r="D60" i="60"/>
  <c r="D98" i="60"/>
  <c r="D66" i="60"/>
  <c r="D25" i="60"/>
  <c r="D88" i="60"/>
  <c r="D89" i="60"/>
  <c r="D17" i="60"/>
  <c r="D120" i="60"/>
  <c r="D77" i="60"/>
  <c r="D99" i="60"/>
  <c r="D29" i="60"/>
  <c r="D59" i="60"/>
  <c r="D70" i="60"/>
  <c r="D118" i="60"/>
  <c r="D12" i="60"/>
  <c r="D72" i="60"/>
  <c r="D122" i="60"/>
  <c r="D47" i="60"/>
  <c r="D86" i="60"/>
  <c r="D48" i="60"/>
  <c r="D91" i="60"/>
  <c r="D15" i="60"/>
  <c r="D34" i="60"/>
  <c r="D57" i="60"/>
  <c r="D84" i="60"/>
  <c r="D96" i="60"/>
  <c r="D5" i="60"/>
  <c r="D107" i="60"/>
  <c r="D45" i="60"/>
  <c r="D85" i="60"/>
  <c r="D80" i="60"/>
  <c r="D9" i="60"/>
  <c r="D116" i="60"/>
  <c r="D117" i="60"/>
  <c r="D13" i="60"/>
  <c r="D55" i="60"/>
  <c r="D21" i="60"/>
  <c r="D35" i="60"/>
  <c r="D16" i="60"/>
  <c r="D69" i="60"/>
  <c r="D20" i="60"/>
  <c r="D124" i="60"/>
  <c r="E103" i="60"/>
  <c r="F103" i="60"/>
  <c r="H103" i="60"/>
  <c r="I103" i="60"/>
  <c r="I87" i="60"/>
  <c r="E87" i="60"/>
  <c r="H87" i="60"/>
  <c r="F87" i="60"/>
  <c r="I30" i="60"/>
  <c r="H30" i="60"/>
  <c r="F30" i="60"/>
  <c r="E30" i="60"/>
  <c r="E78" i="60"/>
  <c r="I78" i="60"/>
  <c r="F78" i="60"/>
  <c r="H78" i="60"/>
  <c r="E4" i="60"/>
  <c r="I4" i="60"/>
  <c r="H4" i="60"/>
  <c r="F4" i="60"/>
  <c r="H115" i="60"/>
  <c r="F115" i="60"/>
  <c r="E115" i="60"/>
  <c r="I115" i="60"/>
  <c r="H54" i="60"/>
  <c r="I54" i="60"/>
  <c r="E54" i="60"/>
  <c r="F54" i="60"/>
  <c r="E95" i="60"/>
  <c r="F95" i="60"/>
  <c r="I95" i="60"/>
  <c r="H95" i="60"/>
  <c r="H50" i="60"/>
  <c r="E50" i="60"/>
  <c r="I50" i="60"/>
  <c r="F50" i="60"/>
  <c r="H62" i="60"/>
  <c r="I62" i="60"/>
  <c r="E62" i="60"/>
  <c r="F62" i="60"/>
  <c r="I66" i="60"/>
  <c r="F66" i="60"/>
  <c r="H66" i="60"/>
  <c r="E66" i="60"/>
  <c r="H29" i="60"/>
  <c r="E29" i="60"/>
  <c r="I29" i="60"/>
  <c r="F29" i="60"/>
  <c r="H86" i="60"/>
  <c r="E86" i="60"/>
  <c r="F86" i="60"/>
  <c r="I86" i="60"/>
  <c r="I5" i="60"/>
  <c r="E5" i="60"/>
  <c r="H5" i="60"/>
  <c r="F5" i="60"/>
  <c r="I13" i="60"/>
  <c r="H13" i="60"/>
  <c r="E13" i="60"/>
  <c r="F13" i="60"/>
  <c r="E52" i="60"/>
  <c r="F52" i="60"/>
  <c r="H52" i="60"/>
  <c r="I52" i="60"/>
  <c r="I51" i="60"/>
  <c r="F51" i="60"/>
  <c r="E51" i="60"/>
  <c r="H51" i="60"/>
  <c r="E75" i="60"/>
  <c r="H75" i="60"/>
  <c r="I75" i="60"/>
  <c r="F75" i="60"/>
  <c r="I2" i="60"/>
  <c r="H2" i="60"/>
  <c r="E2" i="60"/>
  <c r="F2" i="60"/>
  <c r="H104" i="60"/>
  <c r="F104" i="60"/>
  <c r="E104" i="60"/>
  <c r="I104" i="60"/>
  <c r="I61" i="60"/>
  <c r="E61" i="60"/>
  <c r="F61" i="60"/>
  <c r="H61" i="60"/>
  <c r="E44" i="60"/>
  <c r="F44" i="60"/>
  <c r="H44" i="60"/>
  <c r="I44" i="60"/>
  <c r="H68" i="60"/>
  <c r="E68" i="60"/>
  <c r="I68" i="60"/>
  <c r="F68" i="60"/>
  <c r="F58" i="60"/>
  <c r="H58" i="60"/>
  <c r="I58" i="60"/>
  <c r="E58" i="60"/>
  <c r="H123" i="60"/>
  <c r="F123" i="60"/>
  <c r="E123" i="60"/>
  <c r="I123" i="60"/>
  <c r="F25" i="60"/>
  <c r="H25" i="60"/>
  <c r="E25" i="60"/>
  <c r="I25" i="60"/>
  <c r="I59" i="60"/>
  <c r="F59" i="60"/>
  <c r="H59" i="60"/>
  <c r="E59" i="60"/>
  <c r="H48" i="60"/>
  <c r="E48" i="60"/>
  <c r="I48" i="60"/>
  <c r="F48" i="60"/>
  <c r="I107" i="60"/>
  <c r="E107" i="60"/>
  <c r="F107" i="60"/>
  <c r="H107" i="60"/>
  <c r="E55" i="60"/>
  <c r="F55" i="60"/>
  <c r="H55" i="60"/>
  <c r="I55" i="60"/>
  <c r="S48" i="56"/>
  <c r="E49" i="60"/>
  <c r="H49" i="60"/>
  <c r="F49" i="60"/>
  <c r="I49" i="60"/>
  <c r="F38" i="60"/>
  <c r="I38" i="60"/>
  <c r="H38" i="60"/>
  <c r="E38" i="60"/>
  <c r="F101" i="60"/>
  <c r="E101" i="60"/>
  <c r="H101" i="60"/>
  <c r="I101" i="60"/>
  <c r="F111" i="60"/>
  <c r="I111" i="60"/>
  <c r="H111" i="60"/>
  <c r="E111" i="60"/>
  <c r="D129" i="60"/>
  <c r="F114" i="60"/>
  <c r="H114" i="60"/>
  <c r="E114" i="60"/>
  <c r="I114" i="60"/>
  <c r="F106" i="60"/>
  <c r="I106" i="60"/>
  <c r="E106" i="60"/>
  <c r="H106" i="60"/>
  <c r="F126" i="60"/>
  <c r="E126" i="60"/>
  <c r="H126" i="60"/>
  <c r="I126" i="60"/>
  <c r="H24" i="60"/>
  <c r="I24" i="60"/>
  <c r="F24" i="60"/>
  <c r="E24" i="60"/>
  <c r="H90" i="60"/>
  <c r="E90" i="60"/>
  <c r="F90" i="60"/>
  <c r="I90" i="60"/>
  <c r="H14" i="60"/>
  <c r="E14" i="60"/>
  <c r="I14" i="60"/>
  <c r="F14" i="60"/>
  <c r="H88" i="60"/>
  <c r="E88" i="60"/>
  <c r="F88" i="60"/>
  <c r="I88" i="60"/>
  <c r="I70" i="60"/>
  <c r="E70" i="60"/>
  <c r="F70" i="60"/>
  <c r="H70" i="60"/>
  <c r="F91" i="60"/>
  <c r="E91" i="60"/>
  <c r="H91" i="60"/>
  <c r="I91" i="60"/>
  <c r="I45" i="60"/>
  <c r="F45" i="60"/>
  <c r="E45" i="60"/>
  <c r="H45" i="60"/>
  <c r="E21" i="60"/>
  <c r="I21" i="60"/>
  <c r="H21" i="60"/>
  <c r="F21" i="60"/>
  <c r="R49" i="56"/>
  <c r="E108" i="60"/>
  <c r="F108" i="60"/>
  <c r="H108" i="60"/>
  <c r="I108" i="60"/>
  <c r="I6" i="60"/>
  <c r="E6" i="60"/>
  <c r="H6" i="60"/>
  <c r="F6" i="60"/>
  <c r="E71" i="60"/>
  <c r="I71" i="60"/>
  <c r="H71" i="60"/>
  <c r="F71" i="60"/>
  <c r="H65" i="60"/>
  <c r="F65" i="60"/>
  <c r="I65" i="60"/>
  <c r="E65" i="60"/>
  <c r="F36" i="60"/>
  <c r="E36" i="60"/>
  <c r="I36" i="60"/>
  <c r="H36" i="60"/>
  <c r="E94" i="60"/>
  <c r="I94" i="60"/>
  <c r="H94" i="60"/>
  <c r="F94" i="60"/>
  <c r="F74" i="60"/>
  <c r="H74" i="60"/>
  <c r="E74" i="60"/>
  <c r="I74" i="60"/>
  <c r="H112" i="60"/>
  <c r="F112" i="60"/>
  <c r="E112" i="60"/>
  <c r="I112" i="60"/>
  <c r="I19" i="60"/>
  <c r="H19" i="60"/>
  <c r="F19" i="60"/>
  <c r="E19" i="60"/>
  <c r="H76" i="60"/>
  <c r="I76" i="60"/>
  <c r="F76" i="60"/>
  <c r="E76" i="60"/>
  <c r="H27" i="60"/>
  <c r="E27" i="60"/>
  <c r="I27" i="60"/>
  <c r="F27" i="60"/>
  <c r="H89" i="60"/>
  <c r="E89" i="60"/>
  <c r="I89" i="60"/>
  <c r="F89" i="60"/>
  <c r="I118" i="60"/>
  <c r="F118" i="60"/>
  <c r="H118" i="60"/>
  <c r="E118" i="60"/>
  <c r="I15" i="60"/>
  <c r="F15" i="60"/>
  <c r="H15" i="60"/>
  <c r="E15" i="60"/>
  <c r="F85" i="60"/>
  <c r="E85" i="60"/>
  <c r="H85" i="60"/>
  <c r="I85" i="60"/>
  <c r="I35" i="60"/>
  <c r="H35" i="60"/>
  <c r="F35" i="60"/>
  <c r="E35" i="60"/>
  <c r="I11" i="60"/>
  <c r="H11" i="60"/>
  <c r="E11" i="60"/>
  <c r="F11" i="60"/>
  <c r="I97" i="60"/>
  <c r="H97" i="60"/>
  <c r="E97" i="60"/>
  <c r="F97" i="60"/>
  <c r="E105" i="60"/>
  <c r="F105" i="60"/>
  <c r="I105" i="60"/>
  <c r="H105" i="60"/>
  <c r="F102" i="60"/>
  <c r="H102" i="60"/>
  <c r="I102" i="60"/>
  <c r="E102" i="60"/>
  <c r="F93" i="60"/>
  <c r="I93" i="60"/>
  <c r="E93" i="60"/>
  <c r="H93" i="60"/>
  <c r="H37" i="60"/>
  <c r="I37" i="60"/>
  <c r="F37" i="60"/>
  <c r="E37" i="60"/>
  <c r="E32" i="60"/>
  <c r="F32" i="60"/>
  <c r="I32" i="60"/>
  <c r="H32" i="60"/>
  <c r="F22" i="60"/>
  <c r="I22" i="60"/>
  <c r="H22" i="60"/>
  <c r="E22" i="60"/>
  <c r="H33" i="60"/>
  <c r="I33" i="60"/>
  <c r="F33" i="60"/>
  <c r="E33" i="60"/>
  <c r="I110" i="60"/>
  <c r="F110" i="60"/>
  <c r="H110" i="60"/>
  <c r="E110" i="60"/>
  <c r="I3" i="60"/>
  <c r="E3" i="60"/>
  <c r="F3" i="60"/>
  <c r="H3" i="60"/>
  <c r="I17" i="60"/>
  <c r="H17" i="60"/>
  <c r="F17" i="60"/>
  <c r="E17" i="60"/>
  <c r="H12" i="60"/>
  <c r="E12" i="60"/>
  <c r="F12" i="60"/>
  <c r="I12" i="60"/>
  <c r="F34" i="60"/>
  <c r="E34" i="60"/>
  <c r="I34" i="60"/>
  <c r="H34" i="60"/>
  <c r="H80" i="60"/>
  <c r="I80" i="60"/>
  <c r="F80" i="60"/>
  <c r="E80" i="60"/>
  <c r="F16" i="60"/>
  <c r="H16" i="60"/>
  <c r="I16" i="60"/>
  <c r="E16" i="60"/>
  <c r="F83" i="60"/>
  <c r="I83" i="60"/>
  <c r="H83" i="60"/>
  <c r="E83" i="60"/>
  <c r="I100" i="60"/>
  <c r="E100" i="60"/>
  <c r="F100" i="60"/>
  <c r="H100" i="60"/>
  <c r="I121" i="60"/>
  <c r="F121" i="60"/>
  <c r="E121" i="60"/>
  <c r="H121" i="60"/>
  <c r="E18" i="60"/>
  <c r="I18" i="60"/>
  <c r="F18" i="60"/>
  <c r="H18" i="60"/>
  <c r="H79" i="60"/>
  <c r="I79" i="60"/>
  <c r="E79" i="60"/>
  <c r="F79" i="60"/>
  <c r="H56" i="60"/>
  <c r="I56" i="60"/>
  <c r="E56" i="60"/>
  <c r="F56" i="60"/>
  <c r="E40" i="60"/>
  <c r="F40" i="60"/>
  <c r="H40" i="60"/>
  <c r="I40" i="60"/>
  <c r="I82" i="60"/>
  <c r="F82" i="60"/>
  <c r="E82" i="60"/>
  <c r="H82" i="60"/>
  <c r="F73" i="60"/>
  <c r="H73" i="60"/>
  <c r="I73" i="60"/>
  <c r="E73" i="60"/>
  <c r="H109" i="60"/>
  <c r="I109" i="60"/>
  <c r="F109" i="60"/>
  <c r="E109" i="60"/>
  <c r="E41" i="60"/>
  <c r="I41" i="60"/>
  <c r="H41" i="60"/>
  <c r="F41" i="60"/>
  <c r="I120" i="60"/>
  <c r="H120" i="60"/>
  <c r="E120" i="60"/>
  <c r="F120" i="60"/>
  <c r="H72" i="60"/>
  <c r="E72" i="60"/>
  <c r="F72" i="60"/>
  <c r="I72" i="60"/>
  <c r="H57" i="60"/>
  <c r="E57" i="60"/>
  <c r="F57" i="60"/>
  <c r="I57" i="60"/>
  <c r="F9" i="60"/>
  <c r="I9" i="60"/>
  <c r="H9" i="60"/>
  <c r="E9" i="60"/>
  <c r="I69" i="60"/>
  <c r="H69" i="60"/>
  <c r="E69" i="60"/>
  <c r="F69" i="60"/>
  <c r="E81" i="60"/>
  <c r="F81" i="60"/>
  <c r="I81" i="60"/>
  <c r="H81" i="60"/>
  <c r="H46" i="60"/>
  <c r="E46" i="60"/>
  <c r="I46" i="60"/>
  <c r="F46" i="60"/>
  <c r="E64" i="60"/>
  <c r="I64" i="60"/>
  <c r="F64" i="60"/>
  <c r="H64" i="60"/>
  <c r="E31" i="60"/>
  <c r="F31" i="60"/>
  <c r="I31" i="60"/>
  <c r="H31" i="60"/>
  <c r="H26" i="60"/>
  <c r="F26" i="60"/>
  <c r="I26" i="60"/>
  <c r="E26" i="60"/>
  <c r="E7" i="60"/>
  <c r="I7" i="60"/>
  <c r="H7" i="60"/>
  <c r="F7" i="60"/>
  <c r="F67" i="60"/>
  <c r="H67" i="60"/>
  <c r="I67" i="60"/>
  <c r="E67" i="60"/>
  <c r="F113" i="60"/>
  <c r="E113" i="60"/>
  <c r="H113" i="60"/>
  <c r="I113" i="60"/>
  <c r="I119" i="60"/>
  <c r="E119" i="60"/>
  <c r="H119" i="60"/>
  <c r="F119" i="60"/>
  <c r="E42" i="60"/>
  <c r="I42" i="60"/>
  <c r="H42" i="60"/>
  <c r="F42" i="60"/>
  <c r="I60" i="60"/>
  <c r="H60" i="60"/>
  <c r="E60" i="60"/>
  <c r="F60" i="60"/>
  <c r="H77" i="60"/>
  <c r="E77" i="60"/>
  <c r="F77" i="60"/>
  <c r="I77" i="60"/>
  <c r="F122" i="60"/>
  <c r="E122" i="60"/>
  <c r="I122" i="60"/>
  <c r="H122" i="60"/>
  <c r="E84" i="60"/>
  <c r="H84" i="60"/>
  <c r="F84" i="60"/>
  <c r="I84" i="60"/>
  <c r="E116" i="60"/>
  <c r="H116" i="60"/>
  <c r="F116" i="60"/>
  <c r="I116" i="60"/>
  <c r="F20" i="60"/>
  <c r="H20" i="60"/>
  <c r="E20" i="60"/>
  <c r="I20" i="60"/>
  <c r="E43" i="60"/>
  <c r="F43" i="60"/>
  <c r="I43" i="60"/>
  <c r="H43" i="60"/>
  <c r="I28" i="60"/>
  <c r="H28" i="60"/>
  <c r="E28" i="60"/>
  <c r="F28" i="60"/>
  <c r="F8" i="60"/>
  <c r="E8" i="60"/>
  <c r="I8" i="60"/>
  <c r="H8" i="60"/>
  <c r="I10" i="60"/>
  <c r="H10" i="60"/>
  <c r="F10" i="60"/>
  <c r="E10" i="60"/>
  <c r="H53" i="60"/>
  <c r="E53" i="60"/>
  <c r="I53" i="60"/>
  <c r="F53" i="60"/>
  <c r="H39" i="60"/>
  <c r="F39" i="60"/>
  <c r="E39" i="60"/>
  <c r="I39" i="60"/>
  <c r="F63" i="60"/>
  <c r="H63" i="60"/>
  <c r="I63" i="60"/>
  <c r="E63" i="60"/>
  <c r="F23" i="60"/>
  <c r="H23" i="60"/>
  <c r="E23" i="60"/>
  <c r="I23" i="60"/>
  <c r="H92" i="60"/>
  <c r="F92" i="60"/>
  <c r="I92" i="60"/>
  <c r="E92" i="60"/>
  <c r="I125" i="60"/>
  <c r="E125" i="60"/>
  <c r="H125" i="60"/>
  <c r="F125" i="60"/>
  <c r="H98" i="60"/>
  <c r="F98" i="60"/>
  <c r="I98" i="60"/>
  <c r="E98" i="60"/>
  <c r="I99" i="60"/>
  <c r="E99" i="60"/>
  <c r="F99" i="60"/>
  <c r="H99" i="60"/>
  <c r="I47" i="60"/>
  <c r="F47" i="60"/>
  <c r="H47" i="60"/>
  <c r="E47" i="60"/>
  <c r="E96" i="60"/>
  <c r="H96" i="60"/>
  <c r="F96" i="60"/>
  <c r="I96" i="60"/>
  <c r="E117" i="60"/>
  <c r="F117" i="60"/>
  <c r="I117" i="60"/>
  <c r="H117" i="60"/>
  <c r="F124" i="60"/>
  <c r="I124" i="60"/>
  <c r="H124" i="60"/>
  <c r="E124" i="60"/>
  <c r="S49" i="56"/>
  <c r="R32" i="56"/>
  <c r="S32" i="56"/>
  <c r="R51" i="56"/>
  <c r="S51" i="56" s="1"/>
  <c r="R39" i="56"/>
  <c r="R40" i="56"/>
  <c r="S40" i="56" s="1"/>
  <c r="S39" i="56"/>
  <c r="R58" i="56"/>
  <c r="S58" i="56"/>
  <c r="R35" i="56"/>
  <c r="S35" i="56" s="1"/>
  <c r="R47" i="56"/>
  <c r="S47" i="56"/>
  <c r="R64" i="56"/>
  <c r="S64" i="56"/>
  <c r="R66" i="56"/>
  <c r="S66" i="56"/>
  <c r="R56" i="56"/>
  <c r="R52" i="56"/>
  <c r="S56" i="56"/>
  <c r="S52" i="56"/>
  <c r="R38" i="56"/>
  <c r="S38" i="56" s="1"/>
  <c r="R59" i="56"/>
  <c r="R43" i="56"/>
  <c r="S43" i="56"/>
  <c r="S59" i="56"/>
  <c r="R57" i="56"/>
  <c r="S57" i="56"/>
  <c r="R50" i="56"/>
  <c r="S50" i="56"/>
  <c r="R54" i="56"/>
  <c r="R30" i="56"/>
  <c r="R61" i="56"/>
  <c r="S61" i="56"/>
  <c r="S54" i="56"/>
  <c r="R41" i="56"/>
  <c r="S41" i="56"/>
  <c r="R55" i="56"/>
  <c r="S55" i="56"/>
  <c r="S30" i="56"/>
  <c r="R31" i="56"/>
  <c r="R33" i="56"/>
  <c r="S33" i="56" s="1"/>
  <c r="S31" i="56"/>
  <c r="R34" i="56"/>
  <c r="R60" i="56"/>
  <c r="R42" i="56"/>
  <c r="S42" i="56" s="1"/>
  <c r="R53" i="56"/>
  <c r="S53" i="56"/>
  <c r="S34" i="56"/>
  <c r="R44" i="56"/>
  <c r="S44" i="56"/>
  <c r="S60" i="56"/>
  <c r="R37" i="56"/>
  <c r="S37" i="56" s="1"/>
  <c r="R45" i="56"/>
  <c r="S45" i="56" s="1"/>
  <c r="R62" i="56"/>
  <c r="S62" i="56"/>
  <c r="R63" i="56"/>
  <c r="S63" i="56"/>
  <c r="R65" i="56"/>
  <c r="S65" i="56"/>
  <c r="S29" i="48"/>
  <c r="U29" i="48" l="1"/>
  <c r="S28" i="48"/>
  <c r="U28" i="48" l="1"/>
  <c r="F7" i="47"/>
  <c r="G4" i="47"/>
  <c r="F8" i="47"/>
  <c r="D9" i="47" s="1"/>
  <c r="F9" i="47"/>
  <c r="H4" i="47"/>
  <c r="D10" i="47"/>
  <c r="G7" i="47"/>
  <c r="F10" i="47"/>
  <c r="H7" i="47"/>
  <c r="G9" i="47"/>
  <c r="F5" i="47"/>
  <c r="D11" i="47"/>
  <c r="G5" i="47"/>
  <c r="H9" i="47"/>
  <c r="F6" i="47"/>
  <c r="F11" i="47"/>
  <c r="H5" i="47"/>
  <c r="D12" i="47"/>
  <c r="G8" i="47"/>
  <c r="H8" i="47" s="1"/>
  <c r="F12" i="47"/>
  <c r="G6" i="47"/>
  <c r="H6" i="47" s="1"/>
  <c r="G11" i="47"/>
  <c r="H11" i="47" s="1"/>
  <c r="D13" i="47"/>
  <c r="S27" i="48"/>
  <c r="N5" i="47"/>
  <c r="G10" i="47"/>
  <c r="H10" i="47" s="1"/>
  <c r="G12" i="47"/>
  <c r="H12" i="47" s="1"/>
  <c r="F13" i="47"/>
  <c r="D14" i="47"/>
  <c r="G13" i="47"/>
  <c r="H13" i="47" s="1"/>
  <c r="F14" i="47"/>
  <c r="D15" i="47"/>
  <c r="G14" i="47"/>
  <c r="H14" i="47"/>
  <c r="F15" i="47"/>
  <c r="G15" i="47"/>
  <c r="H15" i="47" s="1"/>
  <c r="D16" i="47"/>
  <c r="F16" i="47"/>
  <c r="G16" i="47"/>
  <c r="H16" i="47"/>
  <c r="E16" i="47" l="1"/>
  <c r="L14" i="47"/>
  <c r="E15" i="47"/>
  <c r="L13" i="47"/>
  <c r="E14" i="47"/>
  <c r="L12" i="47"/>
  <c r="L10" i="47"/>
  <c r="E13" i="47"/>
  <c r="L11" i="47"/>
  <c r="L6" i="47"/>
  <c r="M6" i="47" s="1"/>
  <c r="L8" i="47"/>
  <c r="M8" i="47" s="1"/>
  <c r="E12" i="47"/>
  <c r="L5" i="47"/>
  <c r="M5" i="47" s="1"/>
  <c r="L9" i="47"/>
  <c r="E11" i="47"/>
  <c r="L7" i="47"/>
  <c r="M7" i="47" s="1"/>
  <c r="E10" i="47"/>
  <c r="L4" i="47"/>
  <c r="M4" i="47" s="1"/>
  <c r="E9" i="47"/>
  <c r="U27" i="48"/>
  <c r="L15" i="47"/>
  <c r="L16" i="47"/>
  <c r="I16" i="47"/>
  <c r="I10" i="47"/>
  <c r="S258" i="45"/>
  <c r="S256" i="45"/>
  <c r="S258" i="46"/>
  <c r="S254" i="45"/>
  <c r="S252" i="45"/>
  <c r="S254" i="46"/>
  <c r="T255" i="47"/>
  <c r="T253" i="47"/>
  <c r="T252" i="47"/>
  <c r="S249" i="46"/>
  <c r="S244" i="45"/>
  <c r="S243" i="45"/>
  <c r="S245" i="46"/>
  <c r="T245" i="47"/>
  <c r="S242" i="46"/>
  <c r="S241" i="46"/>
  <c r="S236" i="45"/>
  <c r="S235" i="45"/>
  <c r="T239" i="47"/>
  <c r="S235" i="46"/>
  <c r="S234" i="46"/>
  <c r="S233" i="46"/>
  <c r="T233" i="47"/>
  <c r="S227" i="45"/>
  <c r="T231" i="47"/>
  <c r="T229" i="47"/>
  <c r="S223" i="45"/>
  <c r="S225" i="46"/>
  <c r="S223" i="46"/>
  <c r="S222" i="46"/>
  <c r="S218" i="45"/>
  <c r="T221" i="47"/>
  <c r="S218" i="46"/>
  <c r="S217" i="46"/>
  <c r="T217" i="47"/>
  <c r="S211" i="45"/>
  <c r="S213" i="46"/>
  <c r="T213" i="47"/>
  <c r="S207" i="45"/>
  <c r="T211" i="47"/>
  <c r="S207" i="46"/>
  <c r="S203" i="45"/>
  <c r="T207" i="47"/>
  <c r="S203" i="46"/>
  <c r="T204" i="47"/>
  <c r="S201" i="46"/>
  <c r="S196" i="45"/>
  <c r="S195" i="45"/>
  <c r="T199" i="47"/>
  <c r="S192" i="45"/>
  <c r="S191" i="45"/>
  <c r="T195" i="47"/>
  <c r="T193" i="47"/>
  <c r="T192" i="47"/>
  <c r="T191" i="47"/>
  <c r="T189" i="47"/>
  <c r="S186" i="46"/>
  <c r="S185" i="46"/>
  <c r="S179" i="45"/>
  <c r="S184" i="46"/>
  <c r="S175" i="45"/>
  <c r="S175" i="46"/>
  <c r="S173" i="46"/>
  <c r="T175" i="47"/>
  <c r="S168" i="45"/>
  <c r="S167" i="45"/>
  <c r="T171" i="47"/>
  <c r="T169" i="47"/>
  <c r="T168" i="47"/>
  <c r="S162" i="45"/>
  <c r="S163" i="46"/>
  <c r="S159" i="45"/>
  <c r="S161" i="46"/>
  <c r="S159" i="46"/>
  <c r="S158" i="46"/>
  <c r="S157" i="46"/>
  <c r="S152" i="45"/>
  <c r="S151" i="45"/>
  <c r="T155" i="47"/>
  <c r="T153" i="47"/>
  <c r="S147" i="45"/>
  <c r="T151" i="47"/>
  <c r="T149" i="47"/>
  <c r="T148" i="47"/>
  <c r="T147" i="47"/>
  <c r="T145" i="47"/>
  <c r="T144" i="47"/>
  <c r="S138" i="45"/>
  <c r="S139" i="46"/>
  <c r="S135" i="45"/>
  <c r="S134" i="45"/>
  <c r="T137" i="47"/>
  <c r="S131" i="45"/>
  <c r="S130" i="45"/>
  <c r="S131" i="46"/>
  <c r="S127" i="45"/>
  <c r="T131" i="47"/>
  <c r="T129" i="47"/>
  <c r="S123" i="45"/>
  <c r="S122" i="45"/>
  <c r="S120" i="45"/>
  <c r="S122" i="46"/>
  <c r="S121" i="46"/>
  <c r="T121" i="47"/>
  <c r="T120" i="47"/>
  <c r="T119" i="47"/>
  <c r="S112" i="45"/>
  <c r="T116" i="47"/>
  <c r="S110" i="45"/>
  <c r="S111" i="46"/>
  <c r="S110" i="46"/>
  <c r="S109" i="46"/>
  <c r="S104" i="45"/>
  <c r="S106" i="46"/>
  <c r="T107" i="47"/>
  <c r="T105" i="47"/>
  <c r="S99" i="45"/>
  <c r="S98" i="45"/>
  <c r="S99" i="46"/>
  <c r="S95" i="45"/>
  <c r="S97" i="46"/>
  <c r="S95" i="46"/>
  <c r="S94" i="46"/>
  <c r="T95" i="47"/>
  <c r="T93" i="47"/>
  <c r="S87" i="45"/>
  <c r="T91" i="47"/>
  <c r="S84" i="45"/>
  <c r="S83" i="45"/>
  <c r="S82" i="45"/>
  <c r="S83" i="46"/>
  <c r="S82" i="46"/>
  <c r="S81" i="46"/>
  <c r="T81" i="47"/>
  <c r="S74" i="45"/>
  <c r="S75" i="46"/>
  <c r="S74" i="46"/>
  <c r="S73" i="46"/>
  <c r="S67" i="45"/>
  <c r="S67" i="46"/>
  <c r="S65" i="46"/>
  <c r="S62" i="46"/>
  <c r="T61" i="47"/>
  <c r="S57" i="46"/>
  <c r="S54" i="46"/>
  <c r="S50" i="46"/>
  <c r="T49" i="47"/>
  <c r="T47" i="47"/>
  <c r="S42" i="46"/>
  <c r="S35" i="45"/>
  <c r="T37" i="47"/>
  <c r="S33" i="46"/>
  <c r="T31" i="47"/>
  <c r="S22" i="45"/>
  <c r="E5" i="45"/>
  <c r="E18" i="46"/>
  <c r="T24" i="47"/>
  <c r="E19" i="46"/>
  <c r="E20" i="46"/>
  <c r="T182" i="47"/>
  <c r="T22" i="47"/>
  <c r="I14" i="47"/>
  <c r="S259" i="46"/>
  <c r="S250" i="45"/>
  <c r="T250" i="47"/>
  <c r="S237" i="45"/>
  <c r="T237" i="47"/>
  <c r="S226" i="45"/>
  <c r="T226" i="47"/>
  <c r="S216" i="45"/>
  <c r="T215" i="47"/>
  <c r="T210" i="47"/>
  <c r="S200" i="45"/>
  <c r="S193" i="45"/>
  <c r="S191" i="46"/>
  <c r="T187" i="47"/>
  <c r="T185" i="47"/>
  <c r="T176" i="47"/>
  <c r="S167" i="46"/>
  <c r="S158" i="45"/>
  <c r="S153" i="45"/>
  <c r="S146" i="45"/>
  <c r="T146" i="47"/>
  <c r="T141" i="47"/>
  <c r="T135" i="47"/>
  <c r="S127" i="46"/>
  <c r="T122" i="47"/>
  <c r="T115" i="47"/>
  <c r="T109" i="47"/>
  <c r="S101" i="46"/>
  <c r="T98" i="47"/>
  <c r="S91" i="46"/>
  <c r="T87" i="47"/>
  <c r="S79" i="46"/>
  <c r="T74" i="47"/>
  <c r="T69" i="47"/>
  <c r="T63" i="47"/>
  <c r="T58" i="47"/>
  <c r="S46" i="45"/>
  <c r="S43" i="46"/>
  <c r="S34" i="45"/>
  <c r="S32" i="46"/>
  <c r="S23" i="45"/>
  <c r="S23" i="46"/>
  <c r="E6" i="46"/>
  <c r="T259" i="46"/>
  <c r="T250" i="45"/>
  <c r="U250" i="47"/>
  <c r="T216" i="45"/>
  <c r="U215" i="47"/>
  <c r="U210" i="47"/>
  <c r="T200" i="45"/>
  <c r="U187" i="47"/>
  <c r="T184" i="47"/>
  <c r="U141" i="47"/>
  <c r="U135" i="47"/>
  <c r="U109" i="47"/>
  <c r="U74" i="47"/>
  <c r="U69" i="47"/>
  <c r="U63" i="47"/>
  <c r="T46" i="45"/>
  <c r="T43" i="46"/>
  <c r="T34" i="45"/>
  <c r="T32" i="46"/>
  <c r="T23" i="45"/>
  <c r="T23" i="46"/>
  <c r="T23" i="47"/>
  <c r="S260" i="46"/>
  <c r="S255" i="45"/>
  <c r="S253" i="45"/>
  <c r="S252" i="46"/>
  <c r="S248" i="46"/>
  <c r="S239" i="45"/>
  <c r="S237" i="46"/>
  <c r="T234" i="47"/>
  <c r="T228" i="47"/>
  <c r="S220" i="46"/>
  <c r="S212" i="46"/>
  <c r="S206" i="46"/>
  <c r="S198" i="45"/>
  <c r="S194" i="46"/>
  <c r="S189" i="46"/>
  <c r="S181" i="45"/>
  <c r="T173" i="47"/>
  <c r="S163" i="45"/>
  <c r="T163" i="47"/>
  <c r="S154" i="46"/>
  <c r="S149" i="46"/>
  <c r="S144" i="46"/>
  <c r="S136" i="46"/>
  <c r="S130" i="46"/>
  <c r="T127" i="47"/>
  <c r="S117" i="45"/>
  <c r="S114" i="46"/>
  <c r="S105" i="45"/>
  <c r="S102" i="46"/>
  <c r="S93" i="45"/>
  <c r="S90" i="46"/>
  <c r="S85" i="46"/>
  <c r="S77" i="45"/>
  <c r="T76" i="47"/>
  <c r="S66" i="45"/>
  <c r="T64" i="47"/>
  <c r="S53" i="45"/>
  <c r="T52" i="47"/>
  <c r="S45" i="46"/>
  <c r="S37" i="45"/>
  <c r="S35" i="46"/>
  <c r="S25" i="45"/>
  <c r="E11" i="45"/>
  <c r="U23" i="47"/>
  <c r="T258" i="45"/>
  <c r="T256" i="45"/>
  <c r="T258" i="46"/>
  <c r="T254" i="45"/>
  <c r="T252" i="45"/>
  <c r="T254" i="46"/>
  <c r="U255" i="47"/>
  <c r="U253" i="47"/>
  <c r="U252" i="47"/>
  <c r="T249" i="46"/>
  <c r="T244" i="45"/>
  <c r="T243" i="45"/>
  <c r="T245" i="46"/>
  <c r="U245" i="47"/>
  <c r="T242" i="46"/>
  <c r="T241" i="46"/>
  <c r="T236" i="45"/>
  <c r="T235" i="45"/>
  <c r="U239" i="47"/>
  <c r="T235" i="46"/>
  <c r="T234" i="46"/>
  <c r="T233" i="46"/>
  <c r="U233" i="47"/>
  <c r="T227" i="45"/>
  <c r="U231" i="47"/>
  <c r="U229" i="47"/>
  <c r="T223" i="45"/>
  <c r="T225" i="46"/>
  <c r="T223" i="46"/>
  <c r="T222" i="46"/>
  <c r="T218" i="45"/>
  <c r="U221" i="47"/>
  <c r="T218" i="46"/>
  <c r="T217" i="46"/>
  <c r="U217" i="47"/>
  <c r="T211" i="45"/>
  <c r="T213" i="46"/>
  <c r="U213" i="47"/>
  <c r="T207" i="45"/>
  <c r="U211" i="47"/>
  <c r="T207" i="46"/>
  <c r="T203" i="45"/>
  <c r="U207" i="47"/>
  <c r="T203" i="46"/>
  <c r="U204" i="47"/>
  <c r="T201" i="46"/>
  <c r="T196" i="45"/>
  <c r="T195" i="45"/>
  <c r="U199" i="47"/>
  <c r="T192" i="45"/>
  <c r="T191" i="45"/>
  <c r="U195" i="47"/>
  <c r="U193" i="47"/>
  <c r="U192" i="47"/>
  <c r="U191" i="47"/>
  <c r="U189" i="47"/>
  <c r="T186" i="46"/>
  <c r="T185" i="46"/>
  <c r="T179" i="45"/>
  <c r="T184" i="46"/>
  <c r="T175" i="45"/>
  <c r="T183" i="47"/>
  <c r="S180" i="45"/>
  <c r="U185" i="47"/>
  <c r="T175" i="46"/>
  <c r="T173" i="46"/>
  <c r="U175" i="47"/>
  <c r="T168" i="45"/>
  <c r="T167" i="45"/>
  <c r="U171" i="47"/>
  <c r="U169" i="47"/>
  <c r="U168" i="47"/>
  <c r="T162" i="45"/>
  <c r="T163" i="46"/>
  <c r="T159" i="45"/>
  <c r="T161" i="46"/>
  <c r="T159" i="46"/>
  <c r="T158" i="46"/>
  <c r="T157" i="46"/>
  <c r="T152" i="45"/>
  <c r="T151" i="45"/>
  <c r="U155" i="47"/>
  <c r="U153" i="47"/>
  <c r="T147" i="45"/>
  <c r="U151" i="47"/>
  <c r="U149" i="47"/>
  <c r="U148" i="47"/>
  <c r="U147" i="47"/>
  <c r="U145" i="47"/>
  <c r="U144" i="47"/>
  <c r="T138" i="45"/>
  <c r="T139" i="46"/>
  <c r="T135" i="45"/>
  <c r="T134" i="45"/>
  <c r="U137" i="47"/>
  <c r="T131" i="45"/>
  <c r="T130" i="45"/>
  <c r="T131" i="46"/>
  <c r="T127" i="45"/>
  <c r="U131" i="47"/>
  <c r="U129" i="47"/>
  <c r="T123" i="45"/>
  <c r="T122" i="45"/>
  <c r="T120" i="45"/>
  <c r="T122" i="46"/>
  <c r="T121" i="46"/>
  <c r="U121" i="47"/>
  <c r="U120" i="47"/>
  <c r="U119" i="47"/>
  <c r="T112" i="45"/>
  <c r="U116" i="47"/>
  <c r="T110" i="45"/>
  <c r="T111" i="46"/>
  <c r="T110" i="46"/>
  <c r="T109" i="46"/>
  <c r="T104" i="45"/>
  <c r="T106" i="46"/>
  <c r="U107" i="47"/>
  <c r="U105" i="47"/>
  <c r="T99" i="45"/>
  <c r="T98" i="45"/>
  <c r="T99" i="46"/>
  <c r="T95" i="45"/>
  <c r="T97" i="46"/>
  <c r="T95" i="46"/>
  <c r="T94" i="46"/>
  <c r="U95" i="47"/>
  <c r="U93" i="47"/>
  <c r="T87" i="45"/>
  <c r="U91" i="47"/>
  <c r="T84" i="45"/>
  <c r="T83" i="45"/>
  <c r="T82" i="45"/>
  <c r="T83" i="46"/>
  <c r="T82" i="46"/>
  <c r="T81" i="46"/>
  <c r="U81" i="47"/>
  <c r="T74" i="45"/>
  <c r="T75" i="46"/>
  <c r="T74" i="46"/>
  <c r="T73" i="46"/>
  <c r="T67" i="45"/>
  <c r="T67" i="46"/>
  <c r="T65" i="46"/>
  <c r="T62" i="46"/>
  <c r="U61" i="47"/>
  <c r="T57" i="46"/>
  <c r="T54" i="46"/>
  <c r="T50" i="46"/>
  <c r="U49" i="47"/>
  <c r="U47" i="47"/>
  <c r="T42" i="46"/>
  <c r="T35" i="45"/>
  <c r="U37" i="47"/>
  <c r="T33" i="46"/>
  <c r="U31" i="47"/>
  <c r="T22" i="45"/>
  <c r="E14" i="45"/>
  <c r="U24" i="47"/>
  <c r="E12" i="46"/>
  <c r="S20" i="45"/>
  <c r="F5" i="45"/>
  <c r="F11" i="45"/>
  <c r="S18" i="45"/>
  <c r="E21" i="46"/>
  <c r="S262" i="46"/>
  <c r="T259" i="47"/>
  <c r="S249" i="45"/>
  <c r="T249" i="47"/>
  <c r="S243" i="46"/>
  <c r="T243" i="46" s="1"/>
  <c r="S234" i="45"/>
  <c r="T234" i="45" s="1"/>
  <c r="S232" i="46"/>
  <c r="T232" i="46" s="1"/>
  <c r="S222" i="45"/>
  <c r="T222" i="45" s="1"/>
  <c r="S217" i="45"/>
  <c r="S212" i="45"/>
  <c r="S204" i="45"/>
  <c r="T202" i="47"/>
  <c r="T197" i="47"/>
  <c r="S186" i="45"/>
  <c r="S182" i="46"/>
  <c r="T178" i="47"/>
  <c r="T174" i="47"/>
  <c r="T167" i="47"/>
  <c r="S160" i="46"/>
  <c r="T157" i="47"/>
  <c r="S145" i="45"/>
  <c r="T143" i="47"/>
  <c r="S133" i="45"/>
  <c r="S126" i="45"/>
  <c r="S124" i="46"/>
  <c r="S119" i="46"/>
  <c r="T117" i="47"/>
  <c r="T111" i="47"/>
  <c r="S100" i="45"/>
  <c r="S94" i="45"/>
  <c r="S89" i="45"/>
  <c r="T89" i="47"/>
  <c r="T83" i="47"/>
  <c r="T77" i="47"/>
  <c r="S68" i="46"/>
  <c r="S60" i="45"/>
  <c r="T59" i="47"/>
  <c r="S49" i="45"/>
  <c r="S42" i="45"/>
  <c r="S40" i="46"/>
  <c r="S31" i="45"/>
  <c r="T32" i="47"/>
  <c r="T20" i="45"/>
  <c r="G5" i="45"/>
  <c r="T18" i="45"/>
  <c r="U259" i="47"/>
  <c r="T204" i="45"/>
  <c r="U202" i="47"/>
  <c r="T182" i="46"/>
  <c r="S176" i="46"/>
  <c r="T176" i="46" s="1"/>
  <c r="U174" i="47"/>
  <c r="U167" i="47"/>
  <c r="T145" i="45"/>
  <c r="T124" i="46"/>
  <c r="T119" i="46"/>
  <c r="U115" i="47"/>
  <c r="T100" i="45"/>
  <c r="T94" i="45"/>
  <c r="T91" i="46"/>
  <c r="U87" i="47"/>
  <c r="T68" i="46"/>
  <c r="T60" i="45"/>
  <c r="U59" i="47"/>
  <c r="T49" i="45"/>
  <c r="T42" i="45"/>
  <c r="T40" i="46"/>
  <c r="T31" i="45"/>
  <c r="U32" i="47"/>
  <c r="E18" i="45"/>
  <c r="E15" i="46"/>
  <c r="S262" i="45"/>
  <c r="T262" i="45" s="1"/>
  <c r="S257" i="46"/>
  <c r="S253" i="46"/>
  <c r="T248" i="47"/>
  <c r="T243" i="47"/>
  <c r="S233" i="45"/>
  <c r="T232" i="47"/>
  <c r="T227" i="47"/>
  <c r="T220" i="47"/>
  <c r="S210" i="45"/>
  <c r="S208" i="46"/>
  <c r="S202" i="46"/>
  <c r="S196" i="46"/>
  <c r="S187" i="45"/>
  <c r="S182" i="45"/>
  <c r="S170" i="45"/>
  <c r="T170" i="47"/>
  <c r="T164" i="47"/>
  <c r="S156" i="46"/>
  <c r="T152" i="47"/>
  <c r="S142" i="45"/>
  <c r="S137" i="45"/>
  <c r="S132" i="46"/>
  <c r="T128" i="47"/>
  <c r="S118" i="45"/>
  <c r="S116" i="46"/>
  <c r="T112" i="47"/>
  <c r="S102" i="45"/>
  <c r="S100" i="46"/>
  <c r="S90" i="45"/>
  <c r="T88" i="47"/>
  <c r="S78" i="45"/>
  <c r="T78" i="47"/>
  <c r="T72" i="47"/>
  <c r="T67" i="47"/>
  <c r="S58" i="46"/>
  <c r="S50" i="45"/>
  <c r="S48" i="46"/>
  <c r="T44" i="47"/>
  <c r="S37" i="46"/>
  <c r="T34" i="47"/>
  <c r="S27" i="46"/>
  <c r="T25" i="47"/>
  <c r="I14" i="45"/>
  <c r="E8" i="46"/>
  <c r="I15" i="47"/>
  <c r="I9" i="47"/>
  <c r="S260" i="45"/>
  <c r="T260" i="45" s="1"/>
  <c r="S261" i="46"/>
  <c r="T261" i="46" s="1"/>
  <c r="T261" i="47"/>
  <c r="U261" i="47" s="1"/>
  <c r="T260" i="47"/>
  <c r="T258" i="47"/>
  <c r="U258" i="47" s="1"/>
  <c r="T257" i="47"/>
  <c r="U257" i="47" s="1"/>
  <c r="T256" i="47"/>
  <c r="T254" i="47"/>
  <c r="U254" i="47" s="1"/>
  <c r="S248" i="45"/>
  <c r="S250" i="46"/>
  <c r="S245" i="45"/>
  <c r="T245" i="45" s="1"/>
  <c r="S247" i="46"/>
  <c r="T247" i="46" s="1"/>
  <c r="S246" i="46"/>
  <c r="S244" i="46"/>
  <c r="S240" i="45"/>
  <c r="T240" i="45" s="1"/>
  <c r="T244" i="47"/>
  <c r="U244" i="47" s="1"/>
  <c r="T242" i="47"/>
  <c r="S239" i="46"/>
  <c r="S238" i="46"/>
  <c r="T238" i="46" s="1"/>
  <c r="S236" i="46"/>
  <c r="T236" i="46" s="1"/>
  <c r="S232" i="45"/>
  <c r="T236" i="47"/>
  <c r="S229" i="45"/>
  <c r="T229" i="45" s="1"/>
  <c r="S228" i="45"/>
  <c r="T228" i="45" s="1"/>
  <c r="S230" i="46"/>
  <c r="S225" i="45"/>
  <c r="S224" i="45"/>
  <c r="T224" i="45" s="1"/>
  <c r="S226" i="46"/>
  <c r="S221" i="45"/>
  <c r="T221" i="45" s="1"/>
  <c r="S220" i="45"/>
  <c r="T224" i="47"/>
  <c r="T222" i="47"/>
  <c r="U222" i="47" s="1"/>
  <c r="S219" i="46"/>
  <c r="T219" i="46" s="1"/>
  <c r="S215" i="45"/>
  <c r="T218" i="47"/>
  <c r="S215" i="46"/>
  <c r="T215" i="46" s="1"/>
  <c r="S214" i="46"/>
  <c r="T214" i="46" s="1"/>
  <c r="T214" i="47"/>
  <c r="S208" i="45"/>
  <c r="T212" i="47"/>
  <c r="U212" i="47" s="1"/>
  <c r="S205" i="45"/>
  <c r="T209" i="47"/>
  <c r="U209" i="47" s="1"/>
  <c r="T208" i="47"/>
  <c r="S204" i="46"/>
  <c r="T204" i="46" s="1"/>
  <c r="T205" i="47"/>
  <c r="S199" i="45"/>
  <c r="T199" i="45" s="1"/>
  <c r="S197" i="45"/>
  <c r="S199" i="46"/>
  <c r="T200" i="47"/>
  <c r="U200" i="47" s="1"/>
  <c r="T198" i="47"/>
  <c r="S195" i="46"/>
  <c r="T195" i="46" s="1"/>
  <c r="T196" i="47"/>
  <c r="S189" i="45"/>
  <c r="T189" i="45" s="1"/>
  <c r="S188" i="45"/>
  <c r="S190" i="46"/>
  <c r="T190" i="46" s="1"/>
  <c r="S188" i="46"/>
  <c r="T188" i="46" s="1"/>
  <c r="S187" i="46"/>
  <c r="T188" i="47"/>
  <c r="S183" i="46"/>
  <c r="T183" i="46" s="1"/>
  <c r="S180" i="46"/>
  <c r="S178" i="46"/>
  <c r="T178" i="46" s="1"/>
  <c r="T181" i="47"/>
  <c r="U183" i="47"/>
  <c r="T180" i="45"/>
  <c r="T180" i="47"/>
  <c r="U180" i="47" s="1"/>
  <c r="T177" i="47"/>
  <c r="S174" i="46"/>
  <c r="S172" i="46"/>
  <c r="S171" i="46"/>
  <c r="T171" i="46" s="1"/>
  <c r="S170" i="46"/>
  <c r="T170" i="46" s="1"/>
  <c r="S165" i="45"/>
  <c r="S164" i="45"/>
  <c r="S166" i="46"/>
  <c r="T166" i="46" s="1"/>
  <c r="T166" i="47"/>
  <c r="U166" i="47" s="1"/>
  <c r="T165" i="47"/>
  <c r="S162" i="46"/>
  <c r="T162" i="47"/>
  <c r="U162" i="47" s="1"/>
  <c r="S156" i="45"/>
  <c r="T156" i="45" s="1"/>
  <c r="S155" i="45"/>
  <c r="T158" i="47"/>
  <c r="S155" i="46"/>
  <c r="T155" i="46" s="1"/>
  <c r="T156" i="47"/>
  <c r="U156" i="47" s="1"/>
  <c r="S152" i="46"/>
  <c r="S151" i="46"/>
  <c r="S150" i="46"/>
  <c r="T150" i="46" s="1"/>
  <c r="T150" i="47"/>
  <c r="U150" i="47" s="1"/>
  <c r="S147" i="46"/>
  <c r="S146" i="46"/>
  <c r="S141" i="45"/>
  <c r="T141" i="45" s="1"/>
  <c r="S140" i="45"/>
  <c r="S139" i="45"/>
  <c r="S140" i="46"/>
  <c r="T140" i="46" s="1"/>
  <c r="S136" i="45"/>
  <c r="T140" i="47"/>
  <c r="U140" i="47" s="1"/>
  <c r="T138" i="47"/>
  <c r="S135" i="46"/>
  <c r="T135" i="46" s="1"/>
  <c r="T136" i="47"/>
  <c r="S129" i="45"/>
  <c r="S128" i="45"/>
  <c r="T128" i="45" s="1"/>
  <c r="T132" i="47"/>
  <c r="U132" i="47" s="1"/>
  <c r="S128" i="46"/>
  <c r="S124" i="45"/>
  <c r="S126" i="46"/>
  <c r="T126" i="46" s="1"/>
  <c r="S121" i="45"/>
  <c r="T121" i="45" s="1"/>
  <c r="S123" i="46"/>
  <c r="S119" i="45"/>
  <c r="S120" i="46"/>
  <c r="T120" i="46" s="1"/>
  <c r="S116" i="45"/>
  <c r="T116" i="45" s="1"/>
  <c r="S118" i="46"/>
  <c r="T118" i="47"/>
  <c r="S115" i="46"/>
  <c r="T115" i="46" s="1"/>
  <c r="S111" i="45"/>
  <c r="S112" i="46"/>
  <c r="T112" i="46" s="1"/>
  <c r="T113" i="47"/>
  <c r="S107" i="45"/>
  <c r="T107" i="45" s="1"/>
  <c r="T110" i="47"/>
  <c r="S107" i="46"/>
  <c r="T108" i="47"/>
  <c r="U108" i="47" s="1"/>
  <c r="S104" i="46"/>
  <c r="T104" i="46" s="1"/>
  <c r="S103" i="46"/>
  <c r="T104" i="47"/>
  <c r="U104" i="47" s="1"/>
  <c r="S97" i="45"/>
  <c r="T101" i="47"/>
  <c r="S98" i="46"/>
  <c r="T98" i="46" s="1"/>
  <c r="S96" i="46"/>
  <c r="T96" i="46" s="1"/>
  <c r="T97" i="47"/>
  <c r="T96" i="47"/>
  <c r="S92" i="46"/>
  <c r="T92" i="46" s="1"/>
  <c r="S88" i="45"/>
  <c r="T88" i="45" s="1"/>
  <c r="T92" i="47"/>
  <c r="S88" i="46"/>
  <c r="S87" i="46"/>
  <c r="T87" i="46" s="1"/>
  <c r="S86" i="46"/>
  <c r="T86" i="46" s="1"/>
  <c r="T86" i="47"/>
  <c r="T85" i="47"/>
  <c r="T84" i="47"/>
  <c r="U84" i="47" s="1"/>
  <c r="T82" i="47"/>
  <c r="U82" i="47" s="1"/>
  <c r="S76" i="45"/>
  <c r="S75" i="45"/>
  <c r="S73" i="45"/>
  <c r="T73" i="45" s="1"/>
  <c r="S72" i="45"/>
  <c r="T72" i="45" s="1"/>
  <c r="S71" i="45"/>
  <c r="S72" i="46"/>
  <c r="T73" i="47"/>
  <c r="S70" i="46"/>
  <c r="T70" i="46" s="1"/>
  <c r="T70" i="47"/>
  <c r="U70" i="47" s="1"/>
  <c r="S64" i="45"/>
  <c r="S63" i="45"/>
  <c r="S61" i="45"/>
  <c r="T61" i="45" s="1"/>
  <c r="T65" i="47"/>
  <c r="S59" i="45"/>
  <c r="T59" i="45" s="1"/>
  <c r="S60" i="46"/>
  <c r="S56" i="45"/>
  <c r="S55" i="45"/>
  <c r="T55" i="45" s="1"/>
  <c r="S56" i="46"/>
  <c r="S55" i="46"/>
  <c r="T55" i="46" s="1"/>
  <c r="S51" i="45"/>
  <c r="S52" i="46"/>
  <c r="T53" i="47"/>
  <c r="U53" i="47" s="1"/>
  <c r="S47" i="45"/>
  <c r="T47" i="45" s="1"/>
  <c r="S45" i="45"/>
  <c r="S44" i="45"/>
  <c r="T48" i="47"/>
  <c r="U48" i="47" s="1"/>
  <c r="S44" i="46"/>
  <c r="T44" i="46" s="1"/>
  <c r="T45" i="47"/>
  <c r="S39" i="45"/>
  <c r="T42" i="47"/>
  <c r="U42" i="47" s="1"/>
  <c r="S39" i="46"/>
  <c r="T39" i="46" s="1"/>
  <c r="S38" i="46"/>
  <c r="S33" i="45"/>
  <c r="S32" i="45"/>
  <c r="S30" i="45"/>
  <c r="T30" i="45" s="1"/>
  <c r="S29" i="45"/>
  <c r="T29" i="45" s="1"/>
  <c r="T33" i="47"/>
  <c r="S30" i="46"/>
  <c r="S29" i="46"/>
  <c r="T29" i="46" s="1"/>
  <c r="T29" i="47"/>
  <c r="T28" i="47"/>
  <c r="U28" i="47" s="1"/>
  <c r="S21" i="45"/>
  <c r="S19" i="45"/>
  <c r="E7" i="45"/>
  <c r="E15" i="45"/>
  <c r="I5" i="45"/>
  <c r="I7" i="45"/>
  <c r="I11" i="45"/>
  <c r="I12" i="47"/>
  <c r="T248" i="45"/>
  <c r="T244" i="46"/>
  <c r="T239" i="46"/>
  <c r="U236" i="47"/>
  <c r="T225" i="45"/>
  <c r="T220" i="45"/>
  <c r="T215" i="45"/>
  <c r="U214" i="47"/>
  <c r="T205" i="45"/>
  <c r="U205" i="47"/>
  <c r="T199" i="46"/>
  <c r="U196" i="47"/>
  <c r="T187" i="46"/>
  <c r="T180" i="46"/>
  <c r="S177" i="45"/>
  <c r="T174" i="46"/>
  <c r="T165" i="45"/>
  <c r="U165" i="47"/>
  <c r="T155" i="45"/>
  <c r="T152" i="46"/>
  <c r="T147" i="46"/>
  <c r="T140" i="45"/>
  <c r="T136" i="45"/>
  <c r="T129" i="45"/>
  <c r="T124" i="45"/>
  <c r="T119" i="45"/>
  <c r="U118" i="47"/>
  <c r="U113" i="47"/>
  <c r="T107" i="46"/>
  <c r="T97" i="45"/>
  <c r="U97" i="47"/>
  <c r="U92" i="47"/>
  <c r="U86" i="47"/>
  <c r="T76" i="45"/>
  <c r="T72" i="46"/>
  <c r="T64" i="45"/>
  <c r="U65" i="47"/>
  <c r="T56" i="45"/>
  <c r="T51" i="45"/>
  <c r="T45" i="45"/>
  <c r="U45" i="47"/>
  <c r="T38" i="46"/>
  <c r="T32" i="45"/>
  <c r="T30" i="46"/>
  <c r="T21" i="45"/>
  <c r="E8" i="45"/>
  <c r="E5" i="46"/>
  <c r="S257" i="45"/>
  <c r="T257" i="45" s="1"/>
  <c r="S256" i="46"/>
  <c r="S251" i="46"/>
  <c r="S242" i="45"/>
  <c r="S238" i="45"/>
  <c r="T238" i="47"/>
  <c r="S231" i="46"/>
  <c r="S227" i="46"/>
  <c r="T223" i="47"/>
  <c r="S216" i="46"/>
  <c r="S211" i="46"/>
  <c r="S205" i="46"/>
  <c r="T203" i="47"/>
  <c r="S194" i="45"/>
  <c r="T194" i="45" s="1"/>
  <c r="T194" i="47"/>
  <c r="U194" i="47" s="1"/>
  <c r="S184" i="45"/>
  <c r="S178" i="45"/>
  <c r="T177" i="45"/>
  <c r="S169" i="45"/>
  <c r="S168" i="46"/>
  <c r="T168" i="46" s="1"/>
  <c r="S161" i="45"/>
  <c r="T161" i="45" s="1"/>
  <c r="T161" i="47"/>
  <c r="U161" i="47" s="1"/>
  <c r="S149" i="45"/>
  <c r="T149" i="45" s="1"/>
  <c r="S144" i="45"/>
  <c r="S143" i="46"/>
  <c r="T143" i="46" s="1"/>
  <c r="T139" i="47"/>
  <c r="U139" i="47" s="1"/>
  <c r="T134" i="47"/>
  <c r="S125" i="46"/>
  <c r="T123" i="47"/>
  <c r="S113" i="45"/>
  <c r="S108" i="45"/>
  <c r="S105" i="46"/>
  <c r="T102" i="47"/>
  <c r="U102" i="47" s="1"/>
  <c r="S93" i="46"/>
  <c r="T93" i="46" s="1"/>
  <c r="T90" i="47"/>
  <c r="U90" i="47" s="1"/>
  <c r="S80" i="45"/>
  <c r="T80" i="45" s="1"/>
  <c r="T79" i="47"/>
  <c r="U79" i="47" s="1"/>
  <c r="T75" i="47"/>
  <c r="U75" i="47" s="1"/>
  <c r="S69" i="46"/>
  <c r="T66" i="47"/>
  <c r="S59" i="46"/>
  <c r="S53" i="46"/>
  <c r="T50" i="47"/>
  <c r="S41" i="45"/>
  <c r="S36" i="45"/>
  <c r="T36" i="47"/>
  <c r="S24" i="45"/>
  <c r="S24" i="46"/>
  <c r="T24" i="46" s="1"/>
  <c r="E9" i="45"/>
  <c r="G11" i="45"/>
  <c r="E14" i="46"/>
  <c r="T256" i="46"/>
  <c r="T249" i="45"/>
  <c r="U249" i="47"/>
  <c r="T238" i="45"/>
  <c r="U238" i="47"/>
  <c r="T231" i="46"/>
  <c r="T227" i="46"/>
  <c r="U223" i="47"/>
  <c r="T216" i="46"/>
  <c r="T211" i="46"/>
  <c r="T205" i="46"/>
  <c r="U203" i="47"/>
  <c r="T193" i="45"/>
  <c r="T191" i="46"/>
  <c r="T184" i="45"/>
  <c r="T178" i="45"/>
  <c r="U178" i="47"/>
  <c r="T169" i="45"/>
  <c r="T167" i="46"/>
  <c r="T158" i="45"/>
  <c r="T153" i="45"/>
  <c r="T144" i="45"/>
  <c r="U143" i="47"/>
  <c r="T133" i="45"/>
  <c r="U134" i="47"/>
  <c r="T127" i="46"/>
  <c r="U123" i="47"/>
  <c r="T113" i="45"/>
  <c r="T108" i="45"/>
  <c r="T105" i="46"/>
  <c r="T101" i="46"/>
  <c r="U98" i="47"/>
  <c r="T89" i="45"/>
  <c r="U89" i="47"/>
  <c r="U83" i="47"/>
  <c r="U58" i="47"/>
  <c r="S22" i="46"/>
  <c r="S20" i="46"/>
  <c r="S259" i="45"/>
  <c r="S251" i="45"/>
  <c r="S246" i="45"/>
  <c r="T247" i="47"/>
  <c r="S240" i="46"/>
  <c r="S231" i="45"/>
  <c r="S229" i="46"/>
  <c r="S224" i="46"/>
  <c r="S221" i="46"/>
  <c r="S213" i="45"/>
  <c r="S210" i="46"/>
  <c r="S202" i="45"/>
  <c r="S198" i="46"/>
  <c r="S190" i="45"/>
  <c r="S185" i="45"/>
  <c r="T186" i="47"/>
  <c r="U184" i="47"/>
  <c r="S171" i="45"/>
  <c r="S166" i="45"/>
  <c r="S160" i="45"/>
  <c r="T160" i="47"/>
  <c r="S150" i="45"/>
  <c r="S148" i="46"/>
  <c r="S142" i="46"/>
  <c r="S138" i="46"/>
  <c r="S134" i="46"/>
  <c r="S125" i="45"/>
  <c r="T124" i="47"/>
  <c r="S117" i="46"/>
  <c r="T114" i="47"/>
  <c r="S103" i="45"/>
  <c r="T103" i="47"/>
  <c r="T99" i="47"/>
  <c r="T94" i="47"/>
  <c r="S85" i="45"/>
  <c r="S79" i="45"/>
  <c r="S77" i="46"/>
  <c r="S69" i="45"/>
  <c r="S66" i="46"/>
  <c r="S58" i="45"/>
  <c r="S54" i="45"/>
  <c r="T54" i="47"/>
  <c r="S46" i="46"/>
  <c r="S38" i="45"/>
  <c r="T38" i="47"/>
  <c r="S27" i="45"/>
  <c r="T27" i="47"/>
  <c r="T22" i="46"/>
  <c r="I8" i="45"/>
  <c r="T20" i="46"/>
  <c r="I13" i="47"/>
  <c r="S261" i="45"/>
  <c r="T261" i="45" s="1"/>
  <c r="T259" i="45"/>
  <c r="T260" i="46"/>
  <c r="T255" i="45"/>
  <c r="T257" i="46"/>
  <c r="T253" i="45"/>
  <c r="T251" i="45"/>
  <c r="T253" i="46"/>
  <c r="T252" i="46"/>
  <c r="T246" i="45"/>
  <c r="T248" i="46"/>
  <c r="U248" i="47"/>
  <c r="U247" i="47"/>
  <c r="T239" i="45"/>
  <c r="U243" i="47"/>
  <c r="T240" i="46"/>
  <c r="T237" i="46"/>
  <c r="T233" i="45"/>
  <c r="T231" i="45"/>
  <c r="U234" i="47"/>
  <c r="U232" i="47"/>
  <c r="T229" i="46"/>
  <c r="U228" i="47"/>
  <c r="U227" i="47"/>
  <c r="T224" i="46"/>
  <c r="T221" i="46"/>
  <c r="T220" i="46"/>
  <c r="U220" i="47"/>
  <c r="T213" i="45"/>
  <c r="T210" i="45"/>
  <c r="T212" i="46"/>
  <c r="T210" i="46"/>
  <c r="T208" i="46"/>
  <c r="T206" i="46"/>
  <c r="T202" i="45"/>
  <c r="T202" i="46"/>
  <c r="T198" i="45"/>
  <c r="T198" i="46"/>
  <c r="T196" i="46"/>
  <c r="T194" i="46"/>
  <c r="T190" i="45"/>
  <c r="T187" i="45"/>
  <c r="T189" i="46"/>
  <c r="T185" i="45"/>
  <c r="T182" i="45"/>
  <c r="U186" i="47"/>
  <c r="T181" i="45"/>
  <c r="S177" i="46"/>
  <c r="T177" i="46" s="1"/>
  <c r="T179" i="47"/>
  <c r="U179" i="47" s="1"/>
  <c r="S173" i="45"/>
  <c r="T173" i="45" s="1"/>
  <c r="T171" i="45"/>
  <c r="T170" i="45"/>
  <c r="U173" i="47"/>
  <c r="T166" i="45"/>
  <c r="U170" i="47"/>
  <c r="T163" i="45"/>
  <c r="T160" i="45"/>
  <c r="U164" i="47"/>
  <c r="U163" i="47"/>
  <c r="U160" i="47"/>
  <c r="T156" i="46"/>
  <c r="T154" i="46"/>
  <c r="T150" i="45"/>
  <c r="U152" i="47"/>
  <c r="T149" i="46"/>
  <c r="T148" i="46"/>
  <c r="T142" i="45"/>
  <c r="T144" i="46"/>
  <c r="T142" i="46"/>
  <c r="T137" i="45"/>
  <c r="T138" i="46"/>
  <c r="T136" i="46"/>
  <c r="T134" i="46"/>
  <c r="T132" i="46"/>
  <c r="T130" i="46"/>
  <c r="T125" i="45"/>
  <c r="U128" i="47"/>
  <c r="U127" i="47"/>
  <c r="U124" i="47"/>
  <c r="T118" i="45"/>
  <c r="T117" i="45"/>
  <c r="T117" i="46"/>
  <c r="T116" i="46"/>
  <c r="T114" i="46"/>
  <c r="U114" i="47"/>
  <c r="U112" i="47"/>
  <c r="T105" i="45"/>
  <c r="T103" i="45"/>
  <c r="T102" i="45"/>
  <c r="T102" i="46"/>
  <c r="U103" i="47"/>
  <c r="T100" i="46"/>
  <c r="U99" i="47"/>
  <c r="T93" i="45"/>
  <c r="T90" i="45"/>
  <c r="U94" i="47"/>
  <c r="T90" i="46"/>
  <c r="T85" i="45"/>
  <c r="U88" i="47"/>
  <c r="T85" i="46"/>
  <c r="T79" i="45"/>
  <c r="T78" i="45"/>
  <c r="T77" i="45"/>
  <c r="T77" i="46"/>
  <c r="U78" i="47"/>
  <c r="U76" i="47"/>
  <c r="T69" i="45"/>
  <c r="U72" i="47"/>
  <c r="T66" i="45"/>
  <c r="T66" i="46"/>
  <c r="U67" i="47"/>
  <c r="U64" i="47"/>
  <c r="T58" i="45"/>
  <c r="T58" i="46"/>
  <c r="T54" i="45"/>
  <c r="T53" i="45"/>
  <c r="T50" i="45"/>
  <c r="U54" i="47"/>
  <c r="U52" i="47"/>
  <c r="T48" i="46"/>
  <c r="T46" i="46"/>
  <c r="T45" i="46"/>
  <c r="U44" i="47"/>
  <c r="T38" i="45"/>
  <c r="T37" i="45"/>
  <c r="T37" i="46"/>
  <c r="U38" i="47"/>
  <c r="T35" i="46"/>
  <c r="U34" i="47"/>
  <c r="T27" i="45"/>
  <c r="T25" i="45"/>
  <c r="T27" i="46"/>
  <c r="U27" i="47"/>
  <c r="E21" i="45"/>
  <c r="U25" i="47"/>
  <c r="E12" i="45"/>
  <c r="I12" i="45" s="1"/>
  <c r="F4" i="45"/>
  <c r="F8" i="45"/>
  <c r="G8" i="45" s="1"/>
  <c r="F12" i="45"/>
  <c r="F14" i="45"/>
  <c r="G14" i="45" s="1"/>
  <c r="F18" i="45"/>
  <c r="G18" i="45" s="1"/>
  <c r="I21" i="45"/>
  <c r="S21" i="46"/>
  <c r="E22" i="46"/>
  <c r="E9" i="46"/>
  <c r="E17" i="46"/>
  <c r="S78" i="46"/>
  <c r="T78" i="46" s="1"/>
  <c r="S71" i="46"/>
  <c r="T71" i="46" s="1"/>
  <c r="T71" i="47"/>
  <c r="U71" i="47" s="1"/>
  <c r="T68" i="47"/>
  <c r="U68" i="47" s="1"/>
  <c r="S63" i="46"/>
  <c r="T63" i="46" s="1"/>
  <c r="S61" i="46"/>
  <c r="T61" i="46" s="1"/>
  <c r="T60" i="47"/>
  <c r="U60" i="47" s="1"/>
  <c r="T57" i="47"/>
  <c r="U57" i="47" s="1"/>
  <c r="T55" i="47"/>
  <c r="U55" i="47" s="1"/>
  <c r="S48" i="45"/>
  <c r="T48" i="45" s="1"/>
  <c r="S49" i="46"/>
  <c r="T49" i="46" s="1"/>
  <c r="S43" i="45"/>
  <c r="T43" i="45" s="1"/>
  <c r="S40" i="45"/>
  <c r="T40" i="45" s="1"/>
  <c r="T43" i="47"/>
  <c r="U43" i="47" s="1"/>
  <c r="T41" i="47"/>
  <c r="U41" i="47" s="1"/>
  <c r="T39" i="47"/>
  <c r="U39" i="47" s="1"/>
  <c r="S34" i="46"/>
  <c r="T34" i="46" s="1"/>
  <c r="S28" i="45"/>
  <c r="T28" i="45" s="1"/>
  <c r="S26" i="45"/>
  <c r="T26" i="45" s="1"/>
  <c r="S28" i="46"/>
  <c r="T28" i="46" s="1"/>
  <c r="S25" i="46"/>
  <c r="T25" i="46" s="1"/>
  <c r="F21" i="45"/>
  <c r="G21" i="45" s="1"/>
  <c r="E20" i="45"/>
  <c r="E13" i="45"/>
  <c r="G4" i="45"/>
  <c r="G12" i="45"/>
  <c r="T21" i="46"/>
  <c r="E10" i="46"/>
  <c r="E6" i="45"/>
  <c r="S17" i="45"/>
  <c r="E11" i="46"/>
  <c r="I15" i="45"/>
  <c r="T17" i="45"/>
  <c r="U260" i="47"/>
  <c r="U256" i="47"/>
  <c r="T250" i="46"/>
  <c r="T246" i="46"/>
  <c r="U242" i="47"/>
  <c r="T232" i="45"/>
  <c r="T230" i="46"/>
  <c r="T226" i="46"/>
  <c r="U224" i="47"/>
  <c r="U218" i="47"/>
  <c r="T208" i="45"/>
  <c r="U208" i="47"/>
  <c r="T197" i="45"/>
  <c r="U198" i="47"/>
  <c r="T188" i="45"/>
  <c r="U188" i="47"/>
  <c r="U181" i="47"/>
  <c r="U177" i="47"/>
  <c r="T172" i="46"/>
  <c r="T164" i="45"/>
  <c r="T162" i="46"/>
  <c r="U158" i="47"/>
  <c r="T151" i="46"/>
  <c r="T146" i="46"/>
  <c r="T139" i="45"/>
  <c r="U138" i="47"/>
  <c r="U136" i="47"/>
  <c r="T128" i="46"/>
  <c r="T123" i="46"/>
  <c r="T118" i="46"/>
  <c r="T111" i="45"/>
  <c r="U110" i="47"/>
  <c r="T103" i="46"/>
  <c r="U101" i="47"/>
  <c r="U96" i="47"/>
  <c r="T88" i="46"/>
  <c r="U85" i="47"/>
  <c r="T75" i="45"/>
  <c r="T71" i="45"/>
  <c r="U73" i="47"/>
  <c r="T63" i="45"/>
  <c r="T60" i="46"/>
  <c r="T56" i="46"/>
  <c r="T52" i="46"/>
  <c r="T44" i="45"/>
  <c r="T39" i="45"/>
  <c r="T33" i="45"/>
  <c r="U33" i="47"/>
  <c r="U29" i="47"/>
  <c r="T19" i="45"/>
  <c r="E16" i="45"/>
  <c r="F13" i="45"/>
  <c r="E13" i="46"/>
  <c r="S255" i="46"/>
  <c r="T255" i="46" s="1"/>
  <c r="T251" i="47"/>
  <c r="U251" i="47" s="1"/>
  <c r="T246" i="47"/>
  <c r="U246" i="47" s="1"/>
  <c r="T241" i="47"/>
  <c r="U241" i="47" s="1"/>
  <c r="S230" i="45"/>
  <c r="T230" i="45" s="1"/>
  <c r="T230" i="47"/>
  <c r="U230" i="47" s="1"/>
  <c r="T225" i="47"/>
  <c r="U225" i="47" s="1"/>
  <c r="S214" i="45"/>
  <c r="T214" i="45" s="1"/>
  <c r="S209" i="45"/>
  <c r="T209" i="45" s="1"/>
  <c r="S209" i="46"/>
  <c r="S201" i="45"/>
  <c r="T201" i="47"/>
  <c r="S193" i="46"/>
  <c r="T193" i="46" s="1"/>
  <c r="T190" i="47"/>
  <c r="U190" i="47" s="1"/>
  <c r="S181" i="46"/>
  <c r="U182" i="47"/>
  <c r="S172" i="45"/>
  <c r="T172" i="45" s="1"/>
  <c r="S169" i="46"/>
  <c r="S164" i="46"/>
  <c r="S154" i="45"/>
  <c r="T154" i="45" s="1"/>
  <c r="S153" i="46"/>
  <c r="T153" i="46" s="1"/>
  <c r="S148" i="45"/>
  <c r="T148" i="45" s="1"/>
  <c r="S145" i="46"/>
  <c r="T145" i="46" s="1"/>
  <c r="T142" i="47"/>
  <c r="S132" i="45"/>
  <c r="T133" i="47"/>
  <c r="U133" i="47" s="1"/>
  <c r="T130" i="47"/>
  <c r="U130" i="47" s="1"/>
  <c r="T125" i="47"/>
  <c r="U125" i="47" s="1"/>
  <c r="S114" i="45"/>
  <c r="T114" i="45" s="1"/>
  <c r="S109" i="45"/>
  <c r="T109" i="45" s="1"/>
  <c r="S108" i="46"/>
  <c r="T108" i="46" s="1"/>
  <c r="S101" i="45"/>
  <c r="S96" i="45"/>
  <c r="S92" i="45"/>
  <c r="S89" i="46"/>
  <c r="S84" i="46"/>
  <c r="S80" i="46"/>
  <c r="T80" i="46" s="1"/>
  <c r="S76" i="46"/>
  <c r="T76" i="46" s="1"/>
  <c r="S68" i="45"/>
  <c r="T68" i="45" s="1"/>
  <c r="S62" i="45"/>
  <c r="T62" i="45" s="1"/>
  <c r="S57" i="45"/>
  <c r="T57" i="45" s="1"/>
  <c r="S52" i="45"/>
  <c r="T52" i="45" s="1"/>
  <c r="S51" i="46"/>
  <c r="T51" i="46" s="1"/>
  <c r="S47" i="46"/>
  <c r="T47" i="46" s="1"/>
  <c r="S41" i="46"/>
  <c r="T41" i="46" s="1"/>
  <c r="S36" i="46"/>
  <c r="T36" i="46" s="1"/>
  <c r="S31" i="46"/>
  <c r="T31" i="46" s="1"/>
  <c r="S26" i="46"/>
  <c r="T26" i="46" s="1"/>
  <c r="E17" i="45"/>
  <c r="U22" i="47"/>
  <c r="F4" i="46"/>
  <c r="G4" i="46" s="1"/>
  <c r="T262" i="46"/>
  <c r="T251" i="46"/>
  <c r="T242" i="45"/>
  <c r="T237" i="45"/>
  <c r="U237" i="47"/>
  <c r="T226" i="45"/>
  <c r="U226" i="47"/>
  <c r="T217" i="45"/>
  <c r="T212" i="45"/>
  <c r="T209" i="46"/>
  <c r="T201" i="45"/>
  <c r="U201" i="47"/>
  <c r="U197" i="47"/>
  <c r="T186" i="45"/>
  <c r="T181" i="46"/>
  <c r="S176" i="45"/>
  <c r="T176" i="45" s="1"/>
  <c r="U176" i="47"/>
  <c r="T169" i="46"/>
  <c r="T164" i="46"/>
  <c r="T160" i="46"/>
  <c r="U157" i="47"/>
  <c r="T146" i="45"/>
  <c r="U146" i="47"/>
  <c r="U142" i="47"/>
  <c r="T132" i="45"/>
  <c r="T126" i="45"/>
  <c r="T125" i="46"/>
  <c r="U122" i="47"/>
  <c r="U117" i="47"/>
  <c r="U111" i="47"/>
  <c r="T101" i="45"/>
  <c r="T96" i="45"/>
  <c r="T92" i="45"/>
  <c r="T89" i="46"/>
  <c r="T84" i="46"/>
  <c r="T79" i="46"/>
  <c r="U77" i="47"/>
  <c r="T69" i="46"/>
  <c r="U66" i="47"/>
  <c r="T59" i="46"/>
  <c r="T53" i="46"/>
  <c r="U50" i="47"/>
  <c r="T41" i="45"/>
  <c r="T36" i="45"/>
  <c r="U36" i="47"/>
  <c r="T24" i="45"/>
  <c r="T26" i="47"/>
  <c r="U26" i="47" s="1"/>
  <c r="E10" i="45"/>
  <c r="E7" i="46"/>
  <c r="I11" i="47"/>
  <c r="S247" i="45"/>
  <c r="T247" i="45" s="1"/>
  <c r="S241" i="45"/>
  <c r="T241" i="45" s="1"/>
  <c r="T240" i="47"/>
  <c r="U240" i="47" s="1"/>
  <c r="T235" i="47"/>
  <c r="U235" i="47" s="1"/>
  <c r="S228" i="46"/>
  <c r="T228" i="46" s="1"/>
  <c r="S219" i="45"/>
  <c r="T219" i="45" s="1"/>
  <c r="T219" i="47"/>
  <c r="U219" i="47" s="1"/>
  <c r="T216" i="47"/>
  <c r="U216" i="47" s="1"/>
  <c r="S206" i="45"/>
  <c r="T206" i="45" s="1"/>
  <c r="T206" i="47"/>
  <c r="U206" i="47" s="1"/>
  <c r="S200" i="46"/>
  <c r="T200" i="46" s="1"/>
  <c r="S197" i="46"/>
  <c r="T197" i="46" s="1"/>
  <c r="S192" i="46"/>
  <c r="T192" i="46" s="1"/>
  <c r="S183" i="45"/>
  <c r="T183" i="45" s="1"/>
  <c r="S179" i="46"/>
  <c r="T179" i="46" s="1"/>
  <c r="S174" i="45"/>
  <c r="T174" i="45" s="1"/>
  <c r="T172" i="47"/>
  <c r="U172" i="47" s="1"/>
  <c r="S165" i="46"/>
  <c r="T165" i="46" s="1"/>
  <c r="S157" i="45"/>
  <c r="T157" i="45" s="1"/>
  <c r="T159" i="47"/>
  <c r="U159" i="47" s="1"/>
  <c r="T154" i="47"/>
  <c r="U154" i="47" s="1"/>
  <c r="S143" i="45"/>
  <c r="T143" i="45" s="1"/>
  <c r="S141" i="46"/>
  <c r="T141" i="46" s="1"/>
  <c r="S137" i="46"/>
  <c r="T137" i="46" s="1"/>
  <c r="S133" i="46"/>
  <c r="T133" i="46" s="1"/>
  <c r="S129" i="46"/>
  <c r="T129" i="46" s="1"/>
  <c r="T126" i="47"/>
  <c r="U126" i="47" s="1"/>
  <c r="S115" i="45"/>
  <c r="T115" i="45" s="1"/>
  <c r="S113" i="46"/>
  <c r="T113" i="46" s="1"/>
  <c r="S106" i="45"/>
  <c r="T106" i="45" s="1"/>
  <c r="T106" i="47"/>
  <c r="U106" i="47" s="1"/>
  <c r="T100" i="47"/>
  <c r="U100" i="47" s="1"/>
  <c r="S91" i="45"/>
  <c r="T91" i="45" s="1"/>
  <c r="S86" i="45"/>
  <c r="T86" i="45" s="1"/>
  <c r="S81" i="45"/>
  <c r="T81" i="45" s="1"/>
  <c r="T80" i="47"/>
  <c r="U80" i="47" s="1"/>
  <c r="S70" i="45"/>
  <c r="T70" i="45" s="1"/>
  <c r="S65" i="45"/>
  <c r="T65" i="45" s="1"/>
  <c r="S64" i="46"/>
  <c r="T64" i="46" s="1"/>
  <c r="T62" i="47"/>
  <c r="U62" i="47" s="1"/>
  <c r="T56" i="47"/>
  <c r="U56" i="47" s="1"/>
  <c r="T51" i="47"/>
  <c r="U51" i="47" s="1"/>
  <c r="T46" i="47"/>
  <c r="U46" i="47" s="1"/>
  <c r="T40" i="47"/>
  <c r="U40" i="47" s="1"/>
  <c r="T35" i="47"/>
  <c r="U35" i="47" s="1"/>
  <c r="T30" i="47"/>
  <c r="U30" i="47" s="1"/>
  <c r="E22" i="45"/>
  <c r="E19" i="45"/>
  <c r="I10" i="45"/>
  <c r="I18" i="45"/>
  <c r="E16" i="46"/>
  <c r="L3" i="51"/>
  <c r="L3" i="53"/>
  <c r="H3" i="54"/>
  <c r="K3" i="51"/>
  <c r="L3" i="52"/>
  <c r="K3" i="52"/>
  <c r="G3" i="54"/>
  <c r="K3" i="53"/>
  <c r="F7" i="45"/>
  <c r="G7" i="45" s="1"/>
  <c r="F15" i="45"/>
  <c r="G15" i="45" s="1"/>
  <c r="F9" i="45"/>
  <c r="G9" i="45" s="1"/>
  <c r="I9" i="45"/>
  <c r="F22" i="46"/>
  <c r="G22" i="46" s="1"/>
  <c r="F20" i="45"/>
  <c r="G20" i="45" s="1"/>
  <c r="I20" i="45"/>
  <c r="I13" i="45"/>
  <c r="G13" i="45"/>
  <c r="F6" i="45"/>
  <c r="G6" i="45" s="1"/>
  <c r="I6" i="45"/>
  <c r="F16" i="45"/>
  <c r="G16" i="45" s="1"/>
  <c r="I16" i="45"/>
  <c r="F17" i="45"/>
  <c r="G17" i="45" s="1"/>
  <c r="I17" i="45"/>
  <c r="F10" i="45"/>
  <c r="G10" i="45" s="1"/>
  <c r="F22" i="45"/>
  <c r="I22" i="45"/>
  <c r="G22" i="45"/>
  <c r="F19" i="45"/>
  <c r="G19" i="45"/>
  <c r="I19" i="45"/>
  <c r="K19" i="45" l="1"/>
  <c r="L19" i="45" s="1"/>
  <c r="K22" i="45"/>
  <c r="K17" i="45"/>
  <c r="L17" i="45" s="1"/>
  <c r="K16" i="45"/>
  <c r="L16" i="45" s="1"/>
  <c r="K6" i="45"/>
  <c r="L6" i="45" s="1"/>
  <c r="K13" i="45"/>
  <c r="L13" i="45" s="1"/>
  <c r="K20" i="45"/>
  <c r="K22" i="46"/>
  <c r="P22" i="46" s="1"/>
  <c r="K9" i="45"/>
  <c r="L9" i="45" s="1"/>
  <c r="K18" i="45"/>
  <c r="L18" i="45" s="1"/>
  <c r="K10" i="45"/>
  <c r="L10" i="45" s="1"/>
  <c r="K15" i="45"/>
  <c r="L15" i="45" s="1"/>
  <c r="K4" i="45"/>
  <c r="L4" i="45" s="1"/>
  <c r="K21" i="45"/>
  <c r="L21" i="45" s="1"/>
  <c r="K12" i="45"/>
  <c r="L12" i="45" s="1"/>
  <c r="K8" i="45"/>
  <c r="L8" i="45" s="1"/>
  <c r="K11" i="45"/>
  <c r="L11" i="45" s="1"/>
  <c r="K7" i="45"/>
  <c r="L7" i="45" s="1"/>
  <c r="K5" i="45"/>
  <c r="L5" i="45" s="1"/>
  <c r="M9" i="47"/>
  <c r="K14" i="45"/>
  <c r="L14" i="45" s="1"/>
  <c r="M10" i="47"/>
  <c r="M15" i="47"/>
  <c r="M13" i="47"/>
  <c r="M16" i="47"/>
  <c r="M12" i="47"/>
  <c r="M14" i="47"/>
  <c r="M11" i="47"/>
  <c r="N3" i="52"/>
  <c r="M3" i="52"/>
  <c r="O3" i="52"/>
  <c r="J3" i="54"/>
  <c r="I3" i="54"/>
  <c r="K3" i="54"/>
  <c r="N3" i="53"/>
  <c r="M3" i="53"/>
  <c r="O3" i="53"/>
  <c r="N3" i="51"/>
  <c r="O3" i="51"/>
  <c r="M3" i="51"/>
  <c r="P19" i="45"/>
  <c r="L22" i="46"/>
  <c r="K4" i="46"/>
  <c r="L4" i="46" s="1"/>
  <c r="P16" i="45"/>
  <c r="Q16" i="47"/>
  <c r="Q15" i="47"/>
  <c r="P11" i="45"/>
  <c r="Q13" i="47"/>
  <c r="Q14" i="47"/>
  <c r="Q12" i="47"/>
  <c r="Q11" i="47"/>
  <c r="Q8" i="47"/>
  <c r="Q10" i="47"/>
  <c r="Q4" i="47"/>
  <c r="J3" i="53" s="1"/>
  <c r="Q9" i="47"/>
  <c r="Q5" i="47"/>
  <c r="Q6" i="47"/>
  <c r="Q7" i="47"/>
  <c r="F8" i="46"/>
  <c r="F16" i="46"/>
  <c r="S16" i="46"/>
  <c r="S15" i="46"/>
  <c r="T14" i="47"/>
  <c r="S11" i="46"/>
  <c r="T10" i="47"/>
  <c r="K7" i="44"/>
  <c r="K21" i="44"/>
  <c r="K32" i="44"/>
  <c r="E28" i="51"/>
  <c r="E24" i="51"/>
  <c r="E23" i="52"/>
  <c r="K7" i="53"/>
  <c r="AG3" i="53"/>
  <c r="E17" i="54"/>
  <c r="K13" i="44"/>
  <c r="K33" i="44"/>
  <c r="E26" i="51"/>
  <c r="E19" i="53"/>
  <c r="G5" i="54"/>
  <c r="T21" i="47"/>
  <c r="T16" i="47"/>
  <c r="S12" i="46"/>
  <c r="S9" i="46"/>
  <c r="S4" i="46"/>
  <c r="E20" i="52"/>
  <c r="G7" i="54"/>
  <c r="F7" i="46"/>
  <c r="S11" i="45"/>
  <c r="K17" i="44"/>
  <c r="K20" i="44"/>
  <c r="T4" i="46"/>
  <c r="J20" i="52"/>
  <c r="K4" i="53"/>
  <c r="E19" i="54"/>
  <c r="E20" i="51"/>
  <c r="E16" i="52"/>
  <c r="G8" i="46"/>
  <c r="F11" i="46"/>
  <c r="G16" i="46"/>
  <c r="F19" i="46"/>
  <c r="S15" i="45"/>
  <c r="S14" i="45"/>
  <c r="T16" i="46"/>
  <c r="T15" i="46"/>
  <c r="U14" i="47"/>
  <c r="S9" i="45"/>
  <c r="T12" i="47"/>
  <c r="T11" i="46"/>
  <c r="U10" i="47"/>
  <c r="S4" i="45"/>
  <c r="T6" i="47"/>
  <c r="S8" i="46"/>
  <c r="K25" i="44"/>
  <c r="K31" i="44"/>
  <c r="L7" i="44"/>
  <c r="L21" i="44"/>
  <c r="K24" i="44"/>
  <c r="K8" i="44"/>
  <c r="L32" i="44"/>
  <c r="K15" i="44"/>
  <c r="S5" i="46"/>
  <c r="L1" i="48"/>
  <c r="L9" i="48" s="1"/>
  <c r="L8" i="48"/>
  <c r="U8" i="48" s="1"/>
  <c r="M9" i="48"/>
  <c r="J28" i="51"/>
  <c r="J24" i="51"/>
  <c r="K4" i="51"/>
  <c r="J23" i="52"/>
  <c r="E22" i="52"/>
  <c r="K6" i="52"/>
  <c r="AF4" i="52"/>
  <c r="G6" i="54"/>
  <c r="E15" i="53"/>
  <c r="T8" i="47"/>
  <c r="K36" i="44"/>
  <c r="L36" i="44" s="1"/>
  <c r="P9" i="48"/>
  <c r="E25" i="51"/>
  <c r="J25" i="51" s="1"/>
  <c r="K5" i="52"/>
  <c r="F12" i="46"/>
  <c r="T7" i="47"/>
  <c r="U9" i="48"/>
  <c r="J26" i="51"/>
  <c r="J19" i="53"/>
  <c r="AC3" i="54"/>
  <c r="U21" i="47"/>
  <c r="S7" i="45"/>
  <c r="T7" i="45" s="1"/>
  <c r="K28" i="44"/>
  <c r="K30" i="44"/>
  <c r="L30" i="44" s="1"/>
  <c r="P8" i="48"/>
  <c r="E22" i="51"/>
  <c r="E16" i="53"/>
  <c r="J16" i="53" s="1"/>
  <c r="F18" i="46"/>
  <c r="S12" i="45"/>
  <c r="K19" i="44"/>
  <c r="T4" i="47"/>
  <c r="L3" i="48"/>
  <c r="P3" i="48" s="1"/>
  <c r="J22" i="51"/>
  <c r="E20" i="53"/>
  <c r="AB4" i="54"/>
  <c r="AB5" i="54" s="1"/>
  <c r="AB6" i="54" s="1"/>
  <c r="F6" i="46"/>
  <c r="G11" i="46"/>
  <c r="F14" i="46"/>
  <c r="G19" i="46"/>
  <c r="S16" i="45"/>
  <c r="T16" i="45" s="1"/>
  <c r="T15" i="45"/>
  <c r="T14" i="45"/>
  <c r="S17" i="46"/>
  <c r="T17" i="47"/>
  <c r="U17" i="47" s="1"/>
  <c r="T9" i="45"/>
  <c r="U12" i="47"/>
  <c r="T9" i="47"/>
  <c r="T11" i="47"/>
  <c r="U11" i="47" s="1"/>
  <c r="T4" i="45"/>
  <c r="U6" i="47"/>
  <c r="T8" i="46"/>
  <c r="L25" i="44"/>
  <c r="L31" i="44"/>
  <c r="K23" i="44"/>
  <c r="K18" i="44"/>
  <c r="L24" i="44"/>
  <c r="L8" i="44"/>
  <c r="S7" i="46"/>
  <c r="L15" i="44"/>
  <c r="S6" i="46"/>
  <c r="T5" i="46"/>
  <c r="T3" i="47"/>
  <c r="U3" i="47" s="1"/>
  <c r="L4" i="48"/>
  <c r="L6" i="48"/>
  <c r="U3" i="48"/>
  <c r="T8" i="48"/>
  <c r="M8" i="48"/>
  <c r="E30" i="51"/>
  <c r="E23" i="51"/>
  <c r="K7" i="51"/>
  <c r="E17" i="51"/>
  <c r="J17" i="51" s="1"/>
  <c r="J22" i="52"/>
  <c r="E17" i="52"/>
  <c r="K4" i="52"/>
  <c r="AG3" i="52"/>
  <c r="AG4" i="52"/>
  <c r="E17" i="53"/>
  <c r="J17" i="53" s="1"/>
  <c r="K5" i="53"/>
  <c r="AC6" i="54"/>
  <c r="J15" i="53"/>
  <c r="F17" i="54"/>
  <c r="E16" i="54"/>
  <c r="F16" i="54" s="1"/>
  <c r="G6" i="46"/>
  <c r="F9" i="46"/>
  <c r="G14" i="46"/>
  <c r="F17" i="46"/>
  <c r="T20" i="47"/>
  <c r="U20" i="47" s="1"/>
  <c r="T17" i="46"/>
  <c r="T15" i="47"/>
  <c r="U9" i="47"/>
  <c r="K22" i="44"/>
  <c r="L22" i="44" s="1"/>
  <c r="L23" i="44"/>
  <c r="K27" i="44"/>
  <c r="L27" i="44" s="1"/>
  <c r="T6" i="46"/>
  <c r="P6" i="48"/>
  <c r="J30" i="51"/>
  <c r="K6" i="51"/>
  <c r="E21" i="52"/>
  <c r="J21" i="52" s="1"/>
  <c r="AF5" i="52"/>
  <c r="AG5" i="52" s="1"/>
  <c r="AB7" i="54"/>
  <c r="AC7" i="54" s="1"/>
  <c r="G17" i="46"/>
  <c r="S13" i="45"/>
  <c r="T13" i="45" s="1"/>
  <c r="S8" i="45"/>
  <c r="S5" i="45"/>
  <c r="K10" i="44"/>
  <c r="L33" i="44"/>
  <c r="L7" i="48"/>
  <c r="E24" i="52"/>
  <c r="AF6" i="52"/>
  <c r="K6" i="53"/>
  <c r="G12" i="46"/>
  <c r="T8" i="45"/>
  <c r="T5" i="45"/>
  <c r="K34" i="44"/>
  <c r="L34" i="44" s="1"/>
  <c r="L10" i="44"/>
  <c r="K14" i="44"/>
  <c r="M4" i="48"/>
  <c r="J24" i="52"/>
  <c r="AF4" i="53"/>
  <c r="F10" i="46"/>
  <c r="T11" i="45"/>
  <c r="S6" i="45"/>
  <c r="L28" i="44"/>
  <c r="K5" i="44"/>
  <c r="L14" i="44"/>
  <c r="M3" i="48"/>
  <c r="K5" i="51"/>
  <c r="E19" i="52"/>
  <c r="F5" i="46"/>
  <c r="G5" i="46" s="1"/>
  <c r="G10" i="46"/>
  <c r="F13" i="46"/>
  <c r="G13" i="46" s="1"/>
  <c r="G18" i="46"/>
  <c r="F21" i="46"/>
  <c r="G21" i="46" s="1"/>
  <c r="S19" i="46"/>
  <c r="T19" i="46" s="1"/>
  <c r="T19" i="47"/>
  <c r="U19" i="47" s="1"/>
  <c r="T18" i="47"/>
  <c r="U18" i="47" s="1"/>
  <c r="T12" i="45"/>
  <c r="S14" i="46"/>
  <c r="T14" i="46" s="1"/>
  <c r="S13" i="46"/>
  <c r="T13" i="46" s="1"/>
  <c r="T6" i="45"/>
  <c r="U8" i="47"/>
  <c r="K11" i="44"/>
  <c r="L11" i="44" s="1"/>
  <c r="K9" i="44"/>
  <c r="L9" i="44" s="1"/>
  <c r="K6" i="44"/>
  <c r="L6" i="44" s="1"/>
  <c r="L5" i="44"/>
  <c r="L19" i="44"/>
  <c r="S3" i="45"/>
  <c r="T3" i="45" s="1"/>
  <c r="K29" i="44"/>
  <c r="L29" i="44" s="1"/>
  <c r="K12" i="44"/>
  <c r="L12" i="44" s="1"/>
  <c r="T5" i="47"/>
  <c r="U5" i="47" s="1"/>
  <c r="U4" i="47"/>
  <c r="T9" i="48"/>
  <c r="T3" i="48"/>
  <c r="U4" i="48"/>
  <c r="E29" i="51"/>
  <c r="J29" i="51" s="1"/>
  <c r="E21" i="51"/>
  <c r="J21" i="51" s="1"/>
  <c r="J20" i="51"/>
  <c r="E15" i="51"/>
  <c r="J15" i="51" s="1"/>
  <c r="AF4" i="51"/>
  <c r="J19" i="52"/>
  <c r="E18" i="52"/>
  <c r="J18" i="52" s="1"/>
  <c r="J16" i="52"/>
  <c r="E21" i="53"/>
  <c r="J21" i="53" s="1"/>
  <c r="J20" i="53"/>
  <c r="G4" i="54"/>
  <c r="AC4" i="54"/>
  <c r="AF5" i="53"/>
  <c r="AF6" i="53" s="1"/>
  <c r="E15" i="54"/>
  <c r="F15" i="54" s="1"/>
  <c r="AG5" i="53"/>
  <c r="Z19" i="56" a="1"/>
  <c r="O1" i="47"/>
  <c r="T13" i="47"/>
  <c r="U13" i="47" s="1"/>
  <c r="K16" i="44"/>
  <c r="L16" i="44" s="1"/>
  <c r="L18" i="44"/>
  <c r="T7" i="46"/>
  <c r="M7" i="48"/>
  <c r="J23" i="51"/>
  <c r="AG3" i="51"/>
  <c r="J17" i="52"/>
  <c r="E18" i="53"/>
  <c r="AC5" i="54"/>
  <c r="G9" i="46"/>
  <c r="F20" i="46"/>
  <c r="G20" i="46" s="1"/>
  <c r="S18" i="46"/>
  <c r="T18" i="46" s="1"/>
  <c r="U15" i="47"/>
  <c r="L13" i="44"/>
  <c r="K35" i="44"/>
  <c r="L35" i="44" s="1"/>
  <c r="L5" i="48"/>
  <c r="E18" i="51"/>
  <c r="J18" i="51" s="1"/>
  <c r="E15" i="52"/>
  <c r="J15" i="52" s="1"/>
  <c r="J18" i="53"/>
  <c r="AB8" i="54"/>
  <c r="AB9" i="54" s="1"/>
  <c r="E18" i="54"/>
  <c r="F18" i="54" s="1"/>
  <c r="F15" i="46"/>
  <c r="G15" i="46" s="1"/>
  <c r="U16" i="47"/>
  <c r="T12" i="46"/>
  <c r="U7" i="47"/>
  <c r="T9" i="46"/>
  <c r="U5" i="48"/>
  <c r="E27" i="51"/>
  <c r="E16" i="51"/>
  <c r="J16" i="51" s="1"/>
  <c r="K7" i="52"/>
  <c r="AC8" i="54"/>
  <c r="G7" i="46"/>
  <c r="S10" i="45"/>
  <c r="T10" i="45" s="1"/>
  <c r="S10" i="46"/>
  <c r="T10" i="46" s="1"/>
  <c r="L17" i="44"/>
  <c r="L20" i="44"/>
  <c r="K26" i="44"/>
  <c r="L26" i="44" s="1"/>
  <c r="S3" i="46"/>
  <c r="T3" i="46" s="1"/>
  <c r="P5" i="48"/>
  <c r="J27" i="51"/>
  <c r="AG4" i="53"/>
  <c r="F19" i="54"/>
  <c r="H4" i="51"/>
  <c r="H4" i="52"/>
  <c r="H6" i="54"/>
  <c r="V188" i="47"/>
  <c r="V159" i="47"/>
  <c r="V222" i="47"/>
  <c r="V219" i="47"/>
  <c r="V158" i="47"/>
  <c r="V26" i="47"/>
  <c r="V235" i="47"/>
  <c r="V96" i="47"/>
  <c r="V138" i="47"/>
  <c r="V189" i="47"/>
  <c r="V153" i="47"/>
  <c r="V179" i="47"/>
  <c r="V148" i="47"/>
  <c r="V93" i="47"/>
  <c r="V68" i="47"/>
  <c r="V107" i="47"/>
  <c r="V156" i="47"/>
  <c r="V229" i="47"/>
  <c r="V238" i="47"/>
  <c r="V174" i="47"/>
  <c r="V171" i="47"/>
  <c r="V151" i="47"/>
  <c r="V260" i="47"/>
  <c r="V70" i="47"/>
  <c r="V27" i="47"/>
  <c r="V102" i="47"/>
  <c r="V198" i="47"/>
  <c r="V192" i="47"/>
  <c r="V193" i="47"/>
  <c r="V133" i="47"/>
  <c r="V241" i="47"/>
  <c r="V140" i="47"/>
  <c r="V45" i="47"/>
  <c r="V103" i="47"/>
  <c r="V38" i="47"/>
  <c r="V88" i="47"/>
  <c r="V120" i="47"/>
  <c r="V182" i="47"/>
  <c r="V23" i="47"/>
  <c r="V142" i="47"/>
  <c r="V47" i="47"/>
  <c r="V39" i="47"/>
  <c r="V63" i="47"/>
  <c r="V128" i="47"/>
  <c r="V66" i="47"/>
  <c r="V250" i="47"/>
  <c r="V228" i="47"/>
  <c r="V85" i="47"/>
  <c r="V90" i="47"/>
  <c r="L4" i="51"/>
  <c r="L7" i="52"/>
  <c r="L6" i="52"/>
  <c r="L7" i="51"/>
  <c r="L4" i="52"/>
  <c r="L6" i="53"/>
  <c r="V161" i="47"/>
  <c r="V32" i="47"/>
  <c r="V252" i="47"/>
  <c r="V259" i="47"/>
  <c r="V69" i="47"/>
  <c r="V144" i="47"/>
  <c r="V117" i="47"/>
  <c r="J6" i="53"/>
  <c r="V59" i="47"/>
  <c r="V205" i="47"/>
  <c r="V34" i="47"/>
  <c r="V91" i="47"/>
  <c r="V194" i="47"/>
  <c r="V223" i="47"/>
  <c r="V92" i="47"/>
  <c r="V201" i="47"/>
  <c r="V239" i="47"/>
  <c r="V227" i="47"/>
  <c r="J5" i="53"/>
  <c r="V86" i="47"/>
  <c r="V190" i="47"/>
  <c r="V104" i="47"/>
  <c r="H5" i="54"/>
  <c r="L4" i="53"/>
  <c r="V187" i="47"/>
  <c r="V233" i="47"/>
  <c r="V199" i="47"/>
  <c r="V149" i="47"/>
  <c r="V164" i="47"/>
  <c r="V30" i="47"/>
  <c r="V257" i="47"/>
  <c r="V14" i="47"/>
  <c r="V196" i="47"/>
  <c r="J7" i="53"/>
  <c r="V152" i="47"/>
  <c r="V51" i="47"/>
  <c r="V52" i="47"/>
  <c r="V82" i="47"/>
  <c r="V261" i="47"/>
  <c r="V28" i="47"/>
  <c r="V43" i="47"/>
  <c r="V53" i="47"/>
  <c r="V16" i="47"/>
  <c r="V12" i="47"/>
  <c r="V180" i="47"/>
  <c r="V258" i="47"/>
  <c r="V83" i="47"/>
  <c r="V46" i="47"/>
  <c r="C5" i="56"/>
  <c r="V143" i="47"/>
  <c r="V74" i="47"/>
  <c r="V9" i="47"/>
  <c r="V150" i="47"/>
  <c r="V154" i="47"/>
  <c r="V175" i="47"/>
  <c r="V19" i="47"/>
  <c r="V244" i="47"/>
  <c r="V157" i="47"/>
  <c r="V80" i="47"/>
  <c r="V247" i="47"/>
  <c r="V129" i="47"/>
  <c r="V145" i="47"/>
  <c r="V191" i="47"/>
  <c r="H4" i="53"/>
  <c r="V242" i="47"/>
  <c r="V137" i="47"/>
  <c r="V118" i="47"/>
  <c r="V31" i="47"/>
  <c r="V113" i="47"/>
  <c r="V3" i="47"/>
  <c r="V243" i="47"/>
  <c r="V186" i="47"/>
  <c r="V255" i="47"/>
  <c r="V126" i="47"/>
  <c r="V8" i="47"/>
  <c r="V167" i="47"/>
  <c r="V60" i="47"/>
  <c r="V253" i="47"/>
  <c r="V36" i="47"/>
  <c r="V254" i="47"/>
  <c r="V197" i="47"/>
  <c r="V67" i="47"/>
  <c r="V95" i="47"/>
  <c r="V50" i="47"/>
  <c r="V100" i="47"/>
  <c r="V221" i="47"/>
  <c r="V114" i="47"/>
  <c r="V245" i="47"/>
  <c r="V123" i="47"/>
  <c r="V176" i="47"/>
  <c r="V178" i="47"/>
  <c r="V141" i="47"/>
  <c r="V209" i="47"/>
  <c r="V73" i="47"/>
  <c r="V20" i="47"/>
  <c r="V207" i="47"/>
  <c r="V78" i="47"/>
  <c r="V18" i="47"/>
  <c r="V87" i="47"/>
  <c r="L5" i="52"/>
  <c r="V89" i="47"/>
  <c r="V62" i="47"/>
  <c r="L6" i="51"/>
  <c r="V24" i="47"/>
  <c r="V170" i="47"/>
  <c r="V237" i="47"/>
  <c r="H4" i="54"/>
  <c r="L5" i="51"/>
  <c r="L7" i="53"/>
  <c r="L5" i="53"/>
  <c r="H7" i="54"/>
  <c r="V55" i="47"/>
  <c r="V146" i="47"/>
  <c r="V208" i="47"/>
  <c r="V37" i="47"/>
  <c r="V109" i="47"/>
  <c r="V251" i="47"/>
  <c r="V200" i="47"/>
  <c r="V42" i="47"/>
  <c r="V135" i="47"/>
  <c r="V195" i="47"/>
  <c r="V58" i="47"/>
  <c r="V185" i="47"/>
  <c r="V232" i="47"/>
  <c r="V127" i="47"/>
  <c r="V155" i="47"/>
  <c r="V119" i="47"/>
  <c r="V111" i="47"/>
  <c r="V218" i="47"/>
  <c r="V125" i="47"/>
  <c r="V40" i="47"/>
  <c r="V124" i="47"/>
  <c r="V160" i="47"/>
  <c r="V105" i="47"/>
  <c r="V75" i="47"/>
  <c r="S26" i="48"/>
  <c r="V108" i="47"/>
  <c r="V15" i="47"/>
  <c r="V204" i="47"/>
  <c r="V248" i="47"/>
  <c r="V134" i="47"/>
  <c r="V97" i="47"/>
  <c r="V246" i="47"/>
  <c r="V4" i="47"/>
  <c r="V231" i="47"/>
  <c r="V54" i="47"/>
  <c r="V213" i="47"/>
  <c r="V17" i="47"/>
  <c r="V64" i="47"/>
  <c r="V98" i="47"/>
  <c r="V115" i="47"/>
  <c r="V166" i="47"/>
  <c r="V206" i="47"/>
  <c r="V177" i="47"/>
  <c r="V130" i="47"/>
  <c r="V11" i="47"/>
  <c r="V61" i="47"/>
  <c r="V13" i="47"/>
  <c r="V168" i="47"/>
  <c r="V183" i="47"/>
  <c r="V122" i="47"/>
  <c r="V71" i="47"/>
  <c r="V249" i="47"/>
  <c r="V163" i="47"/>
  <c r="V173" i="47"/>
  <c r="V203" i="47"/>
  <c r="V215" i="47"/>
  <c r="V147" i="47"/>
  <c r="V181" i="47"/>
  <c r="V131" i="47"/>
  <c r="V234" i="47"/>
  <c r="V101" i="47"/>
  <c r="V230" i="47"/>
  <c r="V25" i="47"/>
  <c r="V22" i="47"/>
  <c r="V44" i="47"/>
  <c r="V256" i="47"/>
  <c r="V72" i="47"/>
  <c r="V49" i="47"/>
  <c r="V184" i="47"/>
  <c r="V48" i="47"/>
  <c r="V224" i="47"/>
  <c r="V7" i="47"/>
  <c r="V81" i="47"/>
  <c r="V236" i="47"/>
  <c r="V162" i="47"/>
  <c r="V94" i="47"/>
  <c r="V77" i="47"/>
  <c r="V132" i="47"/>
  <c r="V29" i="47"/>
  <c r="V41" i="47"/>
  <c r="V6" i="47"/>
  <c r="V225" i="47"/>
  <c r="V106" i="47"/>
  <c r="V57" i="47"/>
  <c r="V139" i="47"/>
  <c r="V5" i="47"/>
  <c r="V112" i="47"/>
  <c r="V169" i="47"/>
  <c r="V56" i="47"/>
  <c r="V240" i="47"/>
  <c r="V202" i="47"/>
  <c r="V35" i="47"/>
  <c r="V172" i="47"/>
  <c r="V65" i="47"/>
  <c r="V110" i="47"/>
  <c r="V211" i="47"/>
  <c r="V136" i="47"/>
  <c r="V220" i="47"/>
  <c r="V121" i="47"/>
  <c r="V212" i="47"/>
  <c r="V216" i="47"/>
  <c r="V76" i="47"/>
  <c r="V116" i="47"/>
  <c r="V217" i="47"/>
  <c r="V10" i="47"/>
  <c r="V84" i="47"/>
  <c r="V21" i="47"/>
  <c r="V79" i="47"/>
  <c r="V214" i="47"/>
  <c r="V99" i="47"/>
  <c r="V33" i="47"/>
  <c r="V210" i="47"/>
  <c r="V165" i="47"/>
  <c r="V226" i="47"/>
  <c r="L33" i="48"/>
  <c r="T4" i="48"/>
  <c r="P4" i="48"/>
  <c r="M6" i="48"/>
  <c r="U6" i="48"/>
  <c r="T6" i="48"/>
  <c r="U7" i="48"/>
  <c r="P7" i="48"/>
  <c r="T7" i="48"/>
  <c r="AG6" i="52"/>
  <c r="AF7" i="52"/>
  <c r="AG4" i="51"/>
  <c r="AF5" i="51"/>
  <c r="AF7" i="53"/>
  <c r="AG6" i="53"/>
  <c r="O16" i="47"/>
  <c r="O12" i="47"/>
  <c r="O6" i="47"/>
  <c r="O4" i="47"/>
  <c r="O15" i="47"/>
  <c r="O11" i="47"/>
  <c r="O7" i="47"/>
  <c r="O10" i="47"/>
  <c r="O13" i="47"/>
  <c r="O9" i="47"/>
  <c r="O14" i="47"/>
  <c r="O8" i="47"/>
  <c r="O5" i="47"/>
  <c r="M5" i="48"/>
  <c r="T5" i="48"/>
  <c r="AB10" i="54"/>
  <c r="AC9" i="54"/>
  <c r="AF8" i="52"/>
  <c r="AG7" i="52"/>
  <c r="AG5" i="51"/>
  <c r="AF6" i="51"/>
  <c r="AF8" i="53"/>
  <c r="AG7" i="53"/>
  <c r="AC10" i="54"/>
  <c r="AB11" i="54"/>
  <c r="AG8" i="52"/>
  <c r="AF9" i="52"/>
  <c r="AF7" i="51"/>
  <c r="AG6" i="51"/>
  <c r="AF9" i="53"/>
  <c r="AG8" i="53"/>
  <c r="AC11" i="54"/>
  <c r="AB12" i="54"/>
  <c r="AF10" i="52"/>
  <c r="AG9" i="52"/>
  <c r="AF8" i="51"/>
  <c r="AG7" i="51"/>
  <c r="AF10" i="53"/>
  <c r="AG9" i="53"/>
  <c r="AB13" i="54"/>
  <c r="AC12" i="54"/>
  <c r="AF11" i="52"/>
  <c r="AG10" i="52"/>
  <c r="AF9" i="51"/>
  <c r="AG8" i="51"/>
  <c r="AG10" i="53"/>
  <c r="AF11" i="53"/>
  <c r="AC13" i="54"/>
  <c r="AB14" i="54"/>
  <c r="AG11" i="52"/>
  <c r="AF12" i="52"/>
  <c r="AG9" i="51"/>
  <c r="AF10" i="51"/>
  <c r="AF12" i="53"/>
  <c r="AG11" i="53"/>
  <c r="AC14" i="54"/>
  <c r="AB15" i="54"/>
  <c r="AG12" i="52"/>
  <c r="AF13" i="52"/>
  <c r="AG10" i="51"/>
  <c r="AF11" i="51"/>
  <c r="AG12" i="53"/>
  <c r="AF13" i="53"/>
  <c r="AC15" i="54"/>
  <c r="AB16" i="54"/>
  <c r="AG13" i="52"/>
  <c r="AF14" i="52"/>
  <c r="AG11" i="51"/>
  <c r="AF12" i="51"/>
  <c r="AF14" i="53"/>
  <c r="AG13" i="53"/>
  <c r="AB17" i="54"/>
  <c r="AC16" i="54"/>
  <c r="AG14" i="52"/>
  <c r="AF15" i="52"/>
  <c r="AF13" i="51"/>
  <c r="AG12" i="51"/>
  <c r="AG14" i="53"/>
  <c r="AF15" i="53"/>
  <c r="AB18" i="54"/>
  <c r="AC17" i="54"/>
  <c r="AG15" i="52"/>
  <c r="AF16" i="52"/>
  <c r="AF14" i="51"/>
  <c r="AG13" i="51"/>
  <c r="AF16" i="53"/>
  <c r="AG15" i="53"/>
  <c r="AC18" i="54"/>
  <c r="AB19" i="54"/>
  <c r="AF17" i="52"/>
  <c r="AG16" i="52"/>
  <c r="AG14" i="51"/>
  <c r="AF15" i="51"/>
  <c r="AG16" i="53"/>
  <c r="AF17" i="53"/>
  <c r="AB20" i="54"/>
  <c r="AC19" i="54"/>
  <c r="AF18" i="52"/>
  <c r="AG17" i="52"/>
  <c r="AF16" i="51"/>
  <c r="AG15" i="51"/>
  <c r="AG17" i="53"/>
  <c r="AF18" i="53"/>
  <c r="AC20" i="54"/>
  <c r="AB21" i="54"/>
  <c r="AF19" i="52"/>
  <c r="AG18" i="52"/>
  <c r="AF17" i="51"/>
  <c r="AG16" i="51"/>
  <c r="AF19" i="53"/>
  <c r="AG18" i="53"/>
  <c r="AB22" i="54"/>
  <c r="AC21" i="54"/>
  <c r="AF20" i="52"/>
  <c r="AG19" i="52"/>
  <c r="AF18" i="51"/>
  <c r="AG17" i="51"/>
  <c r="AG19" i="53"/>
  <c r="AF20" i="53"/>
  <c r="AC22" i="54"/>
  <c r="AB23" i="54"/>
  <c r="AG20" i="52"/>
  <c r="AF21" i="52"/>
  <c r="AG18" i="51"/>
  <c r="AF19" i="51"/>
  <c r="AF21" i="53"/>
  <c r="AG20" i="53"/>
  <c r="AB24" i="54"/>
  <c r="AC23" i="54"/>
  <c r="AF22" i="52"/>
  <c r="AG21" i="52"/>
  <c r="AG19" i="51"/>
  <c r="AF20" i="51"/>
  <c r="AG21" i="53"/>
  <c r="AF22" i="53"/>
  <c r="AC24" i="54"/>
  <c r="AB25" i="54"/>
  <c r="AG22" i="52"/>
  <c r="AF23" i="52"/>
  <c r="AG20" i="51"/>
  <c r="AF21" i="51"/>
  <c r="AF23" i="53"/>
  <c r="AG22" i="53"/>
  <c r="AC25" i="54"/>
  <c r="AB26" i="54"/>
  <c r="AC26" i="54" s="1"/>
  <c r="AG23" i="52"/>
  <c r="AF24" i="52"/>
  <c r="AG21" i="51"/>
  <c r="AF22" i="51"/>
  <c r="AG23" i="53"/>
  <c r="AF24" i="53"/>
  <c r="AF25" i="52"/>
  <c r="AG24" i="52"/>
  <c r="AG22" i="51"/>
  <c r="AF23" i="51"/>
  <c r="AF25" i="53"/>
  <c r="AG24" i="53"/>
  <c r="AG25" i="52"/>
  <c r="AF26" i="52"/>
  <c r="AF24" i="51"/>
  <c r="AG23" i="51"/>
  <c r="AG25" i="53"/>
  <c r="AF26" i="53"/>
  <c r="AG26" i="52"/>
  <c r="AF27" i="52"/>
  <c r="AG24" i="51"/>
  <c r="AF25" i="51"/>
  <c r="AG26" i="53"/>
  <c r="AF27" i="53"/>
  <c r="AF28" i="52"/>
  <c r="AG27" i="52"/>
  <c r="AF26" i="51"/>
  <c r="AG25" i="51"/>
  <c r="AG27" i="53"/>
  <c r="AF28" i="53"/>
  <c r="AG28" i="52"/>
  <c r="AF29" i="52"/>
  <c r="AG26" i="51"/>
  <c r="AF27" i="51"/>
  <c r="AF29" i="53"/>
  <c r="AG28" i="53"/>
  <c r="AF30" i="52"/>
  <c r="AG29" i="52"/>
  <c r="AF28" i="51"/>
  <c r="AG27" i="51"/>
  <c r="AF30" i="53"/>
  <c r="AG29" i="53"/>
  <c r="AF31" i="52"/>
  <c r="AG30" i="52"/>
  <c r="AF29" i="51"/>
  <c r="AG28" i="51"/>
  <c r="AG30" i="53"/>
  <c r="AF31" i="53"/>
  <c r="AF32" i="52"/>
  <c r="AG31" i="52"/>
  <c r="AF30" i="51"/>
  <c r="AG29" i="51"/>
  <c r="AF32" i="53"/>
  <c r="AG31" i="53"/>
  <c r="AG32" i="52"/>
  <c r="AF33" i="52"/>
  <c r="AF31" i="51"/>
  <c r="AG30" i="51"/>
  <c r="AG32" i="53"/>
  <c r="AF33" i="53"/>
  <c r="AG33" i="52"/>
  <c r="AF34" i="52"/>
  <c r="AG31" i="51"/>
  <c r="AF32" i="51"/>
  <c r="AF34" i="53"/>
  <c r="AG33" i="53"/>
  <c r="AF35" i="52"/>
  <c r="AG34" i="52"/>
  <c r="AG32" i="51"/>
  <c r="AF33" i="51"/>
  <c r="AF35" i="53"/>
  <c r="AG34" i="53"/>
  <c r="AF36" i="52"/>
  <c r="AG35" i="52"/>
  <c r="AG33" i="51"/>
  <c r="AF34" i="51"/>
  <c r="AG35" i="53"/>
  <c r="AF36" i="53"/>
  <c r="AF37" i="52"/>
  <c r="AG36" i="52"/>
  <c r="AG34" i="51"/>
  <c r="AF35" i="51"/>
  <c r="AF37" i="53"/>
  <c r="AG36" i="53"/>
  <c r="AF38" i="52"/>
  <c r="AG37" i="52"/>
  <c r="AF36" i="51"/>
  <c r="AG35" i="51"/>
  <c r="AG37" i="53"/>
  <c r="AF38" i="53"/>
  <c r="AF39" i="52"/>
  <c r="AG38" i="52"/>
  <c r="AF37" i="51"/>
  <c r="AG36" i="51"/>
  <c r="AF39" i="53"/>
  <c r="AG38" i="53"/>
  <c r="AF40" i="52"/>
  <c r="AG39" i="52"/>
  <c r="AG37" i="51"/>
  <c r="AF38" i="51"/>
  <c r="AF40" i="53"/>
  <c r="AG39" i="53"/>
  <c r="AF41" i="52"/>
  <c r="AG40" i="52"/>
  <c r="AG38" i="51"/>
  <c r="AF39" i="51"/>
  <c r="AF41" i="53"/>
  <c r="AG40" i="53"/>
  <c r="AG41" i="52"/>
  <c r="AF42" i="52"/>
  <c r="AG39" i="51"/>
  <c r="AF40" i="51"/>
  <c r="AG41" i="53"/>
  <c r="AF42" i="53"/>
  <c r="AG42" i="52"/>
  <c r="AF43" i="52"/>
  <c r="AF41" i="51"/>
  <c r="AG40" i="51"/>
  <c r="AF43" i="53"/>
  <c r="AG42" i="53"/>
  <c r="AG43" i="52"/>
  <c r="AF44" i="52"/>
  <c r="AF42" i="51"/>
  <c r="AG41" i="51"/>
  <c r="AF44" i="53"/>
  <c r="AG43" i="53"/>
  <c r="AG44" i="52"/>
  <c r="AF45" i="52"/>
  <c r="AG42" i="51"/>
  <c r="AF43" i="51"/>
  <c r="AF45" i="53"/>
  <c r="AG44" i="53"/>
  <c r="AF46" i="52"/>
  <c r="AG45" i="52"/>
  <c r="AF44" i="51"/>
  <c r="AG43" i="51"/>
  <c r="AF46" i="53"/>
  <c r="AG45" i="53"/>
  <c r="AF47" i="52"/>
  <c r="AG46" i="52"/>
  <c r="AG44" i="51"/>
  <c r="AF45" i="51"/>
  <c r="AG46" i="53"/>
  <c r="AF47" i="53"/>
  <c r="AG47" i="52"/>
  <c r="AF48" i="52"/>
  <c r="AF46" i="51"/>
  <c r="AG45" i="51"/>
  <c r="AF48" i="53"/>
  <c r="AG47" i="53"/>
  <c r="AF49" i="52"/>
  <c r="AG48" i="52"/>
  <c r="AF47" i="51"/>
  <c r="AG46" i="51"/>
  <c r="AG48" i="53"/>
  <c r="AF49" i="53"/>
  <c r="AF50" i="52"/>
  <c r="AG49" i="52"/>
  <c r="AG47" i="51"/>
  <c r="AF48" i="51"/>
  <c r="AG49" i="53"/>
  <c r="AF50" i="53"/>
  <c r="AF51" i="52"/>
  <c r="AG50" i="52"/>
  <c r="AF49" i="51"/>
  <c r="AG48" i="51"/>
  <c r="AF51" i="53"/>
  <c r="AG50" i="53"/>
  <c r="AG51" i="52"/>
  <c r="AF52" i="52"/>
  <c r="AG49" i="51"/>
  <c r="AF50" i="51"/>
  <c r="AF52" i="53"/>
  <c r="AG51" i="53"/>
  <c r="AG52" i="52"/>
  <c r="AF53" i="52"/>
  <c r="AF51" i="51"/>
  <c r="AG50" i="51"/>
  <c r="AG52" i="53"/>
  <c r="AF53" i="53"/>
  <c r="AG53" i="52"/>
  <c r="AF54" i="52"/>
  <c r="AG51" i="51"/>
  <c r="AF52" i="51"/>
  <c r="AG53" i="53"/>
  <c r="AF54" i="53"/>
  <c r="AF55" i="52"/>
  <c r="AG54" i="52"/>
  <c r="AF53" i="51"/>
  <c r="AG52" i="51"/>
  <c r="AF55" i="53"/>
  <c r="AG54" i="53"/>
  <c r="AF56" i="52"/>
  <c r="AG55" i="52"/>
  <c r="AG53" i="51"/>
  <c r="AF54" i="51"/>
  <c r="AF56" i="53"/>
  <c r="AG55" i="53"/>
  <c r="AG56" i="52"/>
  <c r="AF57" i="52"/>
  <c r="AF55" i="51"/>
  <c r="AG54" i="51"/>
  <c r="AG56" i="53"/>
  <c r="AF57" i="53"/>
  <c r="AF58" i="52"/>
  <c r="AG57" i="52"/>
  <c r="AF56" i="51"/>
  <c r="AG55" i="51"/>
  <c r="AG57" i="53"/>
  <c r="AF58" i="53"/>
  <c r="AF59" i="52"/>
  <c r="AG58" i="52"/>
  <c r="AF57" i="51"/>
  <c r="AG56" i="51"/>
  <c r="AG58" i="53"/>
  <c r="AF59" i="53"/>
  <c r="AG59" i="52"/>
  <c r="AF60" i="52"/>
  <c r="AG57" i="51"/>
  <c r="AF58" i="51"/>
  <c r="AF60" i="53"/>
  <c r="AG59" i="53"/>
  <c r="AG60" i="52"/>
  <c r="AF61" i="52"/>
  <c r="AF59" i="51"/>
  <c r="AG58" i="51"/>
  <c r="AF61" i="53"/>
  <c r="AG60" i="53"/>
  <c r="AG61" i="52"/>
  <c r="AF62" i="52"/>
  <c r="AF60" i="51"/>
  <c r="AG59" i="51"/>
  <c r="AG61" i="53"/>
  <c r="AF62" i="53"/>
  <c r="AG62" i="52"/>
  <c r="AF63" i="52"/>
  <c r="AF61" i="51"/>
  <c r="AG60" i="51"/>
  <c r="AF63" i="53"/>
  <c r="AG62" i="53"/>
  <c r="AF64" i="52"/>
  <c r="AG63" i="52"/>
  <c r="AG61" i="51"/>
  <c r="AF62" i="51"/>
  <c r="AF64" i="53"/>
  <c r="AG63" i="53"/>
  <c r="AG64" i="52"/>
  <c r="AF65" i="52"/>
  <c r="AF63" i="51"/>
  <c r="AG62" i="51"/>
  <c r="AF65" i="53"/>
  <c r="AG65" i="53" s="1"/>
  <c r="AG64" i="53"/>
  <c r="AF66" i="52"/>
  <c r="AG65" i="52"/>
  <c r="AF64" i="51"/>
  <c r="AG63" i="51"/>
  <c r="AG66" i="52"/>
  <c r="AF67" i="52"/>
  <c r="AF65" i="51"/>
  <c r="AG64" i="51"/>
  <c r="AG67" i="52"/>
  <c r="AF68" i="52"/>
  <c r="AG65" i="51"/>
  <c r="AF66" i="51"/>
  <c r="AF69" i="52"/>
  <c r="AG68" i="52"/>
  <c r="AF67" i="51"/>
  <c r="AG66" i="51"/>
  <c r="AF70" i="52"/>
  <c r="AG69" i="52"/>
  <c r="AF68" i="51"/>
  <c r="AG67" i="51"/>
  <c r="AG70" i="52"/>
  <c r="AF71" i="52"/>
  <c r="AG68" i="51"/>
  <c r="AF69" i="51"/>
  <c r="AF72" i="52"/>
  <c r="AG71" i="52"/>
  <c r="AG69" i="51"/>
  <c r="AF70" i="51"/>
  <c r="AG72" i="52"/>
  <c r="AF73" i="52"/>
  <c r="AF71" i="51"/>
  <c r="AG70" i="51"/>
  <c r="AF74" i="52"/>
  <c r="AG73" i="52"/>
  <c r="AF72" i="51"/>
  <c r="AG71" i="51"/>
  <c r="AG74" i="52"/>
  <c r="AF75" i="52"/>
  <c r="AG72" i="51"/>
  <c r="AF73" i="51"/>
  <c r="AG75" i="52"/>
  <c r="AF76" i="52"/>
  <c r="AG73" i="51"/>
  <c r="AF74" i="51"/>
  <c r="AG76" i="52"/>
  <c r="AF77" i="52"/>
  <c r="AG74" i="51"/>
  <c r="AF75" i="51"/>
  <c r="AF78" i="52"/>
  <c r="AG77" i="52"/>
  <c r="AF76" i="51"/>
  <c r="AG75" i="51"/>
  <c r="AF79" i="52"/>
  <c r="AG78" i="52"/>
  <c r="AG76" i="51"/>
  <c r="AF77" i="51"/>
  <c r="AF80" i="52"/>
  <c r="AG79" i="52"/>
  <c r="AF78" i="51"/>
  <c r="AG77" i="51"/>
  <c r="AG80" i="52"/>
  <c r="AF81" i="52"/>
  <c r="AG78" i="51"/>
  <c r="AF79" i="51"/>
  <c r="AF82" i="52"/>
  <c r="AG81" i="52"/>
  <c r="AF80" i="51"/>
  <c r="AG79" i="51"/>
  <c r="AG82" i="52"/>
  <c r="AF83" i="52"/>
  <c r="AF81" i="51"/>
  <c r="AG80" i="51"/>
  <c r="AF84" i="52"/>
  <c r="AG83" i="52"/>
  <c r="AG81" i="51"/>
  <c r="AF82" i="51"/>
  <c r="AG84" i="52"/>
  <c r="AF85" i="52"/>
  <c r="AG82" i="51"/>
  <c r="AF83" i="51"/>
  <c r="AG85" i="52"/>
  <c r="AF86" i="52"/>
  <c r="AG83" i="51"/>
  <c r="AF84" i="51"/>
  <c r="AF87" i="52"/>
  <c r="AG86" i="52"/>
  <c r="AG84" i="51"/>
  <c r="AF85" i="51"/>
  <c r="AF88" i="52"/>
  <c r="AG87" i="52"/>
  <c r="AF86" i="51"/>
  <c r="AG85" i="51"/>
  <c r="AG88" i="52"/>
  <c r="AF89" i="52"/>
  <c r="AF87" i="51"/>
  <c r="AG86" i="51"/>
  <c r="AG89" i="52"/>
  <c r="AF90" i="52"/>
  <c r="AF88" i="51"/>
  <c r="AG87" i="51"/>
  <c r="AF91" i="52"/>
  <c r="AG90" i="52"/>
  <c r="AG88" i="51"/>
  <c r="AF89" i="51"/>
  <c r="AG91" i="52"/>
  <c r="AF92" i="52"/>
  <c r="AF90" i="51"/>
  <c r="AG89" i="51"/>
  <c r="AG92" i="52"/>
  <c r="AF93" i="52"/>
  <c r="AF91" i="51"/>
  <c r="AG90" i="51"/>
  <c r="AF94" i="52"/>
  <c r="AG93" i="52"/>
  <c r="AF92" i="51"/>
  <c r="AG91" i="51"/>
  <c r="AF95" i="52"/>
  <c r="AG94" i="52"/>
  <c r="AF93" i="51"/>
  <c r="AG92" i="51"/>
  <c r="AG95" i="52"/>
  <c r="AF96" i="52"/>
  <c r="AF94" i="51"/>
  <c r="AG93" i="51"/>
  <c r="AF97" i="52"/>
  <c r="AG96" i="52"/>
  <c r="AG94" i="51"/>
  <c r="AF95" i="51"/>
  <c r="AG97" i="52"/>
  <c r="AF98" i="52"/>
  <c r="AG95" i="51"/>
  <c r="AF96" i="51"/>
  <c r="AG98" i="52"/>
  <c r="AF99" i="52"/>
  <c r="AF97" i="51"/>
  <c r="AG96" i="51"/>
  <c r="AF100" i="52"/>
  <c r="AG99" i="52"/>
  <c r="AG97" i="51"/>
  <c r="AF98" i="51"/>
  <c r="AF101" i="52"/>
  <c r="AG100" i="52"/>
  <c r="AF99" i="51"/>
  <c r="AG98" i="51"/>
  <c r="AG101" i="52"/>
  <c r="AF102" i="52"/>
  <c r="AG99" i="51"/>
  <c r="AF100" i="51"/>
  <c r="AG102" i="52"/>
  <c r="AF103" i="52"/>
  <c r="AF101" i="51"/>
  <c r="AG100" i="51"/>
  <c r="AF104" i="52"/>
  <c r="AG103" i="52"/>
  <c r="AG101" i="51"/>
  <c r="AF102" i="51"/>
  <c r="AG104" i="52"/>
  <c r="AF105" i="52"/>
  <c r="AF103" i="51"/>
  <c r="AG102" i="51"/>
  <c r="AF106" i="52"/>
  <c r="AG105" i="52"/>
  <c r="AF104" i="51"/>
  <c r="AG103" i="51"/>
  <c r="AF107" i="52"/>
  <c r="AG106" i="52"/>
  <c r="AG104" i="51"/>
  <c r="AF105" i="51"/>
  <c r="AG107" i="52"/>
  <c r="AF108" i="52"/>
  <c r="AG105" i="51"/>
  <c r="AF106" i="51"/>
  <c r="AF109" i="52"/>
  <c r="AG108" i="52"/>
  <c r="AG106" i="51"/>
  <c r="AF107" i="51"/>
  <c r="AF110" i="52"/>
  <c r="AG109" i="52"/>
  <c r="AF108" i="51"/>
  <c r="AG107" i="51"/>
  <c r="AF111" i="52"/>
  <c r="AG110" i="52"/>
  <c r="AF109" i="51"/>
  <c r="AG108" i="51"/>
  <c r="AG111" i="52"/>
  <c r="AF112" i="52"/>
  <c r="AG109" i="51"/>
  <c r="AF110" i="51"/>
  <c r="AG112" i="52"/>
  <c r="AF113" i="52"/>
  <c r="AF111" i="51"/>
  <c r="AG110" i="51"/>
  <c r="AF114" i="52"/>
  <c r="AG113" i="52"/>
  <c r="AG111" i="51"/>
  <c r="AF112" i="51"/>
  <c r="AF115" i="52"/>
  <c r="AG114" i="52"/>
  <c r="AG112" i="51"/>
  <c r="AF113" i="51"/>
  <c r="AF116" i="52"/>
  <c r="AG115" i="52"/>
  <c r="AG113" i="51"/>
  <c r="AF114" i="51"/>
  <c r="AG116" i="52"/>
  <c r="AF117" i="52"/>
  <c r="AF115" i="51"/>
  <c r="AG114" i="51"/>
  <c r="AF118" i="52"/>
  <c r="AG117" i="52"/>
  <c r="AF116" i="51"/>
  <c r="AG115" i="51"/>
  <c r="AG118" i="52"/>
  <c r="AF119" i="52"/>
  <c r="AG116" i="51"/>
  <c r="AF117" i="51"/>
  <c r="AG119" i="52"/>
  <c r="AF120" i="52"/>
  <c r="AF118" i="51"/>
  <c r="AG117" i="51"/>
  <c r="AG120" i="52"/>
  <c r="AF121" i="52"/>
  <c r="AF119" i="51"/>
  <c r="AG118" i="51"/>
  <c r="AG121" i="52"/>
  <c r="AF122" i="52"/>
  <c r="AF120" i="51"/>
  <c r="AG119" i="51"/>
  <c r="AG122" i="52"/>
  <c r="AF123" i="52"/>
  <c r="AF121" i="51"/>
  <c r="AG120" i="51"/>
  <c r="AG123" i="52"/>
  <c r="AF124" i="52"/>
  <c r="AF122" i="51"/>
  <c r="AG121" i="51"/>
  <c r="AG124" i="52"/>
  <c r="AF125" i="52"/>
  <c r="AF123" i="51"/>
  <c r="AG122" i="51"/>
  <c r="AF126" i="52"/>
  <c r="AG125" i="52"/>
  <c r="AF124" i="51"/>
  <c r="AG123" i="51"/>
  <c r="AF127" i="52"/>
  <c r="AG126" i="52"/>
  <c r="AG124" i="51"/>
  <c r="AF125" i="51"/>
  <c r="AF128" i="52"/>
  <c r="AG127" i="52"/>
  <c r="AG125" i="51"/>
  <c r="AF126" i="51"/>
  <c r="AG128" i="52"/>
  <c r="AF129" i="52"/>
  <c r="AF127" i="51"/>
  <c r="AG126" i="51"/>
  <c r="AF130" i="52"/>
  <c r="AG129" i="52"/>
  <c r="AF128" i="51"/>
  <c r="AG127" i="51"/>
  <c r="AF131" i="52"/>
  <c r="AG130" i="52"/>
  <c r="AF129" i="51"/>
  <c r="AG128" i="51"/>
  <c r="AF132" i="52"/>
  <c r="AG132" i="52" s="1"/>
  <c r="AG131" i="52"/>
  <c r="AG129" i="51"/>
  <c r="AF130" i="51"/>
  <c r="AG130" i="51"/>
  <c r="AF131" i="51"/>
  <c r="AG131" i="51"/>
  <c r="AF132" i="51"/>
  <c r="AF133" i="51"/>
  <c r="AG132" i="51"/>
  <c r="AG133" i="51"/>
  <c r="AF134" i="51"/>
  <c r="AF135" i="51"/>
  <c r="AG134" i="51"/>
  <c r="AG135" i="51"/>
  <c r="AF136" i="51"/>
  <c r="AG136" i="51"/>
  <c r="AF137" i="51"/>
  <c r="AG137" i="51"/>
  <c r="AF138" i="51"/>
  <c r="AG138" i="51"/>
  <c r="AF139" i="51"/>
  <c r="AF140" i="51"/>
  <c r="AG139" i="51"/>
  <c r="AG140" i="51"/>
  <c r="AF141" i="51"/>
  <c r="AG141" i="51"/>
  <c r="AF142" i="51"/>
  <c r="AG142" i="51"/>
  <c r="AF143" i="51"/>
  <c r="AF144" i="51"/>
  <c r="AG143" i="51"/>
  <c r="AF145" i="51"/>
  <c r="AG144" i="51"/>
  <c r="AG145" i="51"/>
  <c r="AF146" i="51"/>
  <c r="AG146" i="51"/>
  <c r="AF147" i="51"/>
  <c r="AF148" i="51"/>
  <c r="AG147" i="51"/>
  <c r="AF149" i="51"/>
  <c r="AG148" i="51"/>
  <c r="AF150" i="51"/>
  <c r="AG149" i="51"/>
  <c r="AG150" i="51"/>
  <c r="AF151" i="51"/>
  <c r="AG151" i="51"/>
  <c r="AF152" i="51"/>
  <c r="AF153" i="51"/>
  <c r="AG152" i="51"/>
  <c r="AG153" i="51"/>
  <c r="AF154" i="51"/>
  <c r="AF155" i="51"/>
  <c r="AG154" i="51"/>
  <c r="AF156" i="51"/>
  <c r="AG155" i="51"/>
  <c r="AF157" i="51"/>
  <c r="AG156" i="51"/>
  <c r="AF158" i="51"/>
  <c r="AG157" i="51"/>
  <c r="AG158" i="51"/>
  <c r="AF159" i="51"/>
  <c r="AF160" i="51"/>
  <c r="AG159" i="51"/>
  <c r="AG160" i="51"/>
  <c r="AF161" i="51"/>
  <c r="AF162" i="51"/>
  <c r="AG161" i="51"/>
  <c r="AF163" i="51"/>
  <c r="AG162" i="51"/>
  <c r="AF164" i="51"/>
  <c r="AG163" i="51"/>
  <c r="AF165" i="51"/>
  <c r="AG164" i="51"/>
  <c r="AF166" i="51"/>
  <c r="AG165" i="51"/>
  <c r="AF167" i="51"/>
  <c r="AG166" i="51"/>
  <c r="AG167" i="51"/>
  <c r="AF168" i="51"/>
  <c r="AG168" i="51"/>
  <c r="AF169" i="51"/>
  <c r="AG169" i="51"/>
  <c r="AF170" i="51"/>
  <c r="AG170" i="51"/>
  <c r="AF171" i="51"/>
  <c r="AG171" i="51"/>
  <c r="AF172" i="51"/>
  <c r="AG172" i="51"/>
  <c r="AF173" i="51"/>
  <c r="AF174" i="51"/>
  <c r="AG173" i="51"/>
  <c r="AF175" i="51"/>
  <c r="AG174" i="51"/>
  <c r="AG175" i="51"/>
  <c r="AF176" i="51"/>
  <c r="AF177" i="51"/>
  <c r="AG176" i="51"/>
  <c r="AF178" i="51"/>
  <c r="AG177" i="51"/>
  <c r="AF179" i="51"/>
  <c r="AG178" i="51"/>
  <c r="AG179" i="51"/>
  <c r="AF180" i="51"/>
  <c r="AG180" i="51"/>
  <c r="AF181" i="51"/>
  <c r="AF182" i="51"/>
  <c r="AG181" i="51"/>
  <c r="AF183" i="51"/>
  <c r="AG182" i="51"/>
  <c r="AF184" i="51"/>
  <c r="AG183" i="51"/>
  <c r="AG184" i="51"/>
  <c r="AF185" i="51"/>
  <c r="AF186" i="51"/>
  <c r="AG185" i="51"/>
  <c r="AG186" i="51"/>
  <c r="AF187" i="51"/>
  <c r="AF188" i="51"/>
  <c r="AG187" i="51"/>
  <c r="AF189" i="51"/>
  <c r="AG188" i="51"/>
  <c r="AG189" i="51"/>
  <c r="AF190" i="51"/>
  <c r="AF191" i="51"/>
  <c r="AG190" i="51"/>
  <c r="AF192" i="51"/>
  <c r="AG191" i="51"/>
  <c r="AF193" i="51"/>
  <c r="AG192" i="51"/>
  <c r="AG193" i="51"/>
  <c r="AF194" i="51"/>
  <c r="AF195" i="51"/>
  <c r="AG194" i="51"/>
  <c r="AG195" i="51"/>
  <c r="AF196" i="51"/>
  <c r="AG196" i="51"/>
  <c r="AF197" i="51"/>
  <c r="AF198" i="51"/>
  <c r="AG197" i="51"/>
  <c r="AG198" i="51"/>
  <c r="AF199" i="51"/>
  <c r="AG199" i="51"/>
  <c r="AF200" i="51"/>
  <c r="AG200" i="51"/>
  <c r="AF201" i="51"/>
  <c r="AF202" i="51"/>
  <c r="AG201" i="51"/>
  <c r="AF203" i="51"/>
  <c r="AG202" i="51"/>
  <c r="AG203" i="51"/>
  <c r="AF204" i="51"/>
  <c r="AG204" i="51"/>
  <c r="AF205" i="51"/>
  <c r="AF206" i="51"/>
  <c r="AG205" i="51"/>
  <c r="AG206" i="51"/>
  <c r="AF207" i="51"/>
  <c r="AG207" i="51"/>
  <c r="AF208" i="51"/>
  <c r="AF209" i="51"/>
  <c r="AG208" i="51"/>
  <c r="AF210" i="51"/>
  <c r="AG209" i="51"/>
  <c r="AF211" i="51"/>
  <c r="AG210" i="51"/>
  <c r="AF212" i="51"/>
  <c r="AG211" i="51"/>
  <c r="AF213" i="51"/>
  <c r="AG212" i="51"/>
  <c r="AG213" i="51"/>
  <c r="AF214" i="51"/>
  <c r="AG214" i="51"/>
  <c r="AF215" i="51"/>
  <c r="AF216" i="51"/>
  <c r="AG215" i="51"/>
  <c r="AF217" i="51"/>
  <c r="AG216" i="51"/>
  <c r="AF218" i="51"/>
  <c r="AG217" i="51"/>
  <c r="AG218" i="51"/>
  <c r="AF219" i="51"/>
  <c r="AG219" i="51"/>
  <c r="AF220" i="51"/>
  <c r="AG220" i="51"/>
  <c r="AF221" i="51"/>
  <c r="AG221" i="51"/>
  <c r="AF222" i="51"/>
  <c r="AG222" i="51"/>
  <c r="AF223" i="51"/>
  <c r="AF224" i="51"/>
  <c r="AG223" i="51"/>
  <c r="AF225" i="51"/>
  <c r="AG224" i="51"/>
  <c r="AG225" i="51"/>
  <c r="AF226" i="51"/>
  <c r="AG226" i="51"/>
  <c r="AF227" i="51"/>
  <c r="AG227" i="51"/>
  <c r="AF228" i="51"/>
  <c r="AF229" i="51"/>
  <c r="AG228" i="51"/>
  <c r="AG229" i="51"/>
  <c r="AF230" i="51"/>
  <c r="AG230" i="51"/>
  <c r="AF231" i="51"/>
  <c r="AG231" i="51"/>
  <c r="AF232" i="51"/>
  <c r="AG232" i="51"/>
  <c r="AF233" i="51"/>
  <c r="AG233" i="51"/>
  <c r="AF234" i="51"/>
  <c r="AF235" i="51"/>
  <c r="AG234" i="51"/>
  <c r="AG235" i="51"/>
  <c r="AF236" i="51"/>
  <c r="AF237" i="51"/>
  <c r="AG236" i="51"/>
  <c r="AG237" i="51"/>
  <c r="AF238" i="51"/>
  <c r="AG238" i="51"/>
  <c r="AF239" i="51"/>
  <c r="AF240" i="51"/>
  <c r="AG239" i="51"/>
  <c r="AG240" i="51"/>
  <c r="AF241" i="51"/>
  <c r="AF242" i="51"/>
  <c r="AG241" i="51"/>
  <c r="AF243" i="51"/>
  <c r="AG242" i="51"/>
  <c r="AF244" i="51"/>
  <c r="AG243" i="51"/>
  <c r="AF245" i="51"/>
  <c r="AG244" i="51"/>
  <c r="AG245" i="51"/>
  <c r="AF246" i="51"/>
  <c r="AF247" i="51"/>
  <c r="AG246" i="51"/>
  <c r="AF248" i="51"/>
  <c r="AG247" i="51"/>
  <c r="AF249" i="51"/>
  <c r="AG248" i="51"/>
  <c r="AG249" i="51"/>
  <c r="AF250" i="51"/>
  <c r="AG250" i="51"/>
  <c r="AF251" i="51"/>
  <c r="AG251" i="51"/>
  <c r="AF252" i="51"/>
  <c r="AG252" i="51"/>
  <c r="AF253" i="51"/>
  <c r="AG253" i="51"/>
  <c r="AF254" i="51"/>
  <c r="AF255" i="51"/>
  <c r="AG254" i="51"/>
  <c r="AG255" i="51"/>
  <c r="AF256" i="51"/>
  <c r="AF257" i="51"/>
  <c r="AG257" i="51" s="1"/>
  <c r="AG256" i="51"/>
  <c r="P17" i="45" l="1"/>
  <c r="P9" i="45"/>
  <c r="P18" i="45"/>
  <c r="P10" i="45"/>
  <c r="P4" i="45"/>
  <c r="J3" i="51" s="1"/>
  <c r="P5" i="45"/>
  <c r="P8" i="45"/>
  <c r="P15" i="45"/>
  <c r="P6" i="45"/>
  <c r="P14" i="45"/>
  <c r="P7" i="45"/>
  <c r="P5" i="47"/>
  <c r="P8" i="47"/>
  <c r="P9" i="47"/>
  <c r="P13" i="47"/>
  <c r="P10" i="47"/>
  <c r="P7" i="47"/>
  <c r="P4" i="47"/>
  <c r="P6" i="47"/>
  <c r="P12" i="47"/>
  <c r="P16" i="47"/>
  <c r="I19" i="54"/>
  <c r="M27" i="51"/>
  <c r="K7" i="46"/>
  <c r="M16" i="51"/>
  <c r="K15" i="46"/>
  <c r="I18" i="54"/>
  <c r="M18" i="53"/>
  <c r="M15" i="52"/>
  <c r="M18" i="51"/>
  <c r="K20" i="46"/>
  <c r="K9" i="46"/>
  <c r="L9" i="46" s="1"/>
  <c r="M17" i="52"/>
  <c r="M23" i="51"/>
  <c r="I15" i="54"/>
  <c r="M20" i="53"/>
  <c r="M21" i="53"/>
  <c r="M16" i="52"/>
  <c r="M18" i="52"/>
  <c r="M19" i="52"/>
  <c r="M15" i="51"/>
  <c r="M20" i="51"/>
  <c r="M21" i="51"/>
  <c r="M29" i="51"/>
  <c r="K21" i="46"/>
  <c r="L21" i="46" s="1"/>
  <c r="K18" i="46"/>
  <c r="L18" i="46" s="1"/>
  <c r="K13" i="46"/>
  <c r="K10" i="46"/>
  <c r="L10" i="46" s="1"/>
  <c r="K5" i="46"/>
  <c r="P5" i="46" s="1"/>
  <c r="M24" i="52"/>
  <c r="K12" i="46"/>
  <c r="K17" i="46"/>
  <c r="M21" i="52"/>
  <c r="M30" i="51"/>
  <c r="K14" i="46"/>
  <c r="L14" i="46" s="1"/>
  <c r="K6" i="46"/>
  <c r="L6" i="46" s="1"/>
  <c r="I16" i="54"/>
  <c r="I17" i="54"/>
  <c r="M15" i="53"/>
  <c r="M17" i="53"/>
  <c r="M22" i="52"/>
  <c r="M17" i="51"/>
  <c r="K19" i="46"/>
  <c r="L19" i="46" s="1"/>
  <c r="K11" i="46"/>
  <c r="M22" i="51"/>
  <c r="M16" i="53"/>
  <c r="M19" i="53"/>
  <c r="M26" i="51"/>
  <c r="M25" i="51"/>
  <c r="M23" i="52"/>
  <c r="M24" i="51"/>
  <c r="M28" i="51"/>
  <c r="K16" i="46"/>
  <c r="K8" i="46"/>
  <c r="P8" i="46" s="1"/>
  <c r="M20" i="52"/>
  <c r="P15" i="47"/>
  <c r="P11" i="47"/>
  <c r="P14" i="47"/>
  <c r="P20" i="45"/>
  <c r="L20" i="45"/>
  <c r="P12" i="45"/>
  <c r="P13" i="45"/>
  <c r="P21" i="45"/>
  <c r="P22" i="45"/>
  <c r="L22" i="45"/>
  <c r="P4" i="46"/>
  <c r="J3" i="52" s="1"/>
  <c r="U26" i="48"/>
  <c r="I7" i="54"/>
  <c r="K7" i="54"/>
  <c r="J7" i="54"/>
  <c r="N5" i="53"/>
  <c r="M5" i="53"/>
  <c r="O5" i="53"/>
  <c r="M7" i="53"/>
  <c r="N7" i="53"/>
  <c r="O7" i="53"/>
  <c r="O5" i="51"/>
  <c r="N5" i="51"/>
  <c r="M5" i="51"/>
  <c r="J4" i="54"/>
  <c r="K4" i="54"/>
  <c r="I4" i="54"/>
  <c r="N6" i="51"/>
  <c r="M6" i="51"/>
  <c r="O6" i="51"/>
  <c r="N5" i="52"/>
  <c r="O5" i="52"/>
  <c r="M5" i="52"/>
  <c r="I4" i="53"/>
  <c r="C12" i="56"/>
  <c r="C6" i="56"/>
  <c r="O4" i="53"/>
  <c r="N4" i="53"/>
  <c r="M4" i="53"/>
  <c r="J5" i="54"/>
  <c r="I5" i="54"/>
  <c r="K5" i="54"/>
  <c r="O6" i="53"/>
  <c r="N6" i="53"/>
  <c r="M6" i="53"/>
  <c r="N4" i="52"/>
  <c r="O4" i="52"/>
  <c r="M4" i="52"/>
  <c r="N7" i="51"/>
  <c r="M7" i="51"/>
  <c r="O7" i="51"/>
  <c r="N6" i="52"/>
  <c r="M6" i="52"/>
  <c r="O6" i="52"/>
  <c r="N7" i="52"/>
  <c r="M7" i="52"/>
  <c r="O7" i="52"/>
  <c r="N4" i="51"/>
  <c r="M4" i="51"/>
  <c r="O4" i="51"/>
  <c r="K6" i="54"/>
  <c r="I6" i="54"/>
  <c r="J6" i="54"/>
  <c r="I4" i="52"/>
  <c r="I4" i="51"/>
  <c r="Z3139" i="56"/>
  <c r="Z3268" i="56"/>
  <c r="Z992" i="56"/>
  <c r="Z718" i="56"/>
  <c r="Z1214" i="56"/>
  <c r="Z1261" i="56"/>
  <c r="Z651" i="56"/>
  <c r="Z925" i="56"/>
  <c r="Z1458" i="56"/>
  <c r="Z3115" i="56"/>
  <c r="Z3169" i="56"/>
  <c r="Z354" i="56"/>
  <c r="Z1455" i="56"/>
  <c r="Z2242" i="56"/>
  <c r="Z3066" i="56"/>
  <c r="Z106" i="56"/>
  <c r="Z2886" i="56"/>
  <c r="Z700" i="56"/>
  <c r="Z1217" i="56"/>
  <c r="Z1086" i="56"/>
  <c r="Z1061" i="56"/>
  <c r="Z748" i="56"/>
  <c r="Z1310" i="56"/>
  <c r="Z2986" i="56"/>
  <c r="Z1932" i="56"/>
  <c r="Z1218" i="56"/>
  <c r="Z2911" i="56"/>
  <c r="Z3357" i="56"/>
  <c r="Z434" i="56"/>
  <c r="Z160" i="56"/>
  <c r="Z521" i="56"/>
  <c r="Z553" i="56"/>
  <c r="Z327" i="56"/>
  <c r="Z644" i="56"/>
  <c r="Z3198" i="56"/>
  <c r="Z959" i="56"/>
  <c r="Z267" i="56"/>
  <c r="Z1034" i="56"/>
  <c r="Z201" i="56"/>
  <c r="Z3152" i="56"/>
  <c r="Z2609" i="56"/>
  <c r="Z1362" i="56"/>
  <c r="Z3044" i="56"/>
  <c r="Z1468" i="56"/>
  <c r="Z2984" i="56"/>
  <c r="Z2668" i="56"/>
  <c r="Z1230" i="56"/>
  <c r="Z567" i="56"/>
  <c r="Z581" i="56"/>
  <c r="Z3495" i="56"/>
  <c r="Z742" i="56"/>
  <c r="Z2259" i="56"/>
  <c r="Z820" i="56"/>
  <c r="Z1004" i="56"/>
  <c r="Z996" i="56"/>
  <c r="Z3208" i="56"/>
  <c r="Z2137" i="56"/>
  <c r="Z1487" i="56"/>
  <c r="Z2370" i="56"/>
  <c r="Z3256" i="56"/>
  <c r="Z2166" i="56"/>
  <c r="Z775" i="56"/>
  <c r="Z2522" i="56"/>
  <c r="Z3493" i="56"/>
  <c r="Z1474" i="56"/>
  <c r="Z1237" i="56"/>
  <c r="Z698" i="56"/>
  <c r="Z2620" i="56"/>
  <c r="Z1800" i="56"/>
  <c r="Z3416" i="56"/>
  <c r="Z2746" i="56"/>
  <c r="Z1547" i="56"/>
  <c r="Z1947" i="56"/>
  <c r="Z2211" i="56"/>
  <c r="Z875" i="56"/>
  <c r="Z1966" i="56"/>
  <c r="Z2590" i="56"/>
  <c r="Z412" i="56"/>
  <c r="Z3294" i="56"/>
  <c r="Z1894" i="56"/>
  <c r="Z713" i="56"/>
  <c r="Z1023" i="56"/>
  <c r="Z3041" i="56"/>
  <c r="Z1939" i="56"/>
  <c r="Z2108" i="56"/>
  <c r="Z2161" i="56"/>
  <c r="Z1552" i="56"/>
  <c r="Z1185" i="56"/>
  <c r="Z1625" i="56"/>
  <c r="Z2988" i="56"/>
  <c r="Z1347" i="56"/>
  <c r="Z1322" i="56"/>
  <c r="Z796" i="56"/>
  <c r="Z1748" i="56"/>
  <c r="Z3157" i="56"/>
  <c r="Z172" i="56"/>
  <c r="Z463" i="56"/>
  <c r="Z3518" i="56"/>
  <c r="Z473" i="56"/>
  <c r="Z2524" i="56"/>
  <c r="Z408" i="56"/>
  <c r="Z1717" i="56"/>
  <c r="Z1346" i="56"/>
  <c r="Z384" i="56"/>
  <c r="Z2064" i="56"/>
  <c r="Z1697" i="56"/>
  <c r="Z3240" i="56"/>
  <c r="Z1538" i="56"/>
  <c r="Z1173" i="56"/>
  <c r="Z2087" i="56"/>
  <c r="Z427" i="56"/>
  <c r="Z1351" i="56"/>
  <c r="Z566" i="56"/>
  <c r="Z2929" i="56"/>
  <c r="Z2961" i="56"/>
  <c r="Z3158" i="56"/>
  <c r="Z1833" i="56"/>
  <c r="Z1376" i="56"/>
  <c r="Z2763" i="56"/>
  <c r="Z2759" i="56"/>
  <c r="Z1266" i="56"/>
  <c r="Z3021" i="56"/>
  <c r="Z1813" i="56"/>
  <c r="Z1836" i="56"/>
  <c r="Z3377" i="56"/>
  <c r="Z2183" i="56"/>
  <c r="Z3155" i="56"/>
  <c r="Z359" i="56"/>
  <c r="Z1260" i="56"/>
  <c r="Z2255" i="56"/>
  <c r="Z1038" i="56"/>
  <c r="Z2885" i="56"/>
  <c r="Z89" i="56"/>
  <c r="Z198" i="56"/>
  <c r="Z1879" i="56"/>
  <c r="Z1343" i="56"/>
  <c r="Z466" i="56"/>
  <c r="Z2360" i="56"/>
  <c r="Z3087" i="56"/>
  <c r="Z1385" i="56"/>
  <c r="Z1908" i="56"/>
  <c r="Z926" i="56"/>
  <c r="Z2323" i="56"/>
  <c r="Z2336" i="56"/>
  <c r="Z1548" i="56"/>
  <c r="Z3004" i="56"/>
  <c r="Z1842" i="56"/>
  <c r="Z273" i="56"/>
  <c r="Z790" i="56"/>
  <c r="Z153" i="56"/>
  <c r="Z151" i="56"/>
  <c r="Z1731" i="56"/>
  <c r="Z1379" i="56"/>
  <c r="Z2577" i="56"/>
  <c r="Z2535" i="56"/>
  <c r="Z889" i="56"/>
  <c r="Z2781" i="56"/>
  <c r="Z1708" i="56"/>
  <c r="Z1599" i="56"/>
  <c r="Z3523" i="56"/>
  <c r="Z1081" i="56"/>
  <c r="Z1900" i="56"/>
  <c r="Z663" i="56"/>
  <c r="Z453" i="56"/>
  <c r="Z2898" i="56"/>
  <c r="Z2850" i="56"/>
  <c r="Z3085" i="56"/>
  <c r="Z1413" i="56"/>
  <c r="Z1307" i="56"/>
  <c r="Z2989" i="56"/>
  <c r="Z2129" i="56"/>
  <c r="Z1794" i="56"/>
  <c r="Z80" i="56"/>
  <c r="Z3201" i="56"/>
  <c r="Z482" i="56"/>
  <c r="Z1602" i="56"/>
  <c r="Z3295" i="56"/>
  <c r="Z281" i="56"/>
  <c r="Z1010" i="56"/>
  <c r="Z2232" i="56"/>
  <c r="Z1882" i="56"/>
  <c r="Z974" i="56"/>
  <c r="Z1905" i="56"/>
  <c r="Z2081" i="56"/>
  <c r="Z1614" i="56"/>
  <c r="Z3427" i="56"/>
  <c r="Z2028" i="56"/>
  <c r="Z3241" i="56"/>
  <c r="Z3475" i="56"/>
  <c r="Z2806" i="56"/>
  <c r="Z1245" i="56"/>
  <c r="Z1610" i="56"/>
  <c r="Z1120" i="56"/>
  <c r="Z3142" i="56"/>
  <c r="Z2284" i="56"/>
  <c r="Z1069" i="56"/>
  <c r="Z1221" i="56"/>
  <c r="Z3510" i="56"/>
  <c r="Z2749" i="56"/>
  <c r="Z2616" i="56"/>
  <c r="Z3160" i="56"/>
  <c r="Z3216" i="56"/>
  <c r="Z911" i="56"/>
  <c r="Z2073" i="56"/>
  <c r="Z1198" i="56"/>
  <c r="Z3257" i="56"/>
  <c r="Z1196" i="56"/>
  <c r="Z1397" i="56"/>
  <c r="Z2547" i="56"/>
  <c r="Z2315" i="56"/>
  <c r="Z1603" i="56"/>
  <c r="Z1306" i="56"/>
  <c r="Z3334" i="56"/>
  <c r="Z668" i="56"/>
  <c r="Z2554" i="56"/>
  <c r="Z1391" i="56"/>
  <c r="Z628" i="56"/>
  <c r="Z3545" i="56"/>
  <c r="Z2959" i="56"/>
  <c r="Z1580" i="56"/>
  <c r="Z260" i="56"/>
  <c r="Z2010" i="56"/>
  <c r="Z3183" i="56"/>
  <c r="Z121" i="56"/>
  <c r="Z1656" i="56"/>
  <c r="Z1484" i="56"/>
  <c r="Z396" i="56"/>
  <c r="Z2302" i="56"/>
  <c r="Z1247" i="56"/>
  <c r="Z1483" i="56"/>
  <c r="Z2733" i="56"/>
  <c r="Z873" i="56"/>
  <c r="Z468" i="56"/>
  <c r="Z152" i="56"/>
  <c r="Z1637" i="56"/>
  <c r="Z3453" i="56"/>
  <c r="Z1146" i="56"/>
  <c r="Z631" i="56"/>
  <c r="Z2648" i="56"/>
  <c r="Z2267" i="56"/>
  <c r="Z1213" i="56"/>
  <c r="Z2188" i="56"/>
  <c r="Z3238" i="56"/>
  <c r="Z2756" i="56"/>
  <c r="Z2077" i="56"/>
  <c r="Z2470" i="56"/>
  <c r="Z3035" i="56"/>
  <c r="Z2035" i="56"/>
  <c r="Z1758" i="56"/>
  <c r="Z3446" i="56"/>
  <c r="Z2146" i="56"/>
  <c r="Z253" i="56"/>
  <c r="Z3123" i="56"/>
  <c r="Z1726" i="56"/>
  <c r="Z2734" i="56"/>
  <c r="Z365" i="56"/>
  <c r="Z2353" i="56"/>
  <c r="Z440" i="56"/>
  <c r="Z3348" i="56"/>
  <c r="Z3195" i="56"/>
  <c r="Z2377" i="56"/>
  <c r="Z1210" i="56"/>
  <c r="Z3121" i="56"/>
  <c r="Z2632" i="56"/>
  <c r="Z2021" i="56"/>
  <c r="Z2236" i="56"/>
  <c r="Z2946" i="56"/>
  <c r="Z312" i="56"/>
  <c r="Z650" i="56"/>
  <c r="Z2813" i="56"/>
  <c r="Z2662" i="56"/>
  <c r="Z1292" i="56"/>
  <c r="Z28" i="56"/>
  <c r="Z1773" i="56"/>
  <c r="Z842" i="56"/>
  <c r="Z2930" i="56"/>
  <c r="Z803" i="56"/>
  <c r="Z937" i="56"/>
  <c r="Z3544" i="56"/>
  <c r="Z19" i="56"/>
  <c r="Z3163" i="56"/>
  <c r="Z892" i="56"/>
  <c r="Z1733" i="56"/>
  <c r="Z127" i="56"/>
  <c r="Z1914" i="56"/>
  <c r="Z2452" i="56"/>
  <c r="Z3536" i="56"/>
  <c r="Z2622" i="56"/>
  <c r="Z2605" i="56"/>
  <c r="Z1219" i="56"/>
  <c r="Z1590" i="56"/>
  <c r="Z387" i="56"/>
  <c r="Z2660" i="56"/>
  <c r="Z392" i="56"/>
  <c r="Z330" i="56"/>
  <c r="Z2047" i="56"/>
  <c r="Z2576" i="56"/>
  <c r="Z2544" i="56"/>
  <c r="Z728" i="56"/>
  <c r="Z1460" i="56"/>
  <c r="Z1971" i="56"/>
  <c r="Z2093" i="56"/>
  <c r="Z352" i="56"/>
  <c r="Z266" i="56"/>
  <c r="Z963" i="56"/>
  <c r="Z1597" i="56"/>
  <c r="Z1256" i="56"/>
  <c r="Z3079" i="56"/>
  <c r="Z2580" i="56"/>
  <c r="Z854" i="56"/>
  <c r="Z2206" i="56"/>
  <c r="Z1646" i="56"/>
  <c r="Z1670" i="56"/>
  <c r="Z776" i="56"/>
  <c r="Z2773" i="56"/>
  <c r="Z570" i="56"/>
  <c r="Z227" i="56"/>
  <c r="Z771" i="56"/>
  <c r="Z2543" i="56"/>
  <c r="Z1505" i="56"/>
  <c r="Z2511" i="56"/>
  <c r="Z1563" i="56"/>
  <c r="Z3320" i="56"/>
  <c r="Z1476" i="56"/>
  <c r="Z962" i="56"/>
  <c r="Z2337" i="56"/>
  <c r="Z129" i="56"/>
  <c r="Z2418" i="56"/>
  <c r="Z1475" i="56"/>
  <c r="Z3053" i="56"/>
  <c r="Z2623" i="56"/>
  <c r="Z2937" i="56"/>
  <c r="Z3279" i="56"/>
  <c r="Z2581" i="56"/>
  <c r="Z1927" i="56"/>
  <c r="Z504" i="56"/>
  <c r="Z96" i="56"/>
  <c r="Z573" i="56"/>
  <c r="Z1880" i="56"/>
  <c r="Z3074" i="56"/>
  <c r="Z845" i="56"/>
  <c r="Z1705" i="56"/>
  <c r="Z1454" i="56"/>
  <c r="Z3397" i="56"/>
  <c r="Z3285" i="56"/>
  <c r="Z2328" i="56"/>
  <c r="Z2893" i="56"/>
  <c r="Z2783" i="56"/>
  <c r="Z1575" i="56"/>
  <c r="Z2080" i="56"/>
  <c r="Z2608" i="56"/>
  <c r="Z953" i="56"/>
  <c r="Z3229" i="56"/>
  <c r="Z3265" i="56"/>
  <c r="Z1945" i="56"/>
  <c r="Z1828" i="56"/>
  <c r="Z999" i="56"/>
  <c r="Z1447" i="56"/>
  <c r="Z1075" i="56"/>
  <c r="Z2082" i="56"/>
  <c r="Z1024" i="56"/>
  <c r="Z60" i="56"/>
  <c r="Z134" i="56"/>
  <c r="Z3258" i="56"/>
  <c r="Z1485" i="56"/>
  <c r="Z2722" i="56"/>
  <c r="Z1225" i="56"/>
  <c r="Z866" i="56"/>
  <c r="Z203" i="56"/>
  <c r="Z1031" i="56"/>
  <c r="Z2516" i="56"/>
  <c r="Z3327" i="56"/>
  <c r="Z1284" i="56"/>
  <c r="Z738" i="56"/>
  <c r="Z294" i="56"/>
  <c r="Z1020" i="56"/>
  <c r="Z2037" i="56"/>
  <c r="Z511" i="56"/>
  <c r="Z41" i="56"/>
  <c r="Z527" i="56"/>
  <c r="Z2245" i="56"/>
  <c r="Z2210" i="56"/>
  <c r="Z1313" i="56"/>
  <c r="Z556" i="56"/>
  <c r="Z1826" i="56"/>
  <c r="Z355" i="56"/>
  <c r="Z1974" i="56"/>
  <c r="Z2293" i="56"/>
  <c r="Z2314" i="56"/>
  <c r="Z286" i="56"/>
  <c r="Z908" i="56"/>
  <c r="Z1937" i="56"/>
  <c r="Z1371" i="56"/>
  <c r="Z3171" i="56"/>
  <c r="Z1972" i="56"/>
  <c r="Z3089" i="56"/>
  <c r="Z101" i="56"/>
  <c r="Z2097" i="56"/>
  <c r="Z2802" i="56"/>
  <c r="Z2189" i="56"/>
  <c r="Z1373" i="56"/>
  <c r="Z2820" i="56"/>
  <c r="Z694" i="56"/>
  <c r="Z627" i="56"/>
  <c r="Z2709" i="56"/>
  <c r="Z1901" i="56"/>
  <c r="Z1253" i="56"/>
  <c r="Z265" i="56"/>
  <c r="Z1795" i="56"/>
  <c r="Z2575" i="56"/>
  <c r="Z1598" i="56"/>
  <c r="Z2978" i="56"/>
  <c r="Z1863" i="56"/>
  <c r="Z2465" i="56"/>
  <c r="Z290" i="56"/>
  <c r="Z3509" i="56"/>
  <c r="Z1576" i="56"/>
  <c r="Z2890" i="56"/>
  <c r="Z2735" i="56"/>
  <c r="Z1088" i="56"/>
  <c r="Z193" i="56"/>
  <c r="Z1248" i="56"/>
  <c r="Z691" i="56"/>
  <c r="Z1967" i="56"/>
  <c r="Z1771" i="56"/>
  <c r="Z65" i="56"/>
  <c r="Z1871" i="56"/>
  <c r="Z704" i="56"/>
  <c r="Z765" i="56"/>
  <c r="Z1383" i="56"/>
  <c r="Z277" i="56"/>
  <c r="Z2579" i="56"/>
  <c r="Z942" i="56"/>
  <c r="Z1941" i="56"/>
  <c r="Z1919" i="56"/>
  <c r="Z2990" i="56"/>
  <c r="Z2207" i="56"/>
  <c r="Z3342" i="56"/>
  <c r="Z563" i="56"/>
  <c r="Z1360" i="56"/>
  <c r="Z3147" i="56"/>
  <c r="Z1318" i="56"/>
  <c r="Z505" i="56"/>
  <c r="Z1516" i="56"/>
  <c r="Z399" i="56"/>
  <c r="Z2261" i="56"/>
  <c r="Z1354" i="56"/>
  <c r="Z1917" i="56"/>
  <c r="Z1055" i="56"/>
  <c r="Z3211" i="56"/>
  <c r="Z2263" i="56"/>
  <c r="Z1464" i="56"/>
  <c r="Z1170" i="56"/>
  <c r="Z2468" i="56"/>
  <c r="Z618" i="56"/>
  <c r="Z1854" i="56"/>
  <c r="Z2916" i="56"/>
  <c r="Z3084" i="56"/>
  <c r="Z3188" i="56"/>
  <c r="Z342" i="56"/>
  <c r="Z832" i="56"/>
  <c r="Z882" i="56"/>
  <c r="Z1369" i="56"/>
  <c r="Z2079" i="56"/>
  <c r="Z1632" i="56"/>
  <c r="Z328" i="56"/>
  <c r="Z406" i="56"/>
  <c r="Z305" i="56"/>
  <c r="Z1409" i="56"/>
  <c r="Z750" i="56"/>
  <c r="Z2997" i="56"/>
  <c r="Z1777" i="56"/>
  <c r="Z2306" i="56"/>
  <c r="Z838" i="56"/>
  <c r="Z2830" i="56"/>
  <c r="Z288" i="56"/>
  <c r="Z1667" i="56"/>
  <c r="Z2658" i="56"/>
  <c r="Z1419" i="56"/>
  <c r="Z3311" i="56"/>
  <c r="Z1420" i="56"/>
  <c r="Z1303" i="56"/>
  <c r="Z3130" i="56"/>
  <c r="Z2604" i="56"/>
  <c r="Z961" i="56"/>
  <c r="Z143" i="56"/>
  <c r="Z302" i="56"/>
  <c r="Z2054" i="56"/>
  <c r="Z2595" i="56"/>
  <c r="Z347" i="56"/>
  <c r="Z1380" i="56"/>
  <c r="Z241" i="56"/>
  <c r="Z2863" i="56"/>
  <c r="Z3267" i="56"/>
  <c r="Z87" i="56"/>
  <c r="Z1382" i="56"/>
  <c r="Z2811" i="56"/>
  <c r="Z3025" i="56"/>
  <c r="Z401" i="56"/>
  <c r="Z1350" i="56"/>
  <c r="Z2642" i="56"/>
  <c r="Z3210" i="56"/>
  <c r="Z2935" i="56"/>
  <c r="Z2822" i="56"/>
  <c r="Z1911" i="56"/>
  <c r="Z1988" i="56"/>
  <c r="Z3151" i="56"/>
  <c r="Z2915" i="56"/>
  <c r="Z2149" i="56"/>
  <c r="Z2422" i="56"/>
  <c r="Z1285" i="56"/>
  <c r="Z2507" i="56"/>
  <c r="Z2902" i="56"/>
  <c r="Z2888" i="56"/>
  <c r="Z2235" i="56"/>
  <c r="Z987" i="56"/>
  <c r="Z1525" i="56"/>
  <c r="Z2588" i="56"/>
  <c r="Z3181" i="56"/>
  <c r="Z3164" i="56"/>
  <c r="Z132" i="56"/>
  <c r="Z1931" i="56"/>
  <c r="Z1694" i="56"/>
  <c r="Z1700" i="56"/>
  <c r="Z2826" i="56"/>
  <c r="Z1787" i="56"/>
  <c r="Z1808" i="56"/>
  <c r="Z2419" i="56"/>
  <c r="Z3250" i="56"/>
  <c r="Z2106" i="56"/>
  <c r="Z3251" i="56"/>
  <c r="Z2592" i="56"/>
  <c r="Z3486" i="56"/>
  <c r="Z79" i="56"/>
  <c r="Z1404" i="56"/>
  <c r="Z29" i="56"/>
  <c r="Z2431" i="56"/>
  <c r="Z2894" i="56"/>
  <c r="Z516" i="56"/>
  <c r="Z3402" i="56"/>
  <c r="Z1481" i="56"/>
  <c r="Z1036" i="56"/>
  <c r="Z2340" i="56"/>
  <c r="Z3426" i="56"/>
  <c r="Z2237" i="56"/>
  <c r="Z2861" i="56"/>
  <c r="Z3215" i="56"/>
  <c r="Z124" i="56"/>
  <c r="Z1416" i="56"/>
  <c r="Z3161" i="56"/>
  <c r="Z2767" i="56"/>
  <c r="Z1875" i="56"/>
  <c r="Z2121" i="56"/>
  <c r="Z3029" i="56"/>
  <c r="Z2710" i="56"/>
  <c r="Z1191" i="56"/>
  <c r="Z1077" i="56"/>
  <c r="Z1940" i="56"/>
  <c r="Z2436" i="56"/>
  <c r="Z2297" i="56"/>
  <c r="Z1335" i="56"/>
  <c r="Z2945" i="56"/>
  <c r="Z705" i="56"/>
  <c r="Z2858" i="56"/>
  <c r="Z409" i="56"/>
  <c r="Z2486" i="56"/>
  <c r="Z609" i="56"/>
  <c r="Z2397" i="56"/>
  <c r="Z2764" i="56"/>
  <c r="Z600" i="56"/>
  <c r="Z522" i="56"/>
  <c r="Z551" i="56"/>
  <c r="Z1113" i="56"/>
  <c r="Z3272" i="56"/>
  <c r="Z696" i="56"/>
  <c r="Z3351" i="56"/>
  <c r="Z450" i="56"/>
  <c r="Z2215" i="56"/>
  <c r="Z3098" i="56"/>
  <c r="Z3514" i="56"/>
  <c r="Z1793" i="56"/>
  <c r="Z2607" i="56"/>
  <c r="Z754" i="56"/>
  <c r="Z983" i="56"/>
  <c r="Z2641" i="56"/>
  <c r="Z1033" i="56"/>
  <c r="Z2587" i="56"/>
  <c r="Z2469" i="56"/>
  <c r="Z1715" i="56"/>
  <c r="Z905" i="56"/>
  <c r="Z2480" i="56"/>
  <c r="Z727" i="56"/>
  <c r="Z690" i="56"/>
  <c r="Z125" i="56"/>
  <c r="Z1390" i="56"/>
  <c r="Z2645" i="56"/>
  <c r="Z1884" i="56"/>
  <c r="Z1498" i="56"/>
  <c r="Z250" i="56"/>
  <c r="Z2158" i="56"/>
  <c r="Z3485" i="56"/>
  <c r="Z3336" i="56"/>
  <c r="Z2753" i="56"/>
  <c r="Z2525" i="56"/>
  <c r="Z1652" i="56"/>
  <c r="Z309" i="56"/>
  <c r="Z2454" i="56"/>
  <c r="Z1749" i="56"/>
  <c r="Z1201" i="56"/>
  <c r="Z972" i="56"/>
  <c r="Z2755" i="56"/>
  <c r="Z2378" i="56"/>
  <c r="Z1001" i="56"/>
  <c r="Z318" i="56"/>
  <c r="Z1092" i="56"/>
  <c r="Z2012" i="56"/>
  <c r="Z1664" i="56"/>
  <c r="Z3431" i="56"/>
  <c r="Z689" i="56"/>
  <c r="Z2949" i="56"/>
  <c r="Z1368" i="56"/>
  <c r="Z2828" i="56"/>
  <c r="Z2187" i="56"/>
  <c r="Z199" i="56"/>
  <c r="Z824" i="56"/>
  <c r="Z3061" i="56"/>
  <c r="Z464" i="56"/>
  <c r="Z3034" i="56"/>
  <c r="Z37" i="56"/>
  <c r="Z1372" i="56"/>
  <c r="Z1269" i="56"/>
  <c r="Z100" i="56"/>
  <c r="Z815" i="56"/>
  <c r="Z1452" i="56"/>
  <c r="Z214" i="56"/>
  <c r="Z2677" i="56"/>
  <c r="Z3376" i="56"/>
  <c r="Z1204" i="56"/>
  <c r="Z3484" i="56"/>
  <c r="Z3012" i="56"/>
  <c r="Z3344" i="56"/>
  <c r="Z1531" i="56"/>
  <c r="Z2014" i="56"/>
  <c r="Z1044" i="56"/>
  <c r="Z1149" i="56"/>
  <c r="Z1856" i="56"/>
  <c r="Z1165" i="56"/>
  <c r="Z2282" i="56"/>
  <c r="Z3335" i="56"/>
  <c r="Z335" i="56"/>
  <c r="Z958" i="56"/>
  <c r="Z851" i="56"/>
  <c r="Z1280" i="56"/>
  <c r="Z1212" i="56"/>
  <c r="Z791" i="56"/>
  <c r="Z2679" i="56"/>
  <c r="Z3075" i="56"/>
  <c r="Z1732" i="56"/>
  <c r="Z591" i="56"/>
  <c r="Z3228" i="56"/>
  <c r="Z237" i="56"/>
  <c r="Z1082" i="56"/>
  <c r="Z2075" i="56"/>
  <c r="Z3039" i="56"/>
  <c r="Z2310" i="56"/>
  <c r="Z2013" i="56"/>
  <c r="Z1703" i="56"/>
  <c r="Z1053" i="56"/>
  <c r="Z1138" i="56"/>
  <c r="Z598" i="56"/>
  <c r="Z439" i="56"/>
  <c r="Z2440" i="56"/>
  <c r="Z1960" i="56"/>
  <c r="Z590" i="56"/>
  <c r="Z2415" i="56"/>
  <c r="Z2862" i="56"/>
  <c r="Z2222" i="56"/>
  <c r="Z1359" i="56"/>
  <c r="Z861" i="56"/>
  <c r="Z1089" i="56"/>
  <c r="Z2720" i="56"/>
  <c r="Z2553" i="56"/>
  <c r="Z2479" i="56"/>
  <c r="Z2347" i="56"/>
  <c r="Z1659" i="56"/>
  <c r="Z2897" i="56"/>
  <c r="Z709" i="56"/>
  <c r="Z2751" i="56"/>
  <c r="Z381" i="56"/>
  <c r="Z148" i="56"/>
  <c r="Z2070" i="56"/>
  <c r="Z2266" i="56"/>
  <c r="Z2439" i="56"/>
  <c r="Z1255" i="56"/>
  <c r="Z2410" i="56"/>
  <c r="Z586" i="56"/>
  <c r="Z1527" i="56"/>
  <c r="Z3362" i="56"/>
  <c r="Z207" i="56"/>
  <c r="Z3223" i="56"/>
  <c r="Z264" i="56"/>
  <c r="Z3383" i="56"/>
  <c r="Z3319" i="56"/>
  <c r="Z2489" i="56"/>
  <c r="Z430" i="56"/>
  <c r="Z1328" i="56"/>
  <c r="Z3202" i="56"/>
  <c r="Z2414" i="56"/>
  <c r="Z2571" i="56"/>
  <c r="Z3090" i="56"/>
  <c r="Z3283" i="56"/>
  <c r="Z2290" i="56"/>
  <c r="Z2279" i="56"/>
  <c r="Z677" i="56"/>
  <c r="Z2903" i="56"/>
  <c r="Z2856" i="56"/>
  <c r="Z643" i="56"/>
  <c r="Z1779" i="56"/>
  <c r="Z2568" i="56"/>
  <c r="Z2092" i="56"/>
  <c r="Z1025" i="56"/>
  <c r="Z3107" i="56"/>
  <c r="Z30" i="56"/>
  <c r="Z2349" i="56"/>
  <c r="Z523" i="56"/>
  <c r="Z706" i="56"/>
  <c r="Z1778" i="56"/>
  <c r="Z1550" i="56"/>
  <c r="Z1567" i="56"/>
  <c r="Z1791" i="56"/>
  <c r="Z1220" i="56"/>
  <c r="Z3132" i="56"/>
  <c r="Z487" i="56"/>
  <c r="Z1750" i="56"/>
  <c r="Z3159" i="56"/>
  <c r="Z2371" i="56"/>
  <c r="Z894" i="56"/>
  <c r="Z3031" i="56"/>
  <c r="Z2148" i="56"/>
  <c r="Z1339" i="56"/>
  <c r="Z1426" i="56"/>
  <c r="Z3177" i="56"/>
  <c r="Z2140" i="56"/>
  <c r="Z475" i="56"/>
  <c r="Z769" i="56"/>
  <c r="Z701" i="56"/>
  <c r="Z287" i="56"/>
  <c r="Z2143" i="56"/>
  <c r="Z1087" i="56"/>
  <c r="Z50" i="56"/>
  <c r="Z1997" i="56"/>
  <c r="Z3508" i="56"/>
  <c r="Z3141" i="56"/>
  <c r="Z2320" i="56"/>
  <c r="Z228" i="56"/>
  <c r="Z1830" i="56"/>
  <c r="Z2499" i="56"/>
  <c r="Z2628" i="56"/>
  <c r="Z1233" i="56"/>
  <c r="Z1704" i="56"/>
  <c r="Z34" i="56"/>
  <c r="Z3176" i="56"/>
  <c r="Z2091" i="56"/>
  <c r="Z540" i="56"/>
  <c r="Z2299" i="56"/>
  <c r="Z1889" i="56"/>
  <c r="Z3447" i="56"/>
  <c r="Z2880" i="56"/>
  <c r="Z2548" i="56"/>
  <c r="Z1752" i="56"/>
  <c r="Z432" i="56"/>
  <c r="Z2246" i="56"/>
  <c r="Z3547" i="56"/>
  <c r="Z982" i="56"/>
  <c r="Z1195" i="56"/>
  <c r="Z3173" i="56"/>
  <c r="Z2100" i="56"/>
  <c r="Z3378" i="56"/>
  <c r="Z1121" i="56"/>
  <c r="Z390" i="56"/>
  <c r="Z2923" i="56"/>
  <c r="Z1663" i="56"/>
  <c r="Z2352" i="56"/>
  <c r="Z2772" i="56"/>
  <c r="Z1057" i="56"/>
  <c r="Z3359" i="56"/>
  <c r="Z1026" i="56"/>
  <c r="Z3200" i="56"/>
  <c r="Z2827" i="56"/>
  <c r="Z1119" i="56"/>
  <c r="Z520" i="56"/>
  <c r="Z3552" i="56"/>
  <c r="Z731" i="56"/>
  <c r="Z1578" i="56"/>
  <c r="Z484" i="56"/>
  <c r="Z2952" i="56"/>
  <c r="Z1839" i="56"/>
  <c r="Z1168" i="56"/>
  <c r="Z3435" i="56"/>
  <c r="Z674" i="56"/>
  <c r="Z2248" i="56"/>
  <c r="Z2229" i="56"/>
  <c r="Z1976" i="56"/>
  <c r="Z1188" i="56"/>
  <c r="Z3082" i="56"/>
  <c r="Z2800" i="56"/>
  <c r="Z2475" i="56"/>
  <c r="Z708" i="56"/>
  <c r="Z254" i="56"/>
  <c r="Z2022" i="56"/>
  <c r="Z3190" i="56"/>
  <c r="Z1108" i="56"/>
  <c r="Z2649" i="56"/>
  <c r="Z1620" i="56"/>
  <c r="Z3448" i="56"/>
  <c r="Z533" i="56"/>
  <c r="Z1963" i="56"/>
  <c r="Z360" i="56"/>
  <c r="Z231" i="56"/>
  <c r="Z693" i="56"/>
  <c r="Z808" i="56"/>
  <c r="Z1012" i="56"/>
  <c r="Z564" i="56"/>
  <c r="Z678" i="56"/>
  <c r="Z1027" i="56"/>
  <c r="Z3179" i="56"/>
  <c r="Z884" i="56"/>
  <c r="Z415" i="56"/>
  <c r="Z2493" i="56"/>
  <c r="Z2782" i="56"/>
  <c r="Z3389" i="56"/>
  <c r="Z1326" i="56"/>
  <c r="Z1283" i="56"/>
  <c r="Z370" i="56"/>
  <c r="Z940" i="56"/>
  <c r="Z545" i="56"/>
  <c r="Z1159" i="56"/>
  <c r="Z3148" i="56"/>
  <c r="Z3470" i="56"/>
  <c r="Z2646" i="56"/>
  <c r="Z3429" i="56"/>
  <c r="Z378" i="56"/>
  <c r="Z1466" i="56"/>
  <c r="Z3106" i="56"/>
  <c r="Z86" i="56"/>
  <c r="Z488" i="56"/>
  <c r="Z773" i="56"/>
  <c r="Z3276" i="56"/>
  <c r="Z43" i="56"/>
  <c r="Z1641" i="56"/>
  <c r="Z319" i="56"/>
  <c r="Z1890" i="56"/>
  <c r="Z2689" i="56"/>
  <c r="Z358" i="56"/>
  <c r="Z1621" i="56"/>
  <c r="Z311" i="56"/>
  <c r="Z2821" i="56"/>
  <c r="Z1110" i="56"/>
  <c r="Z2979" i="56"/>
  <c r="Z1566" i="56"/>
  <c r="Z843" i="56"/>
  <c r="Z3187" i="56"/>
  <c r="Z344" i="56"/>
  <c r="Z2565" i="56"/>
  <c r="Z2837" i="56"/>
  <c r="Z2860" i="56"/>
  <c r="Z1156" i="56"/>
  <c r="Z638" i="56"/>
  <c r="Z3032" i="56"/>
  <c r="Z1494" i="56"/>
  <c r="Z2278" i="56"/>
  <c r="Z1208" i="56"/>
  <c r="Z2427" i="56"/>
  <c r="Z2257" i="56"/>
  <c r="Z1200" i="56"/>
  <c r="Z3083" i="56"/>
  <c r="Z174" i="56"/>
  <c r="Z459" i="56"/>
  <c r="Z2268" i="56"/>
  <c r="Z592" i="56"/>
  <c r="Z2635" i="56"/>
  <c r="Z2046" i="56"/>
  <c r="Z1549" i="56"/>
  <c r="Z3138" i="56"/>
  <c r="Z862" i="56"/>
  <c r="Z3480" i="56"/>
  <c r="Z1017" i="56"/>
  <c r="Z1812" i="56"/>
  <c r="Z2241" i="56"/>
  <c r="Z2205" i="56"/>
  <c r="Z269" i="56"/>
  <c r="Z1698" i="56"/>
  <c r="Z3481" i="56"/>
  <c r="Z3519" i="56"/>
  <c r="Z1774" i="56"/>
  <c r="Z351" i="56"/>
  <c r="Z2051" i="56"/>
  <c r="Z1414" i="56"/>
  <c r="Z2185" i="56"/>
  <c r="Z2941" i="56"/>
  <c r="Z1655" i="56"/>
  <c r="Z1424" i="56"/>
  <c r="Z3194" i="56"/>
  <c r="Z2124" i="56"/>
  <c r="Z348" i="56"/>
  <c r="Z2198" i="56"/>
  <c r="Z3281" i="56"/>
  <c r="Z147" i="56"/>
  <c r="Z3047" i="56"/>
  <c r="Z788" i="56"/>
  <c r="Z1558" i="56"/>
  <c r="Z1586" i="56"/>
  <c r="Z367" i="56"/>
  <c r="Z3546" i="56"/>
  <c r="Z293" i="56"/>
  <c r="Z465" i="56"/>
  <c r="Z411" i="56"/>
  <c r="Z1030" i="56"/>
  <c r="Z332" i="56"/>
  <c r="Z1374" i="56"/>
  <c r="Z2265" i="56"/>
  <c r="Z1577" i="56"/>
  <c r="Z2327" i="56"/>
  <c r="Z587" i="56"/>
  <c r="Z2955" i="56"/>
  <c r="Z3070" i="56"/>
  <c r="Z2583" i="56"/>
  <c r="Z52" i="56"/>
  <c r="Z362" i="56"/>
  <c r="Z1275" i="56"/>
  <c r="Z2196" i="56"/>
  <c r="Z1986" i="56"/>
  <c r="Z1953" i="56"/>
  <c r="Z1639" i="56"/>
  <c r="Z2423" i="56"/>
  <c r="Z3430" i="56"/>
  <c r="Z2742" i="56"/>
  <c r="Z714" i="56"/>
  <c r="Z3254" i="56"/>
  <c r="Z589" i="56"/>
  <c r="Z1677" i="56"/>
  <c r="Z2708" i="56"/>
  <c r="Z426" i="56"/>
  <c r="Z2736" i="56"/>
  <c r="Z1399" i="56"/>
  <c r="Z3185" i="56"/>
  <c r="Z3120" i="56"/>
  <c r="Z56" i="56"/>
  <c r="Z2251" i="56"/>
  <c r="Z2851" i="56"/>
  <c r="Z3309" i="56"/>
  <c r="Z1357" i="56"/>
  <c r="Z234" i="56"/>
  <c r="Z2541" i="56"/>
  <c r="Z3394" i="56"/>
  <c r="Z1134" i="56"/>
  <c r="Z2101" i="56"/>
  <c r="Z2572" i="56"/>
  <c r="Z74" i="56"/>
  <c r="Z1446" i="56"/>
  <c r="Z964" i="56"/>
  <c r="Z1956" i="56"/>
  <c r="Z1428" i="56"/>
  <c r="Z1102" i="56"/>
  <c r="Z2123" i="56"/>
  <c r="Z2305" i="56"/>
  <c r="Z2343" i="56"/>
  <c r="Z906" i="56"/>
  <c r="Z555" i="56"/>
  <c r="Z1780" i="56"/>
  <c r="Z495" i="56"/>
  <c r="Z350" i="56"/>
  <c r="Z3206" i="56"/>
  <c r="Z1048" i="56"/>
  <c r="Z150" i="56"/>
  <c r="Z1270" i="56"/>
  <c r="Z633" i="56"/>
  <c r="Z1954" i="56"/>
  <c r="Z960" i="56"/>
  <c r="Z2181" i="56"/>
  <c r="Z2500" i="56"/>
  <c r="Z2901" i="56"/>
  <c r="Z2156" i="56"/>
  <c r="Z301" i="56"/>
  <c r="Z2379" i="56"/>
  <c r="Z213" i="56"/>
  <c r="Z416" i="56"/>
  <c r="Z2703" i="56"/>
  <c r="Z97" i="56"/>
  <c r="Z2922" i="56"/>
  <c r="Z2973" i="56"/>
  <c r="Z2684" i="56"/>
  <c r="Z46" i="56"/>
  <c r="Z2095" i="56"/>
  <c r="Z1301" i="56"/>
  <c r="Z789" i="56"/>
  <c r="Z1583" i="56"/>
  <c r="Z619" i="56"/>
  <c r="Z3278" i="56"/>
  <c r="Z993" i="56"/>
  <c r="Z2617" i="56"/>
  <c r="Z2285" i="56"/>
  <c r="Z3458" i="56"/>
  <c r="Z602" i="56"/>
  <c r="Z720" i="56"/>
  <c r="Z2117" i="56"/>
  <c r="Z3369" i="56"/>
  <c r="Z830" i="56"/>
  <c r="Z3345" i="56"/>
  <c r="Z3291" i="56"/>
  <c r="Z659" i="56"/>
  <c r="Z896" i="56"/>
  <c r="Z2685" i="56"/>
  <c r="Z325" i="56"/>
  <c r="Z1171" i="56"/>
  <c r="Z1968" i="56"/>
  <c r="Z1862" i="56"/>
  <c r="Z3260" i="56"/>
  <c r="Z1636" i="56"/>
  <c r="Z2673" i="56"/>
  <c r="Z25" i="56"/>
  <c r="Z783" i="56"/>
  <c r="Z1935" i="56"/>
  <c r="Z813" i="56"/>
  <c r="Z2532" i="56"/>
  <c r="Z3175" i="56"/>
  <c r="Z205" i="56"/>
  <c r="Z1689" i="56"/>
  <c r="Z2458" i="56"/>
  <c r="Z1983" i="56"/>
  <c r="Z745" i="56"/>
  <c r="Z2128" i="56"/>
  <c r="Z3395" i="56"/>
  <c r="Z2731" i="56"/>
  <c r="Z3400" i="56"/>
  <c r="Z767" i="56"/>
  <c r="Z258" i="56"/>
  <c r="Z2872" i="56"/>
  <c r="Z2271" i="56"/>
  <c r="Z3525" i="56"/>
  <c r="Z1671" i="56"/>
  <c r="Z2778" i="56"/>
  <c r="Z3289" i="56"/>
  <c r="Z131" i="56"/>
  <c r="Z307" i="56"/>
  <c r="Z2578" i="56"/>
  <c r="Z692" i="56"/>
  <c r="Z321" i="56"/>
  <c r="Z3193" i="56"/>
  <c r="Z1289" i="56"/>
  <c r="Z2368" i="56"/>
  <c r="Z2855" i="56"/>
  <c r="Z1509" i="56"/>
  <c r="Z1510" i="56"/>
  <c r="Z1660" i="56"/>
  <c r="Z1096" i="56"/>
  <c r="Z2936" i="56"/>
  <c r="Z1327" i="56"/>
  <c r="Z1881" i="56"/>
  <c r="Z2693" i="56"/>
  <c r="Z1387" i="56"/>
  <c r="Z811" i="56"/>
  <c r="Z557" i="56"/>
  <c r="Z1906" i="56"/>
  <c r="Z180" i="56"/>
  <c r="Z1083" i="56"/>
  <c r="Z3214" i="56"/>
  <c r="Z1007" i="56"/>
  <c r="Z1741" i="56"/>
  <c r="Z3076" i="56"/>
  <c r="Z1366" i="56"/>
  <c r="Z3117" i="56"/>
  <c r="Z2752" i="56"/>
  <c r="Z2052" i="56"/>
  <c r="Z2432" i="56"/>
  <c r="Z510" i="56"/>
  <c r="Z3091" i="56"/>
  <c r="Z263" i="56"/>
  <c r="Z2309" i="56"/>
  <c r="Z2848" i="56"/>
  <c r="Z2252" i="56"/>
  <c r="Z726" i="56"/>
  <c r="Z2103" i="56"/>
  <c r="Z2382" i="56"/>
  <c r="Z2168" i="56"/>
  <c r="Z1702" i="56"/>
  <c r="Z1154" i="56"/>
  <c r="Z1556" i="56"/>
  <c r="Z1370" i="56"/>
  <c r="Z2873" i="56"/>
  <c r="Z2497" i="56"/>
  <c r="Z2428" i="56"/>
  <c r="Z3526" i="56"/>
  <c r="Z924" i="56"/>
  <c r="Z642" i="56"/>
  <c r="Z471" i="56"/>
  <c r="Z2016" i="56"/>
  <c r="Z782" i="56"/>
  <c r="Z436" i="56"/>
  <c r="Z2960" i="56"/>
  <c r="Z2523" i="56"/>
  <c r="Z3081" i="56"/>
  <c r="Z33" i="56"/>
  <c r="Z2388" i="56"/>
  <c r="Z62" i="56"/>
  <c r="Z1979" i="56"/>
  <c r="Z1506" i="56"/>
  <c r="Z929" i="56"/>
  <c r="Z3414" i="56"/>
  <c r="Z2009" i="56"/>
  <c r="Z24" i="56"/>
  <c r="Z661" i="56"/>
  <c r="Z2456" i="56"/>
  <c r="Z1818" i="56"/>
  <c r="Z2199" i="56"/>
  <c r="Z3167" i="56"/>
  <c r="Z2319" i="56"/>
  <c r="Z1072" i="56"/>
  <c r="Z323" i="56"/>
  <c r="Z761" i="56"/>
  <c r="Z1522" i="56"/>
  <c r="Z3259" i="56"/>
  <c r="Z138" i="56"/>
  <c r="Z919" i="56"/>
  <c r="Z303" i="56"/>
  <c r="Z1435" i="56"/>
  <c r="Z2391" i="56"/>
  <c r="Z1234" i="56"/>
  <c r="Z501" i="56"/>
  <c r="Z3534" i="56"/>
  <c r="Z712" i="56"/>
  <c r="Z177" i="56"/>
  <c r="Z1959" i="56"/>
  <c r="Z702" i="56"/>
  <c r="Z1907" i="56"/>
  <c r="Z1679" i="56"/>
  <c r="Z1936" i="56"/>
  <c r="Z543" i="56"/>
  <c r="Z2757" i="56"/>
  <c r="Z2351" i="56"/>
  <c r="Z2136" i="56"/>
  <c r="Z3286" i="56"/>
  <c r="Z170" i="56"/>
  <c r="Z496" i="56"/>
  <c r="Z2217" i="56"/>
  <c r="Z3321" i="56"/>
  <c r="Z3134" i="56"/>
  <c r="Z1018" i="56"/>
  <c r="Z1052" i="56"/>
  <c r="Z456" i="56"/>
  <c r="Z907" i="56"/>
  <c r="Z1724" i="56"/>
  <c r="Z2167" i="56"/>
  <c r="Z2182" i="56"/>
  <c r="Z1499" i="56"/>
  <c r="Z895" i="56"/>
  <c r="Z2071" i="56"/>
  <c r="Z2663" i="56"/>
  <c r="Z2758" i="56"/>
  <c r="Z2563" i="56"/>
  <c r="Z3500" i="56"/>
  <c r="Z2992" i="56"/>
  <c r="Z61" i="56"/>
  <c r="Z168" i="56"/>
  <c r="Z221" i="56"/>
  <c r="Z2134" i="56"/>
  <c r="Z988" i="56"/>
  <c r="Z3065" i="56"/>
  <c r="Z2053" i="56"/>
  <c r="Z458" i="56"/>
  <c r="Z2993" i="56"/>
  <c r="Z3308" i="56"/>
  <c r="Z423" i="56"/>
  <c r="Z91" i="56"/>
  <c r="Z2831" i="56"/>
  <c r="Z3399" i="56"/>
  <c r="Z917" i="56"/>
  <c r="Z2313" i="56"/>
  <c r="Z716" i="56"/>
  <c r="Z3482" i="56"/>
  <c r="Z2398" i="56"/>
  <c r="Z128" i="56"/>
  <c r="Z69" i="56"/>
  <c r="Z749" i="56"/>
  <c r="Z2510" i="56"/>
  <c r="Z2836" i="56"/>
  <c r="Z2883" i="56"/>
  <c r="Z863" i="56"/>
  <c r="Z2502" i="56"/>
  <c r="Z1467" i="56"/>
  <c r="Z3443" i="56"/>
  <c r="Z1841" i="56"/>
  <c r="Z2948" i="56"/>
  <c r="Z275" i="56"/>
  <c r="Z1541" i="56"/>
  <c r="Z2530" i="56"/>
  <c r="Z2969" i="56"/>
  <c r="Z2921" i="56"/>
  <c r="Z2718" i="56"/>
  <c r="Z655" i="56"/>
  <c r="Z3339" i="56"/>
  <c r="Z2487" i="56"/>
  <c r="Z2867" i="56"/>
  <c r="Z39" i="56"/>
  <c r="Z2438" i="56"/>
  <c r="Z3015" i="56"/>
  <c r="Z3358" i="56"/>
  <c r="Z809" i="56"/>
  <c r="Z2110" i="56"/>
  <c r="Z2358" i="56"/>
  <c r="Z1591" i="56"/>
  <c r="Z2640" i="56"/>
  <c r="Z2376" i="56"/>
  <c r="Z2474" i="56"/>
  <c r="Z171" i="56"/>
  <c r="Z3465" i="56"/>
  <c r="Z3024" i="56"/>
  <c r="Z3266" i="56"/>
  <c r="Z2505" i="56"/>
  <c r="Z3002" i="56"/>
  <c r="Z368" i="56"/>
  <c r="Z2976" i="56"/>
  <c r="Z3329" i="56"/>
  <c r="Z3105" i="56"/>
  <c r="Z508" i="56"/>
  <c r="Z1273" i="56"/>
  <c r="Z1853" i="56"/>
  <c r="Z977" i="56"/>
  <c r="Z1293" i="56"/>
  <c r="Z224" i="56"/>
  <c r="Z2503" i="56"/>
  <c r="Z946" i="56"/>
  <c r="Z2226" i="56"/>
  <c r="Z1462" i="56"/>
  <c r="Z3408" i="56"/>
  <c r="Z369" i="56"/>
  <c r="Z1536" i="56"/>
  <c r="Z1948" i="56"/>
  <c r="Z2008" i="56"/>
  <c r="Z1205" i="56"/>
  <c r="Z1629" i="56"/>
  <c r="Z3388" i="56"/>
  <c r="Z2204" i="56"/>
  <c r="Z3527" i="56"/>
  <c r="Z2533" i="56"/>
  <c r="Z1202" i="56"/>
  <c r="Z676" i="56"/>
  <c r="Z760" i="56"/>
  <c r="Z934" i="56"/>
  <c r="Z2950" i="56"/>
  <c r="Z3118" i="56"/>
  <c r="Z2570" i="56"/>
  <c r="Z1658" i="56"/>
  <c r="Z1693" i="56"/>
  <c r="Z1975" i="56"/>
  <c r="Z950" i="56"/>
  <c r="Z800" i="56"/>
  <c r="Z2139" i="56"/>
  <c r="Z1126" i="56"/>
  <c r="Z2107" i="56"/>
  <c r="Z630" i="56"/>
  <c r="Z283" i="56"/>
  <c r="Z448" i="56"/>
  <c r="Z278" i="56"/>
  <c r="Z2968" i="56"/>
  <c r="Z1342" i="56"/>
  <c r="Z2909" i="56"/>
  <c r="Z2366" i="56"/>
  <c r="Z886" i="56"/>
  <c r="Z3538" i="56"/>
  <c r="Z1604" i="56"/>
  <c r="Z2877" i="56"/>
  <c r="Z2173" i="56"/>
  <c r="Z1560" i="56"/>
  <c r="Z1535" i="56"/>
  <c r="Z2219" i="56"/>
  <c r="Z2289" i="56"/>
  <c r="Z2125" i="56"/>
  <c r="Z3459" i="56"/>
  <c r="Z1713" i="56"/>
  <c r="Z1533" i="56"/>
  <c r="Z724" i="56"/>
  <c r="Z1712" i="56"/>
  <c r="Z2566" i="56"/>
  <c r="Z1490" i="56"/>
  <c r="Z1022" i="56"/>
  <c r="Z2691" i="56"/>
  <c r="Z3264" i="56"/>
  <c r="Z3298" i="56"/>
  <c r="Z469" i="56"/>
  <c r="Z431" i="56"/>
  <c r="Z1320" i="56"/>
  <c r="Z3196" i="56"/>
  <c r="Z1503" i="56"/>
  <c r="Z1250" i="56"/>
  <c r="Z1223" i="56"/>
  <c r="Z1302" i="56"/>
  <c r="Z943" i="56"/>
  <c r="Z938" i="56"/>
  <c r="Z405" i="56"/>
  <c r="Z1178" i="56"/>
  <c r="Z967" i="56"/>
  <c r="Z2879" i="56"/>
  <c r="Z1982" i="56"/>
  <c r="Z2067" i="56"/>
  <c r="Z1162" i="56"/>
  <c r="Z115" i="56"/>
  <c r="Z1042" i="56"/>
  <c r="Z846" i="56"/>
  <c r="Z864" i="56"/>
  <c r="Z903" i="56"/>
  <c r="Z443" i="56"/>
  <c r="Z2537" i="56"/>
  <c r="Z1582" i="56"/>
  <c r="Z1725" i="56"/>
  <c r="Z606" i="56"/>
  <c r="Z2603" i="56"/>
  <c r="Z3068" i="56"/>
  <c r="Z1521" i="56"/>
  <c r="Z276" i="56"/>
  <c r="Z2717" i="56"/>
  <c r="Z3207" i="56"/>
  <c r="Z2674" i="56"/>
  <c r="Z682" i="56"/>
  <c r="Z1618" i="56"/>
  <c r="Z921" i="56"/>
  <c r="Z703" i="56"/>
  <c r="Z3367" i="56"/>
  <c r="Z3126" i="56"/>
  <c r="Z331" i="56"/>
  <c r="Z2356" i="56"/>
  <c r="Z3529" i="56"/>
  <c r="Z3368" i="56"/>
  <c r="Z2209" i="56"/>
  <c r="Z2686" i="56"/>
  <c r="Z1840" i="56"/>
  <c r="Z1551" i="56"/>
  <c r="Z1998" i="56"/>
  <c r="Z3071" i="56"/>
  <c r="Z1718" i="56"/>
  <c r="Z737" i="56"/>
  <c r="Z1574" i="56"/>
  <c r="Z1192" i="56"/>
  <c r="Z3252" i="56"/>
  <c r="Z734" i="56"/>
  <c r="Z1675" i="56"/>
  <c r="Z658" i="56"/>
  <c r="Z333" i="56"/>
  <c r="Z2900" i="56"/>
  <c r="Z210" i="56"/>
  <c r="Z3247" i="56"/>
  <c r="Z3403" i="56"/>
  <c r="Z3385" i="56"/>
  <c r="Z3404" i="56"/>
  <c r="Z1799" i="56"/>
  <c r="Z112" i="56"/>
  <c r="Z823" i="56"/>
  <c r="Z1736" i="56"/>
  <c r="Z329" i="56"/>
  <c r="Z2819" i="56"/>
  <c r="Z3097" i="56"/>
  <c r="Z1594" i="56"/>
  <c r="Z928" i="56"/>
  <c r="Z1439" i="56"/>
  <c r="Z2574" i="56"/>
  <c r="Z2549" i="56"/>
  <c r="Z3507" i="56"/>
  <c r="Z1135" i="56"/>
  <c r="Z1312" i="56"/>
  <c r="Z3052" i="56"/>
  <c r="Z2705" i="56"/>
  <c r="Z2253" i="56"/>
  <c r="Z274" i="56"/>
  <c r="Z3328" i="56"/>
  <c r="Z850" i="56"/>
  <c r="Z2392" i="56"/>
  <c r="Z1849" i="56"/>
  <c r="Z1190" i="56"/>
  <c r="Z579" i="56"/>
  <c r="Z2367" i="56"/>
  <c r="Z1395" i="56"/>
  <c r="Z3045" i="56"/>
  <c r="Z3407" i="56"/>
  <c r="Z3445" i="56"/>
  <c r="Z966" i="56"/>
  <c r="Z1754" i="56"/>
  <c r="Z1559" i="56"/>
  <c r="Z2644" i="56"/>
  <c r="Z2373" i="56"/>
  <c r="Z3009" i="56"/>
  <c r="Z105" i="56"/>
  <c r="Z1706" i="56"/>
  <c r="Z1449" i="56"/>
  <c r="Z890" i="56"/>
  <c r="Z1005" i="56"/>
  <c r="Z2374" i="56"/>
  <c r="Z1949" i="56"/>
  <c r="Z1227" i="56"/>
  <c r="Z2538" i="56"/>
  <c r="Z2667" i="56"/>
  <c r="Z1364" i="56"/>
  <c r="Z3234" i="56"/>
  <c r="Z1501" i="56"/>
  <c r="Z3456" i="56"/>
  <c r="Z741" i="56"/>
  <c r="Z1609" i="56"/>
  <c r="Z116" i="56"/>
  <c r="Z3261" i="56"/>
  <c r="Z839" i="56"/>
  <c r="Z1904" i="56"/>
  <c r="Z2704" i="56"/>
  <c r="Z2335" i="56"/>
  <c r="Z410" i="56"/>
  <c r="Z2223" i="56"/>
  <c r="Z1742" i="56"/>
  <c r="Z2176" i="56"/>
  <c r="Z2761" i="56"/>
  <c r="Z1930" i="56"/>
  <c r="Z256" i="56"/>
  <c r="Z1951" i="56"/>
  <c r="Z2744" i="56"/>
  <c r="Z1640" i="56"/>
  <c r="Z3006" i="56"/>
  <c r="Z858" i="56"/>
  <c r="Z338" i="56"/>
  <c r="Z479" i="56"/>
  <c r="Z2794" i="56"/>
  <c r="Z3073" i="56"/>
  <c r="Z175" i="56"/>
  <c r="Z2906" i="56"/>
  <c r="Z877" i="56"/>
  <c r="Z585" i="56"/>
  <c r="Z2695" i="56"/>
  <c r="Z1011" i="56"/>
  <c r="Z3219" i="56"/>
  <c r="Z547" i="56"/>
  <c r="Z994" i="56"/>
  <c r="Z472" i="56"/>
  <c r="Z2262" i="56"/>
  <c r="Z3030" i="56"/>
  <c r="Z2584" i="56"/>
  <c r="Z2332" i="56"/>
  <c r="Z1740" i="56"/>
  <c r="Z2963" i="56"/>
  <c r="Z2991" i="56"/>
  <c r="Z1530" i="56"/>
  <c r="Z1878" i="56"/>
  <c r="Z840" i="56"/>
  <c r="Z382" i="56"/>
  <c r="Z1186" i="56"/>
  <c r="Z978" i="56"/>
  <c r="Z1486" i="56"/>
  <c r="Z1633" i="56"/>
  <c r="Z2496" i="56"/>
  <c r="Z2599" i="56"/>
  <c r="Z893" i="56"/>
  <c r="Z2817" i="56"/>
  <c r="Z1215" i="56"/>
  <c r="Z2611" i="56"/>
  <c r="Z859" i="56"/>
  <c r="Z559" i="56"/>
  <c r="Z1847" i="56"/>
  <c r="Z1271" i="56"/>
  <c r="Z836" i="56"/>
  <c r="Z2940" i="56"/>
  <c r="Z3341" i="56"/>
  <c r="Z486" i="56"/>
  <c r="Z1666" i="56"/>
  <c r="Z2341" i="56"/>
  <c r="Z2713" i="56"/>
  <c r="Z1651" i="56"/>
  <c r="Z1821" i="56"/>
  <c r="Z3059" i="56"/>
  <c r="Z163" i="56"/>
  <c r="Z3037" i="56"/>
  <c r="Z660" i="56"/>
  <c r="Z1045" i="56"/>
  <c r="Z1888" i="56"/>
  <c r="Z346" i="56"/>
  <c r="Z759" i="56"/>
  <c r="Z904" i="56"/>
  <c r="Z3487" i="56"/>
  <c r="Z1199" i="56"/>
  <c r="Z980" i="56"/>
  <c r="Z2466" i="56"/>
  <c r="Z2225" i="56"/>
  <c r="Z1838" i="56"/>
  <c r="Z3224" i="56"/>
  <c r="Z1846" i="56"/>
  <c r="Z2659" i="56"/>
  <c r="Z1058" i="56"/>
  <c r="Z2326" i="56"/>
  <c r="Z1687" i="56"/>
  <c r="Z1179" i="56"/>
  <c r="Z3530" i="56"/>
  <c r="Z3140" i="56"/>
  <c r="Z561" i="56"/>
  <c r="Z2557" i="56"/>
  <c r="Z2273" i="56"/>
  <c r="Z185" i="56"/>
  <c r="Z2357" i="56"/>
  <c r="Z110" i="56"/>
  <c r="Z2678" i="56"/>
  <c r="Z1532" i="56"/>
  <c r="Z1596" i="56"/>
  <c r="Z51" i="56"/>
  <c r="Z1091" i="56"/>
  <c r="Z1180" i="56"/>
  <c r="Z2651" i="56"/>
  <c r="Z1809" i="56"/>
  <c r="Z669" i="56"/>
  <c r="Z2630" i="56"/>
  <c r="Z445" i="56"/>
  <c r="Z1115" i="56"/>
  <c r="Z640" i="56"/>
  <c r="Z3449" i="56"/>
  <c r="Z2460" i="56"/>
  <c r="Z1254" i="56"/>
  <c r="Z3036" i="56"/>
  <c r="Z680" i="56"/>
  <c r="Z2776" i="56"/>
  <c r="Z869" i="56"/>
  <c r="Z806" i="56"/>
  <c r="Z2478" i="56"/>
  <c r="Z2589" i="56"/>
  <c r="Z1676" i="56"/>
  <c r="Z1592" i="56"/>
  <c r="Z1070" i="56"/>
  <c r="Z81" i="56"/>
  <c r="Z2011" i="56"/>
  <c r="Z2461" i="56"/>
  <c r="Z2417" i="56"/>
  <c r="Z2444" i="56"/>
  <c r="Z935" i="56"/>
  <c r="Z3008" i="56"/>
  <c r="Z1262" i="56"/>
  <c r="Z3110" i="56"/>
  <c r="Z2162" i="56"/>
  <c r="Z2606" i="56"/>
  <c r="Z1388" i="56"/>
  <c r="Z1175" i="56"/>
  <c r="Z2424" i="56"/>
  <c r="Z3491" i="56"/>
  <c r="Z583" i="56"/>
  <c r="Z1500" i="56"/>
  <c r="Z2585" i="56"/>
  <c r="Z2231" i="56"/>
  <c r="Z2334" i="56"/>
  <c r="Z45" i="56"/>
  <c r="Z295" i="56"/>
  <c r="Z3058" i="56"/>
  <c r="Z2102" i="56"/>
  <c r="Z2987" i="56"/>
  <c r="Z2072" i="56"/>
  <c r="Z3353" i="56"/>
  <c r="Z268" i="56"/>
  <c r="Z2700" i="56"/>
  <c r="Z2413" i="56"/>
  <c r="Z799" i="56"/>
  <c r="Z3513" i="56"/>
  <c r="Z1514" i="56"/>
  <c r="Z2797" i="56"/>
  <c r="Z2917" i="56"/>
  <c r="Z2118" i="56"/>
  <c r="Z762" i="56"/>
  <c r="Z673" i="56"/>
  <c r="Z197" i="56"/>
  <c r="Z223" i="56"/>
  <c r="Z753" i="56"/>
  <c r="Z1321" i="56"/>
  <c r="Z2056" i="56"/>
  <c r="Z3316" i="56"/>
  <c r="Z2408" i="56"/>
  <c r="Z2254" i="56"/>
  <c r="Z584" i="56"/>
  <c r="Z1295" i="56"/>
  <c r="Z954" i="56"/>
  <c r="Z3421" i="56"/>
  <c r="Z509" i="56"/>
  <c r="Z825" i="56"/>
  <c r="Z3370" i="56"/>
  <c r="Z3026" i="56"/>
  <c r="Z1928" i="56"/>
  <c r="Z3055" i="56"/>
  <c r="Z1797" i="56"/>
  <c r="Z447" i="56"/>
  <c r="Z2018" i="56"/>
  <c r="Z3516" i="56"/>
  <c r="Z109" i="56"/>
  <c r="Z3282" i="56"/>
  <c r="Z2098" i="56"/>
  <c r="Z3114" i="56"/>
  <c r="Z814" i="56"/>
  <c r="Z2766" i="56"/>
  <c r="Z1999" i="56"/>
  <c r="Z2882" i="56"/>
  <c r="Z517" i="56"/>
  <c r="Z1480" i="56"/>
  <c r="Z236" i="56"/>
  <c r="Z3501" i="56"/>
  <c r="Z2464" i="56"/>
  <c r="Z932" i="56"/>
  <c r="Z997" i="56"/>
  <c r="Z2031" i="56"/>
  <c r="Z2777" i="56"/>
  <c r="Z2364" i="56"/>
  <c r="Z1051" i="56"/>
  <c r="Z969" i="56"/>
  <c r="Z1094" i="56"/>
  <c r="Z1761" i="56"/>
  <c r="Z1384" i="56"/>
  <c r="Z719" i="56"/>
  <c r="Z400" i="56"/>
  <c r="Z948" i="56"/>
  <c r="Z2135" i="56"/>
  <c r="Z2869" i="56"/>
  <c r="Z437" i="56"/>
  <c r="Z1158" i="56"/>
  <c r="Z3077" i="56"/>
  <c r="Z3003" i="56"/>
  <c r="Z3189" i="56"/>
  <c r="Z2348" i="56"/>
  <c r="Z670" i="56"/>
  <c r="Z1540" i="56"/>
  <c r="Z374" i="56"/>
  <c r="Z1090" i="56"/>
  <c r="Z3293" i="56"/>
  <c r="Z2546" i="56"/>
  <c r="Z2520" i="56"/>
  <c r="Z1249" i="56"/>
  <c r="Z2244" i="56"/>
  <c r="Z3517" i="56"/>
  <c r="Z212" i="56"/>
  <c r="Z310" i="56"/>
  <c r="Z1117" i="56"/>
  <c r="Z3019" i="56"/>
  <c r="Z580" i="56"/>
  <c r="Z53" i="56"/>
  <c r="Z3346" i="56"/>
  <c r="Z2224" i="56"/>
  <c r="Z2441" i="56"/>
  <c r="Z42" i="56"/>
  <c r="Z474" i="56"/>
  <c r="Z3521" i="56"/>
  <c r="Z2521" i="56"/>
  <c r="Z1757" i="56"/>
  <c r="Z2404" i="56"/>
  <c r="Z3409" i="56"/>
  <c r="Z503" i="56"/>
  <c r="Z885" i="56"/>
  <c r="Z2539" i="56"/>
  <c r="Z55" i="56"/>
  <c r="Z3420" i="56"/>
  <c r="Z272" i="56"/>
  <c r="Z968" i="56"/>
  <c r="Z271" i="56"/>
  <c r="Z3438" i="56"/>
  <c r="Z2041" i="56"/>
  <c r="Z637" i="56"/>
  <c r="Z1685" i="56"/>
  <c r="Z1305" i="56"/>
  <c r="Z1743" i="56"/>
  <c r="Z1553" i="56"/>
  <c r="Z2119" i="56"/>
  <c r="Z1920" i="56"/>
  <c r="Z2942" i="56"/>
  <c r="Z49" i="56"/>
  <c r="Z245" i="56"/>
  <c r="Z3467" i="56"/>
  <c r="Z1909" i="56"/>
  <c r="Z1938" i="56"/>
  <c r="Z462" i="56"/>
  <c r="Z1622" i="56"/>
  <c r="Z1019" i="56"/>
  <c r="Z2919" i="56"/>
  <c r="Z2529" i="56"/>
  <c r="Z194" i="56"/>
  <c r="Z944" i="56"/>
  <c r="Z2214" i="56"/>
  <c r="Z2847" i="56"/>
  <c r="Z1495" i="56"/>
  <c r="Z3548" i="56"/>
  <c r="Z476" i="56"/>
  <c r="Z385" i="56"/>
  <c r="Z3209" i="56"/>
  <c r="Z2024" i="56"/>
  <c r="Z998" i="56"/>
  <c r="Z3108" i="56"/>
  <c r="Z577" i="56"/>
  <c r="Z2789" i="56"/>
  <c r="Z2842" i="56"/>
  <c r="Z1569" i="56"/>
  <c r="Z2375" i="56"/>
  <c r="Z76" i="56"/>
  <c r="Z927" i="56"/>
  <c r="Z1216" i="56"/>
  <c r="Z2036" i="56"/>
  <c r="Z3064" i="56"/>
  <c r="Z871" i="56"/>
  <c r="Z3401" i="56"/>
  <c r="Z976" i="56"/>
  <c r="Z494" i="56"/>
  <c r="Z2291" i="56"/>
  <c r="Z1857" i="56"/>
  <c r="Z1101" i="56"/>
  <c r="Z2951" i="56"/>
  <c r="Z613" i="56"/>
  <c r="Z3062" i="56"/>
  <c r="Z1365" i="56"/>
  <c r="Z1994" i="56"/>
  <c r="Z1411" i="56"/>
  <c r="Z1493" i="56"/>
  <c r="Z1352" i="56"/>
  <c r="Z1076" i="56"/>
  <c r="Z507" i="56"/>
  <c r="Z1850" i="56"/>
  <c r="Z818" i="56"/>
  <c r="Z166" i="56"/>
  <c r="Z1719" i="56"/>
  <c r="Z2614" i="56"/>
  <c r="Z2131" i="56"/>
  <c r="Z717" i="56"/>
  <c r="Z64" i="56"/>
  <c r="Z1642" i="56"/>
  <c r="Z429" i="56"/>
  <c r="Z3099" i="56"/>
  <c r="Z989" i="56"/>
  <c r="Z1867" i="56"/>
  <c r="Z2045" i="56"/>
  <c r="Z1037" i="56"/>
  <c r="Z1431" i="56"/>
  <c r="Z2157" i="56"/>
  <c r="Z1600" i="56"/>
  <c r="Z1039" i="56"/>
  <c r="Z594" i="56"/>
  <c r="Z3111" i="56"/>
  <c r="Z3331" i="56"/>
  <c r="Z1672" i="56"/>
  <c r="Z2476" i="56"/>
  <c r="Z2792" i="56"/>
  <c r="Z2920" i="56"/>
  <c r="Z1814" i="56"/>
  <c r="Z2089" i="56"/>
  <c r="Z3332" i="56"/>
  <c r="Z3129" i="56"/>
  <c r="Z2172" i="56"/>
  <c r="Z444" i="56"/>
  <c r="Z82" i="56"/>
  <c r="Z1571" i="56"/>
  <c r="Z2517" i="56"/>
  <c r="Z2399" i="56"/>
  <c r="Z3288" i="56"/>
  <c r="Z1616" i="56"/>
  <c r="Z3379" i="56"/>
  <c r="Z446" i="56"/>
  <c r="Z711" i="56"/>
  <c r="Z1286" i="56"/>
  <c r="Z202" i="56"/>
  <c r="Z3349" i="56"/>
  <c r="Z1798" i="56"/>
  <c r="Z2116" i="56"/>
  <c r="Z1804" i="56"/>
  <c r="Z979" i="56"/>
  <c r="Z3128" i="56"/>
  <c r="Z1734" i="56"/>
  <c r="Z1991" i="56"/>
  <c r="Z3235" i="56"/>
  <c r="Z2868" i="56"/>
  <c r="Z1287" i="56"/>
  <c r="Z239" i="56"/>
  <c r="Z442" i="56"/>
  <c r="Z1456" i="56"/>
  <c r="Z3381" i="56"/>
  <c r="Z133" i="56"/>
  <c r="Z683" i="56"/>
  <c r="Z1517" i="56"/>
  <c r="Z3222" i="56"/>
  <c r="Z2528" i="56"/>
  <c r="Z2750" i="56"/>
  <c r="Z32" i="56"/>
  <c r="Z1612" i="56"/>
  <c r="Z424" i="56"/>
  <c r="Z1122" i="56"/>
  <c r="Z1281" i="56"/>
  <c r="Z3352" i="56"/>
  <c r="Z3220" i="56"/>
  <c r="Z2109" i="56"/>
  <c r="Z3391" i="56"/>
  <c r="Z1099" i="56"/>
  <c r="Z99" i="56"/>
  <c r="Z3371" i="56"/>
  <c r="Z1235" i="56"/>
  <c r="Z2032" i="56"/>
  <c r="Z84" i="56"/>
  <c r="Z259" i="56"/>
  <c r="Z1014" i="56"/>
  <c r="Z2852" i="56"/>
  <c r="Z490" i="56"/>
  <c r="Z498" i="56"/>
  <c r="Z1709" i="56"/>
  <c r="Z1772" i="56"/>
  <c r="Z380" i="56"/>
  <c r="Z857" i="56"/>
  <c r="Z3027" i="56"/>
  <c r="Z149" i="56"/>
  <c r="Z1442" i="56"/>
  <c r="Z2814" i="56"/>
  <c r="Z233" i="56"/>
  <c r="Z1403" i="56"/>
  <c r="Z2754" i="56"/>
  <c r="Z452" i="56"/>
  <c r="Z2601" i="56"/>
  <c r="Z1631" i="56"/>
  <c r="Z3227" i="56"/>
  <c r="Z922" i="56"/>
  <c r="Z519" i="56"/>
  <c r="Z801" i="56"/>
  <c r="Z1401" i="56"/>
  <c r="Z3067" i="56"/>
  <c r="Z1827" i="56"/>
  <c r="Z1463" i="56"/>
  <c r="Z2971" i="56"/>
  <c r="Z2545" i="56"/>
  <c r="Z1297" i="56"/>
  <c r="Z2435" i="56"/>
  <c r="Z3437" i="56"/>
  <c r="Z2666" i="56"/>
  <c r="Z1887" i="56"/>
  <c r="Z528" i="56"/>
  <c r="Z3170" i="56"/>
  <c r="Z1066" i="56"/>
  <c r="Z140" i="56"/>
  <c r="Z2932" i="56"/>
  <c r="Z2925" i="56"/>
  <c r="Z187" i="56"/>
  <c r="Z1544" i="56"/>
  <c r="Z1835" i="56"/>
  <c r="Z289" i="56"/>
  <c r="Z539" i="56"/>
  <c r="Z1438" i="56"/>
  <c r="Z1040" i="56"/>
  <c r="Z371" i="56"/>
  <c r="Z279" i="56"/>
  <c r="Z2791" i="56"/>
  <c r="Z1316" i="56"/>
  <c r="Z2346" i="56"/>
  <c r="Z1080" i="56"/>
  <c r="Z337" i="56"/>
  <c r="Z3162" i="56"/>
  <c r="Z2714" i="56"/>
  <c r="Z603" i="56"/>
  <c r="Z625" i="56"/>
  <c r="Z804" i="56"/>
  <c r="Z3405" i="56"/>
  <c r="Z616" i="56"/>
  <c r="Z460" i="56"/>
  <c r="Z810" i="56"/>
  <c r="Z888" i="56"/>
  <c r="Z1461" i="56"/>
  <c r="Z3101" i="56"/>
  <c r="Z1062" i="56"/>
  <c r="Z2550" i="56"/>
  <c r="Z1511" i="56"/>
  <c r="Z1381" i="56"/>
  <c r="Z2612" i="56"/>
  <c r="Z2426" i="56"/>
  <c r="Z478" i="56"/>
  <c r="Z3442" i="56"/>
  <c r="Z1469" i="56"/>
  <c r="Z2256" i="56"/>
  <c r="Z3347" i="56"/>
  <c r="Z2163" i="56"/>
  <c r="Z2904" i="56"/>
  <c r="Z1747" i="56"/>
  <c r="Z165" i="56"/>
  <c r="Z435" i="56"/>
  <c r="Z758" i="56"/>
  <c r="Z2023" i="56"/>
  <c r="Z1868" i="56"/>
  <c r="Z3384" i="56"/>
  <c r="Z1934" i="56"/>
  <c r="Z2556" i="56"/>
  <c r="Z1035" i="56"/>
  <c r="Z1851" i="56"/>
  <c r="Z675" i="56"/>
  <c r="Z1103" i="56"/>
  <c r="Z2429" i="56"/>
  <c r="Z2411" i="56"/>
  <c r="Z518" i="56"/>
  <c r="Z870" i="56"/>
  <c r="Z3419" i="56"/>
  <c r="Z2982" i="56"/>
  <c r="Z1915" i="56"/>
  <c r="Z1309" i="56"/>
  <c r="Z1837" i="56"/>
  <c r="Z2025" i="56"/>
  <c r="Z3511" i="56"/>
  <c r="Z3166" i="56"/>
  <c r="Z548" i="56"/>
  <c r="Z1437" i="56"/>
  <c r="Z1810" i="56"/>
  <c r="Z3489" i="56"/>
  <c r="Z2446" i="56"/>
  <c r="Z2823" i="56"/>
  <c r="Z3119" i="56"/>
  <c r="Z2387" i="56"/>
  <c r="Z3326" i="56"/>
  <c r="Z2412" i="56"/>
  <c r="Z3263" i="56"/>
  <c r="Z54" i="56"/>
  <c r="Z777" i="56"/>
  <c r="Z3469" i="56"/>
  <c r="Z2153" i="56"/>
  <c r="Z2195" i="56"/>
  <c r="Z361" i="56"/>
  <c r="Z2130" i="56"/>
  <c r="Z244" i="56"/>
  <c r="Z1943" i="56"/>
  <c r="Z3301" i="56"/>
  <c r="Z562" i="56"/>
  <c r="Z1508" i="56"/>
  <c r="Z1492" i="56"/>
  <c r="Z2177" i="56"/>
  <c r="Z414" i="56"/>
  <c r="Z3046" i="56"/>
  <c r="Z1189" i="56"/>
  <c r="Z685" i="56"/>
  <c r="Z1118" i="56"/>
  <c r="Z752" i="56"/>
  <c r="Z1820" i="56"/>
  <c r="Z721" i="56"/>
  <c r="Z394" i="56"/>
  <c r="Z3457" i="56"/>
  <c r="Z2501" i="56"/>
  <c r="Z47" i="56"/>
  <c r="Z2840" i="56"/>
  <c r="Z1929" i="56"/>
  <c r="Z3424" i="56"/>
  <c r="Z3550" i="56"/>
  <c r="Z3315" i="56"/>
  <c r="Z1406" i="56"/>
  <c r="Z296" i="56"/>
  <c r="Z1194" i="56"/>
  <c r="Z3226" i="56"/>
  <c r="Z2853" i="56"/>
  <c r="Z1762" i="56"/>
  <c r="Z2132" i="56"/>
  <c r="Z1206" i="56"/>
  <c r="Z1921" i="56"/>
  <c r="Z104" i="56"/>
  <c r="Z3127" i="56"/>
  <c r="Z1657" i="56"/>
  <c r="Z984" i="56"/>
  <c r="Z159" i="56"/>
  <c r="Z1680" i="56"/>
  <c r="Z1723" i="56"/>
  <c r="Z2058" i="56"/>
  <c r="Z3472" i="56"/>
  <c r="Z229" i="56"/>
  <c r="Z22" i="56"/>
  <c r="Z3382" i="56"/>
  <c r="Z792" i="56"/>
  <c r="Z657" i="56"/>
  <c r="Z2657" i="56"/>
  <c r="Z3104" i="56"/>
  <c r="Z1129" i="56"/>
  <c r="Z1429" i="56"/>
  <c r="Z569" i="56"/>
  <c r="Z297" i="56"/>
  <c r="Z2004" i="56"/>
  <c r="Z2270" i="56"/>
  <c r="Z3275" i="56"/>
  <c r="Z1144" i="56"/>
  <c r="Z2876" i="56"/>
  <c r="Z786" i="56"/>
  <c r="Z2652" i="56"/>
  <c r="Z1860" i="56"/>
  <c r="Z372" i="56"/>
  <c r="Z130" i="56"/>
  <c r="Z2443" i="56"/>
  <c r="Z1472" i="56"/>
  <c r="Z2926" i="56"/>
  <c r="Z784" i="56"/>
  <c r="Z3023" i="56"/>
  <c r="Z326" i="56"/>
  <c r="Z793" i="56"/>
  <c r="Z2216" i="56"/>
  <c r="Z397" i="56"/>
  <c r="Z1751" i="56"/>
  <c r="Z1100" i="56"/>
  <c r="Z1782" i="56"/>
  <c r="Z1433" i="56"/>
  <c r="Z852" i="56"/>
  <c r="Z970" i="56"/>
  <c r="Z156" i="56"/>
  <c r="Z2643" i="56"/>
  <c r="Z3232" i="56"/>
  <c r="Z3439" i="56"/>
  <c r="Z2907" i="56"/>
  <c r="Z3060" i="56"/>
  <c r="Z1323" i="56"/>
  <c r="Z200" i="56"/>
  <c r="Z1417" i="56"/>
  <c r="Z2069" i="56"/>
  <c r="Z1116" i="56"/>
  <c r="Z2274" i="56"/>
  <c r="Z1267" i="56"/>
  <c r="Z1229" i="56"/>
  <c r="Z568" i="56"/>
  <c r="Z457" i="56"/>
  <c r="Z1961" i="56"/>
  <c r="Z2472" i="56"/>
  <c r="Z2996" i="56"/>
  <c r="Z1341" i="56"/>
  <c r="Z2425" i="56"/>
  <c r="Z3411" i="56"/>
  <c r="Z1783" i="56"/>
  <c r="Z1727" i="56"/>
  <c r="Z2084" i="56"/>
  <c r="Z1806" i="56"/>
  <c r="Z2808" i="56"/>
  <c r="Z211" i="56"/>
  <c r="Z2407" i="56"/>
  <c r="Z2707" i="56"/>
  <c r="Z3450" i="56"/>
  <c r="Z492" i="56"/>
  <c r="Z802" i="56"/>
  <c r="Z114" i="56"/>
  <c r="Z2508" i="56"/>
  <c r="Z220" i="56"/>
  <c r="Z2760" i="56"/>
  <c r="Z1434" i="56"/>
  <c r="Z1013" i="56"/>
  <c r="Z2966" i="56"/>
  <c r="Z1588" i="56"/>
  <c r="Z3343" i="56"/>
  <c r="Z626" i="56"/>
  <c r="Z204" i="56"/>
  <c r="Z3532" i="56"/>
  <c r="Z1542" i="56"/>
  <c r="Z3524" i="56"/>
  <c r="Z1796" i="56"/>
  <c r="Z1398" i="56"/>
  <c r="Z2725" i="56"/>
  <c r="Z3269" i="56"/>
  <c r="Z841" i="56"/>
  <c r="Z2785" i="56"/>
  <c r="Z849" i="56"/>
  <c r="Z3322" i="56"/>
  <c r="Z1587" i="56"/>
  <c r="Z235" i="56"/>
  <c r="Z1224" i="56"/>
  <c r="Z2934" i="56"/>
  <c r="Z1984" i="56"/>
  <c r="Z1338" i="56"/>
  <c r="Z2536" i="56"/>
  <c r="Z1006" i="56"/>
  <c r="Z672" i="56"/>
  <c r="Z2798" i="56"/>
  <c r="Z844" i="56"/>
  <c r="Z1595" i="56"/>
  <c r="Z2697" i="56"/>
  <c r="Z1870" i="56"/>
  <c r="Z3096" i="56"/>
  <c r="Z2626" i="56"/>
  <c r="Z549" i="56"/>
  <c r="Z2194" i="56"/>
  <c r="Z1470" i="56"/>
  <c r="Z3131" i="56"/>
  <c r="Z1811" i="56"/>
  <c r="Z3112" i="56"/>
  <c r="Z986" i="56"/>
  <c r="Z1415" i="56"/>
  <c r="Z1050" i="56"/>
  <c r="Z3244" i="56"/>
  <c r="Z764" i="56"/>
  <c r="Z3124" i="56"/>
  <c r="Z2807" i="56"/>
  <c r="Z226" i="56"/>
  <c r="Z867" i="56"/>
  <c r="Z1243" i="56"/>
  <c r="Z2849" i="56"/>
  <c r="Z2559" i="56"/>
  <c r="Z1396" i="56"/>
  <c r="Z2924" i="56"/>
  <c r="Z2729" i="56"/>
  <c r="Z146" i="56"/>
  <c r="Z491" i="56"/>
  <c r="Z3417" i="56"/>
  <c r="Z3479" i="56"/>
  <c r="Z2896" i="56"/>
  <c r="Z126" i="56"/>
  <c r="Z2171" i="56"/>
  <c r="Z1155" i="56"/>
  <c r="Z2324" i="56"/>
  <c r="Z554" i="56"/>
  <c r="Z2490" i="56"/>
  <c r="Z2160" i="56"/>
  <c r="Z1627" i="56"/>
  <c r="Z1645" i="56"/>
  <c r="Z2437" i="56"/>
  <c r="Z3360" i="56"/>
  <c r="Z1970" i="56"/>
  <c r="Z2910" i="56"/>
  <c r="Z1801" i="56"/>
  <c r="Z1765" i="56"/>
  <c r="Z1308" i="56"/>
  <c r="Z3116" i="56"/>
  <c r="Z1021" i="56"/>
  <c r="Z1389" i="56"/>
  <c r="Z699" i="56"/>
  <c r="Z3186" i="56"/>
  <c r="Z2112" i="56"/>
  <c r="Z2068" i="56"/>
  <c r="Z1228" i="56"/>
  <c r="Z538" i="56"/>
  <c r="Z2247" i="56"/>
  <c r="Z531" i="56"/>
  <c r="Z1008" i="56"/>
  <c r="Z639" i="56"/>
  <c r="Z2891" i="56"/>
  <c r="Z3125" i="56"/>
  <c r="Z1769" i="56"/>
  <c r="Z3365" i="56"/>
  <c r="Z31" i="56"/>
  <c r="Z161" i="56"/>
  <c r="Z1291" i="56"/>
  <c r="Z571" i="56"/>
  <c r="Z1222" i="56"/>
  <c r="Z2875" i="56"/>
  <c r="Z612" i="56"/>
  <c r="Z1311" i="56"/>
  <c r="Z891" i="56"/>
  <c r="Z3340" i="56"/>
  <c r="Z418" i="56"/>
  <c r="Z513" i="56"/>
  <c r="Z1300" i="56"/>
  <c r="Z222" i="56"/>
  <c r="Z2361" i="56"/>
  <c r="Z1047" i="56"/>
  <c r="Z2619" i="56"/>
  <c r="Z1507" i="56"/>
  <c r="Z1912" i="56"/>
  <c r="Z2350" i="56"/>
  <c r="Z1299" i="56"/>
  <c r="Z3318" i="56"/>
  <c r="Z3011" i="56"/>
  <c r="Z1471" i="56"/>
  <c r="Z923" i="56"/>
  <c r="Z1164" i="56"/>
  <c r="Z667" i="56"/>
  <c r="Z831" i="56"/>
  <c r="Z2151" i="56"/>
  <c r="Z3204" i="56"/>
  <c r="Z3415" i="56"/>
  <c r="Z739" i="56"/>
  <c r="Z3016" i="56"/>
  <c r="Z2892" i="56"/>
  <c r="Z632" i="56"/>
  <c r="Z2484" i="56"/>
  <c r="Z377" i="56"/>
  <c r="Z467" i="56"/>
  <c r="Z918" i="56"/>
  <c r="Z3541" i="56"/>
  <c r="Z2681" i="56"/>
  <c r="Z3535" i="56"/>
  <c r="Z2126" i="56"/>
  <c r="Z300" i="56"/>
  <c r="Z2857" i="56"/>
  <c r="Z865" i="56"/>
  <c r="Z1673" i="56"/>
  <c r="Z778" i="56"/>
  <c r="Z620" i="56"/>
  <c r="Z2420" i="56"/>
  <c r="Z2277" i="56"/>
  <c r="Z57" i="56"/>
  <c r="Z217" i="56"/>
  <c r="Z2191" i="56"/>
  <c r="Z1124" i="56"/>
  <c r="Z1163" i="56"/>
  <c r="Z2276" i="56"/>
  <c r="Z1781" i="56"/>
  <c r="Z2671" i="56"/>
  <c r="Z1628" i="56"/>
  <c r="Z1375" i="56"/>
  <c r="Z1523" i="56"/>
  <c r="Z1290" i="56"/>
  <c r="Z1710" i="56"/>
  <c r="Z2804" i="56"/>
  <c r="Z3149" i="56"/>
  <c r="Z117" i="56"/>
  <c r="Z605" i="56"/>
  <c r="Z2329" i="56"/>
  <c r="Z1649" i="56"/>
  <c r="Z3492" i="56"/>
  <c r="Z2918" i="56"/>
  <c r="Z1729" i="56"/>
  <c r="Z2192" i="56"/>
  <c r="Z232" i="56"/>
  <c r="Z2096" i="56"/>
  <c r="Z3506" i="56"/>
  <c r="Z2878" i="56"/>
  <c r="Z537" i="56"/>
  <c r="Z3103" i="56"/>
  <c r="Z248" i="56"/>
  <c r="Z2400" i="56"/>
  <c r="Z2228" i="56"/>
  <c r="Z2059" i="56"/>
  <c r="Z2829" i="56"/>
  <c r="Z1897" i="56"/>
  <c r="Z3313" i="56"/>
  <c r="Z1816" i="56"/>
  <c r="Z1790" i="56"/>
  <c r="Z686" i="56"/>
  <c r="Z1029" i="56"/>
  <c r="Z3078" i="56"/>
  <c r="Z2739" i="56"/>
  <c r="Z2312" i="56"/>
  <c r="Z316" i="56"/>
  <c r="Z363" i="56"/>
  <c r="Z2859" i="56"/>
  <c r="Z2631" i="56"/>
  <c r="Z1016" i="56"/>
  <c r="Z2405" i="56"/>
  <c r="Z1978" i="56"/>
  <c r="Z1238" i="56"/>
  <c r="Z2120" i="56"/>
  <c r="Z433" i="56"/>
  <c r="Z1902" i="56"/>
  <c r="Z3433" i="56"/>
  <c r="Z610" i="56"/>
  <c r="Z2647" i="56"/>
  <c r="Z1946" i="56"/>
  <c r="Z179" i="56"/>
  <c r="Z1534" i="56"/>
  <c r="Z756" i="56"/>
  <c r="Z1277" i="56"/>
  <c r="Z2066" i="56"/>
  <c r="Z1133" i="56"/>
  <c r="Z3146" i="56"/>
  <c r="Z1330" i="56"/>
  <c r="Z306" i="56"/>
  <c r="Z1329" i="56"/>
  <c r="Z3043" i="56"/>
  <c r="Z1176" i="56"/>
  <c r="Z614" i="56"/>
  <c r="Z3102" i="56"/>
  <c r="Z3233" i="56"/>
  <c r="Z985" i="56"/>
  <c r="Z2269" i="56"/>
  <c r="Z578" i="56"/>
  <c r="Z2683" i="56"/>
  <c r="Z1427" i="56"/>
  <c r="Z2748" i="56"/>
  <c r="Z3172" i="56"/>
  <c r="Z746" i="56"/>
  <c r="Z169" i="56"/>
  <c r="Z1899" i="56"/>
  <c r="Z2238" i="56"/>
  <c r="Z356" i="56"/>
  <c r="Z3312" i="56"/>
  <c r="Z593" i="56"/>
  <c r="Z3551" i="56"/>
  <c r="Z2871" i="56"/>
  <c r="Z2981" i="56"/>
  <c r="Z373" i="56"/>
  <c r="Z3253" i="56"/>
  <c r="Z3393" i="56"/>
  <c r="Z176" i="56"/>
  <c r="Z2451" i="56"/>
  <c r="Z2504" i="56"/>
  <c r="Z2085" i="56"/>
  <c r="Z2144" i="56"/>
  <c r="Z1377" i="56"/>
  <c r="Z1079" i="56"/>
  <c r="Z1432" i="56"/>
  <c r="Z183" i="56"/>
  <c r="Z1358" i="56"/>
  <c r="Z1707" i="56"/>
  <c r="Z951" i="56"/>
  <c r="Z2980" i="56"/>
  <c r="Z2618" i="56"/>
  <c r="Z3452" i="56"/>
  <c r="Z2598" i="56"/>
  <c r="Z3473" i="56"/>
  <c r="Z95" i="56"/>
  <c r="Z2076" i="56"/>
  <c r="Z1763" i="56"/>
  <c r="Z3477" i="56"/>
  <c r="Z1543" i="56"/>
  <c r="Z1332" i="56"/>
  <c r="Z2275" i="56"/>
  <c r="Z1891" i="56"/>
  <c r="Z2610" i="56"/>
  <c r="Z916" i="56"/>
  <c r="Z2044" i="56"/>
  <c r="Z1925" i="56"/>
  <c r="Z3018" i="56"/>
  <c r="Z2492" i="56"/>
  <c r="Z3451" i="56"/>
  <c r="Z3231" i="56"/>
  <c r="Z1714" i="56"/>
  <c r="Z1056" i="56"/>
  <c r="Z425" i="56"/>
  <c r="Z247" i="56"/>
  <c r="Z3007" i="56"/>
  <c r="Z740" i="56"/>
  <c r="Z1402" i="56"/>
  <c r="Z684" i="56"/>
  <c r="Z417" i="56"/>
  <c r="Z1071" i="56"/>
  <c r="Z653" i="56"/>
  <c r="Z379" i="56"/>
  <c r="Z1735" i="56"/>
  <c r="Z1528" i="56"/>
  <c r="Z1073" i="56"/>
  <c r="Z2854" i="56"/>
  <c r="Z3324" i="56"/>
  <c r="Z1421" i="56"/>
  <c r="Z2141" i="56"/>
  <c r="Z1182" i="56"/>
  <c r="Z261" i="56"/>
  <c r="Z2625" i="56"/>
  <c r="Z1160" i="56"/>
  <c r="Z2317" i="56"/>
  <c r="Z1623" i="56"/>
  <c r="Z2462" i="56"/>
  <c r="Z1648" i="56"/>
  <c r="Z1251" i="56"/>
  <c r="Z2938" i="56"/>
  <c r="Z1282" i="56"/>
  <c r="Z3299" i="56"/>
  <c r="Z1263" i="56"/>
  <c r="Z1348" i="56"/>
  <c r="Z2164" i="56"/>
  <c r="Z3356" i="56"/>
  <c r="Z2833" i="56"/>
  <c r="Z1992" i="56"/>
  <c r="Z787" i="56"/>
  <c r="Z2515" i="56"/>
  <c r="Z1448" i="56"/>
  <c r="Z729" i="56"/>
  <c r="Z2727" i="56"/>
  <c r="Z1336" i="56"/>
  <c r="Z2202" i="56"/>
  <c r="Z78" i="56"/>
  <c r="Z122" i="56"/>
  <c r="Z2300" i="56"/>
  <c r="Z1334" i="56"/>
  <c r="Z1611" i="56"/>
  <c r="Z2762" i="56"/>
  <c r="Z1315" i="56"/>
  <c r="Z837" i="56"/>
  <c r="Z1668" i="56"/>
  <c r="Z3191" i="56"/>
  <c r="Z3109" i="56"/>
  <c r="Z981" i="56"/>
  <c r="Z1584" i="56"/>
  <c r="Z313" i="56"/>
  <c r="Z1691" i="56"/>
  <c r="Z2212" i="56"/>
  <c r="Z1557" i="56"/>
  <c r="Z3197" i="56"/>
  <c r="Z1755" i="56"/>
  <c r="Z1394" i="56"/>
  <c r="Z304" i="56"/>
  <c r="Z2239" i="56"/>
  <c r="Z270" i="56"/>
  <c r="Z3418" i="56"/>
  <c r="Z1855" i="56"/>
  <c r="Z860" i="56"/>
  <c r="Z3504" i="56"/>
  <c r="Z2513" i="56"/>
  <c r="Z262" i="56"/>
  <c r="Z339" i="56"/>
  <c r="Z2696" i="56"/>
  <c r="Z2152" i="56"/>
  <c r="Z1074" i="56"/>
  <c r="Z3273" i="56"/>
  <c r="Z3361" i="56"/>
  <c r="Z1654" i="56"/>
  <c r="Z206" i="56"/>
  <c r="Z1407" i="56"/>
  <c r="Z3113" i="56"/>
  <c r="Z1786" i="56"/>
  <c r="Z3496" i="56"/>
  <c r="Z413" i="56"/>
  <c r="Z215" i="56"/>
  <c r="Z816" i="56"/>
  <c r="Z26" i="56"/>
  <c r="Z829" i="56"/>
  <c r="Z1964" i="56"/>
  <c r="Z3406" i="56"/>
  <c r="Z2086" i="56"/>
  <c r="Z2834" i="56"/>
  <c r="Z36" i="56"/>
  <c r="Z1985" i="56"/>
  <c r="Z20" i="56"/>
  <c r="Z898" i="56"/>
  <c r="Z1546" i="56"/>
  <c r="Z535" i="56"/>
  <c r="Z317" i="56"/>
  <c r="Z2977" i="56"/>
  <c r="Z550" i="56"/>
  <c r="Z3364" i="56"/>
  <c r="Z2664" i="56"/>
  <c r="Z2841" i="56"/>
  <c r="Z883" i="56"/>
  <c r="Z1412" i="56"/>
  <c r="Z2512" i="56"/>
  <c r="Z2258" i="56"/>
  <c r="Z2593" i="56"/>
  <c r="Z735" i="56"/>
  <c r="Z574" i="56"/>
  <c r="Z1451" i="56"/>
  <c r="Z671" i="56"/>
  <c r="Z2555" i="56"/>
  <c r="Z90" i="56"/>
  <c r="Z2099" i="56"/>
  <c r="Z1392" i="56"/>
  <c r="Z774" i="56"/>
  <c r="Z3432" i="56"/>
  <c r="Z500" i="56"/>
  <c r="Z730" i="56"/>
  <c r="Z2050" i="56"/>
  <c r="Z477" i="56"/>
  <c r="Z534" i="56"/>
  <c r="Z1512" i="56"/>
  <c r="Z881" i="56"/>
  <c r="Z915" i="56"/>
  <c r="Z44" i="56"/>
  <c r="Z636" i="56"/>
  <c r="Z812" i="56"/>
  <c r="Z1441" i="56"/>
  <c r="Z1279" i="56"/>
  <c r="Z1184" i="56"/>
  <c r="Z688" i="56"/>
  <c r="Z139" i="56"/>
  <c r="Z3150" i="56"/>
  <c r="Z1166" i="56"/>
  <c r="Z2165" i="56"/>
  <c r="Z1207" i="56"/>
  <c r="Z1737" i="56"/>
  <c r="Z3218" i="56"/>
  <c r="Z2178" i="56"/>
  <c r="Z2007" i="56"/>
  <c r="Z2958" i="56"/>
  <c r="Z299" i="56"/>
  <c r="Z1918" i="56"/>
  <c r="Z1570" i="56"/>
  <c r="Z2169" i="56"/>
  <c r="Z67" i="56"/>
  <c r="Z3428" i="56"/>
  <c r="Z1831" i="56"/>
  <c r="Z1624" i="56"/>
  <c r="Z933" i="56"/>
  <c r="Z1242" i="56"/>
  <c r="Z2159" i="56"/>
  <c r="Z722" i="56"/>
  <c r="Z334" i="56"/>
  <c r="Z322" i="56"/>
  <c r="Z872" i="56"/>
  <c r="Z1865" i="56"/>
  <c r="Z1174" i="56"/>
  <c r="Z914" i="56"/>
  <c r="Z2846" i="56"/>
  <c r="Z353" i="56"/>
  <c r="Z649" i="56"/>
  <c r="Z1015" i="56"/>
  <c r="Z470" i="56"/>
  <c r="Z1866" i="56"/>
  <c r="Z1085" i="56"/>
  <c r="Z1112" i="56"/>
  <c r="Z243" i="56"/>
  <c r="Z506" i="56"/>
  <c r="Z3033" i="56"/>
  <c r="Z2688" i="56"/>
  <c r="Z770" i="56"/>
  <c r="Z246" i="56"/>
  <c r="Z2330" i="56"/>
  <c r="Z141" i="56"/>
  <c r="Z2342" i="56"/>
  <c r="Z238" i="56"/>
  <c r="Z913" i="56"/>
  <c r="Z3280" i="56"/>
  <c r="Z1922" i="56"/>
  <c r="Z2155" i="56"/>
  <c r="Z113" i="56"/>
  <c r="Z1294" i="56"/>
  <c r="Z2260" i="56"/>
  <c r="Z641" i="56"/>
  <c r="Z2421" i="56"/>
  <c r="Z1278" i="56"/>
  <c r="Z2745" i="56"/>
  <c r="Z2389" i="56"/>
  <c r="Z1502" i="56"/>
  <c r="Z2812" i="56"/>
  <c r="Z2208" i="56"/>
  <c r="Z1815" i="56"/>
  <c r="Z975" i="56"/>
  <c r="Z1477" i="56"/>
  <c r="Z2870" i="56"/>
  <c r="Z1515" i="56"/>
  <c r="Z3287" i="56"/>
  <c r="Z178" i="56"/>
  <c r="Z1785" i="56"/>
  <c r="Z1425" i="56"/>
  <c r="Z2040" i="56"/>
  <c r="Z2442" i="56"/>
  <c r="Z634" i="56"/>
  <c r="Z3192" i="56"/>
  <c r="Z2637" i="56"/>
  <c r="Z1565" i="56"/>
  <c r="Z2033" i="56"/>
  <c r="Z2485" i="56"/>
  <c r="Z697" i="56"/>
  <c r="Z2197" i="56"/>
  <c r="Z1240" i="56"/>
  <c r="Z1145" i="56"/>
  <c r="Z2090" i="56"/>
  <c r="Z83" i="56"/>
  <c r="Z3515" i="56"/>
  <c r="Z2488" i="56"/>
  <c r="Z3040" i="56"/>
  <c r="Z225" i="56"/>
  <c r="Z541" i="56"/>
  <c r="Z2573" i="56"/>
  <c r="Z3136" i="56"/>
  <c r="Z2467" i="56"/>
  <c r="Z1883" i="56"/>
  <c r="Z1760" i="56"/>
  <c r="Z3306" i="56"/>
  <c r="Z1296" i="56"/>
  <c r="Z1445" i="56"/>
  <c r="Z1405" i="56"/>
  <c r="Z1568" i="56"/>
  <c r="Z2985" i="56"/>
  <c r="Z2243" i="56"/>
  <c r="Z1608" i="56"/>
  <c r="Z3363" i="56"/>
  <c r="Z1952" i="56"/>
  <c r="Z1688" i="56"/>
  <c r="Z1032" i="56"/>
  <c r="Z902" i="56"/>
  <c r="Z1529" i="56"/>
  <c r="Z2912" i="56"/>
  <c r="Z3333" i="56"/>
  <c r="Z1869" i="56"/>
  <c r="Z834" i="56"/>
  <c r="Z3314" i="56"/>
  <c r="Z2318" i="56"/>
  <c r="Z1109" i="56"/>
  <c r="Z2338" i="56"/>
  <c r="Z343" i="56"/>
  <c r="Z1792" i="56"/>
  <c r="Z1716" i="56"/>
  <c r="Z366" i="56"/>
  <c r="Z2354" i="56"/>
  <c r="Z2586" i="56"/>
  <c r="Z2038" i="56"/>
  <c r="Z2281" i="56"/>
  <c r="Z596" i="56"/>
  <c r="Z1453" i="56"/>
  <c r="Z880" i="56"/>
  <c r="Z71" i="56"/>
  <c r="Z3063" i="56"/>
  <c r="Z3317" i="56"/>
  <c r="Z1344" i="56"/>
  <c r="Z1858" i="56"/>
  <c r="Z973" i="56"/>
  <c r="Z2519" i="56"/>
  <c r="Z2672" i="56"/>
  <c r="Z2518" i="56"/>
  <c r="Z2670" i="56"/>
  <c r="Z1876" i="56"/>
  <c r="Z542" i="56"/>
  <c r="Z1817" i="56"/>
  <c r="Z2264" i="56"/>
  <c r="Z208" i="56"/>
  <c r="Z1764" i="56"/>
  <c r="Z1450" i="56"/>
  <c r="Z3014" i="56"/>
  <c r="Z819" i="56"/>
  <c r="Z1788" i="56"/>
  <c r="Z1824" i="56"/>
  <c r="Z391" i="56"/>
  <c r="Z1720" i="56"/>
  <c r="Z3284" i="56"/>
  <c r="Z1990" i="56"/>
  <c r="Z2655" i="56"/>
  <c r="Z2280" i="56"/>
  <c r="Z1518" i="56"/>
  <c r="Z2719" i="56"/>
  <c r="Z403" i="56"/>
  <c r="Z2706" i="56"/>
  <c r="Z3245" i="56"/>
  <c r="Z656" i="56"/>
  <c r="Z797" i="56"/>
  <c r="Z2928" i="56"/>
  <c r="Z2048" i="56"/>
  <c r="Z1337" i="56"/>
  <c r="Z3296" i="56"/>
  <c r="Z3549" i="56"/>
  <c r="Z2308" i="56"/>
  <c r="Z2506" i="56"/>
  <c r="Z349" i="56"/>
  <c r="Z3444" i="56"/>
  <c r="Z455" i="56"/>
  <c r="Z947" i="56"/>
  <c r="Z1244" i="56"/>
  <c r="Z1955" i="56"/>
  <c r="Z191" i="56"/>
  <c r="Z2654" i="56"/>
  <c r="Z1172" i="56"/>
  <c r="Z2286" i="56"/>
  <c r="Z2307" i="56"/>
  <c r="Z1319" i="56"/>
  <c r="Z1585" i="56"/>
  <c r="Z1141" i="56"/>
  <c r="Z136" i="56"/>
  <c r="Z1526" i="56"/>
  <c r="Z336" i="56"/>
  <c r="Z2675" i="56"/>
  <c r="Z3246" i="56"/>
  <c r="Z1054" i="56"/>
  <c r="Z597" i="56"/>
  <c r="Z340" i="56"/>
  <c r="Z1064" i="56"/>
  <c r="Z1681" i="56"/>
  <c r="Z622" i="56"/>
  <c r="Z3502" i="56"/>
  <c r="Z909" i="56"/>
  <c r="Z3056" i="56"/>
  <c r="Z1916" i="56"/>
  <c r="Z1989" i="56"/>
  <c r="Z2154" i="56"/>
  <c r="Z1644" i="56"/>
  <c r="Z2698" i="56"/>
  <c r="Z3413" i="56"/>
  <c r="Z1408" i="56"/>
  <c r="Z3310" i="56"/>
  <c r="Z512" i="56"/>
  <c r="Z847" i="56"/>
  <c r="Z3243" i="56"/>
  <c r="Z1996" i="56"/>
  <c r="Z1127" i="56"/>
  <c r="Z184" i="56"/>
  <c r="Z2402" i="56"/>
  <c r="Z182" i="56"/>
  <c r="Z135" i="56"/>
  <c r="Z582" i="56"/>
  <c r="Z2943" i="56"/>
  <c r="Z2325" i="56"/>
  <c r="Z3540" i="56"/>
  <c r="Z941" i="56"/>
  <c r="Z1973" i="56"/>
  <c r="Z449" i="56"/>
  <c r="Z298" i="56"/>
  <c r="Z2999" i="56"/>
  <c r="Z375" i="56"/>
  <c r="Z1872" i="56"/>
  <c r="Z532" i="56"/>
  <c r="Z733" i="56"/>
  <c r="Z3533" i="56"/>
  <c r="Z1504" i="56"/>
  <c r="Z1211" i="56"/>
  <c r="Z1097" i="56"/>
  <c r="Z2401" i="56"/>
  <c r="Z601" i="56"/>
  <c r="Z2682" i="56"/>
  <c r="Z2043" i="56"/>
  <c r="Z1635" i="56"/>
  <c r="Z2287" i="56"/>
  <c r="Z2380" i="56"/>
  <c r="Z35" i="56"/>
  <c r="Z1803" i="56"/>
  <c r="Z58" i="56"/>
  <c r="Z2057" i="56"/>
  <c r="Z66" i="56"/>
  <c r="Z1805" i="56"/>
  <c r="Z3303" i="56"/>
  <c r="Z2447" i="56"/>
  <c r="Z3488" i="56"/>
  <c r="Z2957" i="56"/>
  <c r="Z2613" i="56"/>
  <c r="Z102" i="56"/>
  <c r="Z654" i="56"/>
  <c r="Z695" i="56"/>
  <c r="Z2114" i="56"/>
  <c r="Z419" i="56"/>
  <c r="Z1753" i="56"/>
  <c r="Z1418" i="56"/>
  <c r="Z868" i="56"/>
  <c r="Z2972" i="56"/>
  <c r="Z3373" i="56"/>
  <c r="Z1722" i="56"/>
  <c r="Z2790" i="56"/>
  <c r="Z949" i="56"/>
  <c r="Z2448" i="56"/>
  <c r="Z3262" i="56"/>
  <c r="Z1259" i="56"/>
  <c r="Z2795" i="56"/>
  <c r="Z1107" i="56"/>
  <c r="Z2765" i="56"/>
  <c r="Z2624" i="56"/>
  <c r="Z1444" i="56"/>
  <c r="Z3531" i="56"/>
  <c r="Z1252" i="56"/>
  <c r="Z1554" i="56"/>
  <c r="Z2381" i="56"/>
  <c r="Z1874" i="56"/>
  <c r="Z795" i="56"/>
  <c r="Z544" i="56"/>
  <c r="Z2769" i="56"/>
  <c r="Z2498" i="56"/>
  <c r="Z879" i="56"/>
  <c r="Z2723" i="56"/>
  <c r="Z2322" i="56"/>
  <c r="Z1843" i="56"/>
  <c r="Z1770" i="56"/>
  <c r="Z1046" i="56"/>
  <c r="Z526" i="56"/>
  <c r="Z648" i="56"/>
  <c r="Z1314" i="56"/>
  <c r="Z2881" i="56"/>
  <c r="Z743" i="56"/>
  <c r="Z1665" i="56"/>
  <c r="Z1246" i="56"/>
  <c r="Z196" i="56"/>
  <c r="Z1367" i="56"/>
  <c r="Z1183" i="56"/>
  <c r="Z2473" i="56"/>
  <c r="Z1084" i="56"/>
  <c r="Z1496" i="56"/>
  <c r="Z421" i="56"/>
  <c r="Z1443" i="56"/>
  <c r="Z1958" i="56"/>
  <c r="Z3337" i="56"/>
  <c r="Z1125" i="56"/>
  <c r="Z461" i="56"/>
  <c r="Z3390" i="56"/>
  <c r="Z2687" i="56"/>
  <c r="Z2597" i="56"/>
  <c r="Z3494" i="56"/>
  <c r="Z2296" i="56"/>
  <c r="Z576" i="56"/>
  <c r="Z715" i="56"/>
  <c r="Z1128" i="56"/>
  <c r="Z3237" i="56"/>
  <c r="Z1231" i="56"/>
  <c r="Z3001" i="56"/>
  <c r="Z3143" i="56"/>
  <c r="Z1766" i="56"/>
  <c r="Z3304" i="56"/>
  <c r="Z805" i="56"/>
  <c r="Z2638" i="56"/>
  <c r="Z2062" i="56"/>
  <c r="Z2633" i="56"/>
  <c r="Z2026" i="56"/>
  <c r="Z3542" i="56"/>
  <c r="Z1098" i="56"/>
  <c r="Z2975" i="56"/>
  <c r="Z3221" i="56"/>
  <c r="Z1440" i="56"/>
  <c r="Z665" i="56"/>
  <c r="Z856" i="56"/>
  <c r="Z320" i="56"/>
  <c r="Z1324" i="56"/>
  <c r="Z3069" i="56"/>
  <c r="Z687" i="56"/>
  <c r="Z77" i="56"/>
  <c r="Z1539" i="56"/>
  <c r="Z3499" i="56"/>
  <c r="Z798" i="56"/>
  <c r="Z2406" i="56"/>
  <c r="Z615" i="56"/>
  <c r="Z1832" i="56"/>
  <c r="Z3497" i="56"/>
  <c r="Z646" i="56"/>
  <c r="Z3213" i="56"/>
  <c r="Z107" i="56"/>
  <c r="Z158" i="56"/>
  <c r="Z1169" i="56"/>
  <c r="Z2838" i="56"/>
  <c r="Z3277" i="56"/>
  <c r="Z3354" i="56"/>
  <c r="Z2602" i="56"/>
  <c r="Z155" i="56"/>
  <c r="Z2483" i="56"/>
  <c r="Z2455" i="56"/>
  <c r="Z137" i="56"/>
  <c r="Z2726" i="56"/>
  <c r="Z1274" i="56"/>
  <c r="Z2230" i="56"/>
  <c r="Z1009" i="56"/>
  <c r="Z2221" i="56"/>
  <c r="Z75" i="56"/>
  <c r="Z2386" i="56"/>
  <c r="Z1650" i="56"/>
  <c r="Z1049" i="56"/>
  <c r="Z2636" i="56"/>
  <c r="Z855" i="56"/>
  <c r="Z1167" i="56"/>
  <c r="Z1137" i="56"/>
  <c r="Z1861" i="56"/>
  <c r="Z2939" i="56"/>
  <c r="Z3423" i="56"/>
  <c r="Z1268" i="56"/>
  <c r="Z2558" i="56"/>
  <c r="Z2001" i="56"/>
  <c r="Z2552" i="56"/>
  <c r="Z3236" i="56"/>
  <c r="Z2743" i="56"/>
  <c r="Z3350" i="56"/>
  <c r="Z2339" i="56"/>
  <c r="Z1355" i="56"/>
  <c r="Z874" i="56"/>
  <c r="Z757" i="56"/>
  <c r="Z291" i="56"/>
  <c r="Z1537" i="56"/>
  <c r="Z209" i="56"/>
  <c r="Z2249" i="56"/>
  <c r="Z611" i="56"/>
  <c r="Z1148" i="56"/>
  <c r="Z23" i="56"/>
  <c r="Z3539" i="56"/>
  <c r="Z1105" i="56"/>
  <c r="Z1482" i="56"/>
  <c r="Z3398" i="56"/>
  <c r="Z2359" i="56"/>
  <c r="Z2240" i="56"/>
  <c r="Z2138" i="56"/>
  <c r="Z314" i="56"/>
  <c r="Z910" i="56"/>
  <c r="Z2998" i="56"/>
  <c r="Z3355" i="56"/>
  <c r="Z2805" i="56"/>
  <c r="Z422" i="56"/>
  <c r="Z588" i="56"/>
  <c r="Z395" i="56"/>
  <c r="Z930" i="56"/>
  <c r="Z1257" i="56"/>
  <c r="Z1615" i="56"/>
  <c r="Z2956" i="56"/>
  <c r="Z1607" i="56"/>
  <c r="Z679" i="56"/>
  <c r="Z2433" i="56"/>
  <c r="Z848" i="56"/>
  <c r="Z3307" i="56"/>
  <c r="Z3422" i="56"/>
  <c r="Z27" i="56"/>
  <c r="Z1142" i="56"/>
  <c r="Z794" i="56"/>
  <c r="Z1489" i="56"/>
  <c r="Z1093" i="56"/>
  <c r="Z1063" i="56"/>
  <c r="Z2582" i="56"/>
  <c r="Z2203" i="56"/>
  <c r="Z1701" i="56"/>
  <c r="Z821" i="56"/>
  <c r="Z3072" i="56"/>
  <c r="Z2088" i="56"/>
  <c r="Z383" i="56"/>
  <c r="Z451" i="56"/>
  <c r="Z2495" i="56"/>
  <c r="Z1317" i="56"/>
  <c r="Z3086" i="56"/>
  <c r="Z1488" i="56"/>
  <c r="Z1123" i="56"/>
  <c r="Z2180" i="56"/>
  <c r="Z1353" i="56"/>
  <c r="Z853" i="56"/>
  <c r="Z1028" i="56"/>
  <c r="Z3178" i="56"/>
  <c r="Z2384" i="56"/>
  <c r="Z920" i="56"/>
  <c r="Z3476" i="56"/>
  <c r="Z3137" i="56"/>
  <c r="Z1896" i="56"/>
  <c r="Z2591" i="56"/>
  <c r="Z21" i="56"/>
  <c r="Z2063" i="56"/>
  <c r="Z931" i="56"/>
  <c r="Z2738" i="56"/>
  <c r="Z393" i="56"/>
  <c r="Z2669" i="56"/>
  <c r="Z781" i="56"/>
  <c r="Z1479" i="56"/>
  <c r="Z2288" i="56"/>
  <c r="Z3205" i="56"/>
  <c r="Z1653" i="56"/>
  <c r="Z2692" i="56"/>
  <c r="Z1000" i="56"/>
  <c r="Z1564" i="56"/>
  <c r="Z1845" i="56"/>
  <c r="Z441" i="56"/>
  <c r="Z3153" i="56"/>
  <c r="Z1605" i="56"/>
  <c r="Z2716" i="56"/>
  <c r="Z2527" i="56"/>
  <c r="Z2899" i="56"/>
  <c r="Z2809" i="56"/>
  <c r="Z1606" i="56"/>
  <c r="Z173" i="56"/>
  <c r="Z629" i="56"/>
  <c r="Z617" i="56"/>
  <c r="Z2174" i="56"/>
  <c r="Z3255" i="56"/>
  <c r="Z2721" i="56"/>
  <c r="Z1491" i="56"/>
  <c r="Z3005" i="56"/>
  <c r="Z1104" i="56"/>
  <c r="Z454" i="56"/>
  <c r="Z2931" i="56"/>
  <c r="Z1153" i="56"/>
  <c r="Z899" i="56"/>
  <c r="Z1926" i="56"/>
  <c r="Z3094" i="56"/>
  <c r="Z3434" i="56"/>
  <c r="Z1193" i="56"/>
  <c r="Z1957" i="56"/>
  <c r="Z1807" i="56"/>
  <c r="Z2065" i="56"/>
  <c r="Z2383" i="56"/>
  <c r="Z2887" i="56"/>
  <c r="Z1139" i="56"/>
  <c r="Z1400" i="56"/>
  <c r="Z2403" i="56"/>
  <c r="Z2843" i="56"/>
  <c r="Z595" i="56"/>
  <c r="Z1150" i="56"/>
  <c r="Z2995" i="56"/>
  <c r="Z1562" i="56"/>
  <c r="Z952" i="56"/>
  <c r="Z900" i="56"/>
  <c r="Z2201" i="56"/>
  <c r="Z2200" i="56"/>
  <c r="Z1151" i="56"/>
  <c r="Z3380" i="56"/>
  <c r="Z2542" i="56"/>
  <c r="Z1739" i="56"/>
  <c r="Z662" i="56"/>
  <c r="Z1579" i="56"/>
  <c r="Z1721" i="56"/>
  <c r="Z965" i="56"/>
  <c r="Z897" i="56"/>
  <c r="Z2676" i="56"/>
  <c r="Z1825" i="56"/>
  <c r="Z645" i="56"/>
  <c r="Z48" i="56"/>
  <c r="Z3425" i="56"/>
  <c r="Z144" i="56"/>
  <c r="Z2345" i="56"/>
  <c r="Z2477" i="56"/>
  <c r="Z2844" i="56"/>
  <c r="Z2865" i="56"/>
  <c r="Z2728" i="56"/>
  <c r="Z3050" i="56"/>
  <c r="Z1363" i="56"/>
  <c r="Z1848" i="56"/>
  <c r="Z1349" i="56"/>
  <c r="Z1333" i="56"/>
  <c r="Z1738" i="56"/>
  <c r="Z308" i="56"/>
  <c r="Z3498" i="56"/>
  <c r="Z2540" i="56"/>
  <c r="Z1152" i="56"/>
  <c r="Z438" i="56"/>
  <c r="Z2634" i="56"/>
  <c r="Z162" i="56"/>
  <c r="Z3462" i="56"/>
  <c r="Z1043" i="56"/>
  <c r="Z2193" i="56"/>
  <c r="Z2450" i="56"/>
  <c r="Z623" i="56"/>
  <c r="Z2711" i="56"/>
  <c r="Z1775" i="56"/>
  <c r="Z2321" i="56"/>
  <c r="Z2430" i="56"/>
  <c r="Z1520" i="56"/>
  <c r="Z2965" i="56"/>
  <c r="Z2122" i="56"/>
  <c r="Z2732" i="56"/>
  <c r="Z1197" i="56"/>
  <c r="Z2774" i="56"/>
  <c r="Z1829" i="56"/>
  <c r="Z2889" i="56"/>
  <c r="Z3010" i="56"/>
  <c r="Z1696" i="56"/>
  <c r="Z103" i="56"/>
  <c r="Z1147" i="56"/>
  <c r="Z1161" i="56"/>
  <c r="Z1923" i="56"/>
  <c r="Z73" i="56"/>
  <c r="Z2060" i="56"/>
  <c r="Z2029" i="56"/>
  <c r="Z3302" i="56"/>
  <c r="Z2316" i="56"/>
  <c r="Z2799" i="56"/>
  <c r="Z2796" i="56"/>
  <c r="Z2020" i="56"/>
  <c r="Z118" i="56"/>
  <c r="Z2661" i="56"/>
  <c r="Z493" i="56"/>
  <c r="Z3483" i="56"/>
  <c r="Z2133" i="56"/>
  <c r="Z3100" i="56"/>
  <c r="Z1181" i="56"/>
  <c r="Z876" i="56"/>
  <c r="Z3274" i="56"/>
  <c r="Z2449" i="56"/>
  <c r="Z3522" i="56"/>
  <c r="Z315" i="56"/>
  <c r="Z624" i="56"/>
  <c r="Z2049" i="56"/>
  <c r="Z252" i="56"/>
  <c r="Z3093" i="56"/>
  <c r="Z3133" i="56"/>
  <c r="Z3270" i="56"/>
  <c r="Z2953" i="56"/>
  <c r="Z807" i="56"/>
  <c r="Z1473" i="56"/>
  <c r="Z3020" i="56"/>
  <c r="Z2787" i="56"/>
  <c r="Z621" i="56"/>
  <c r="Z2933" i="56"/>
  <c r="Z480" i="56"/>
  <c r="Z1834" i="56"/>
  <c r="Z1561" i="56"/>
  <c r="Z1802" i="56"/>
  <c r="Z2365" i="56"/>
  <c r="Z483" i="56"/>
  <c r="Z167" i="56"/>
  <c r="Z3463" i="56"/>
  <c r="Z2656" i="56"/>
  <c r="Z3135" i="56"/>
  <c r="Z755" i="56"/>
  <c r="Z2715" i="56"/>
  <c r="Z94" i="56"/>
  <c r="Z1626" i="56"/>
  <c r="Z3305" i="56"/>
  <c r="Z1276" i="56"/>
  <c r="Z2113" i="56"/>
  <c r="Z119" i="56"/>
  <c r="Z1465" i="56"/>
  <c r="Z2690" i="56"/>
  <c r="Z1893" i="56"/>
  <c r="Z1272" i="56"/>
  <c r="Z2394" i="56"/>
  <c r="Z192" i="56"/>
  <c r="Z1239" i="56"/>
  <c r="Z2594" i="56"/>
  <c r="Z63" i="56"/>
  <c r="Z1745" i="56"/>
  <c r="Z2905" i="56"/>
  <c r="Z3387" i="56"/>
  <c r="Z971" i="56"/>
  <c r="Z502" i="56"/>
  <c r="Z681" i="56"/>
  <c r="Z2835" i="56"/>
  <c r="Z1513" i="56"/>
  <c r="Z1457" i="56"/>
  <c r="Z1111" i="56"/>
  <c r="Z1819" i="56"/>
  <c r="Z2775" i="56"/>
  <c r="Z1746" i="56"/>
  <c r="Z2369" i="56"/>
  <c r="Z1422" i="56"/>
  <c r="Z736" i="56"/>
  <c r="Z607" i="56"/>
  <c r="Z3122" i="56"/>
  <c r="Z2457" i="56"/>
  <c r="Z3374" i="56"/>
  <c r="Z1965" i="56"/>
  <c r="Z285" i="56"/>
  <c r="Z1241" i="56"/>
  <c r="Z939" i="56"/>
  <c r="Z2770" i="56"/>
  <c r="Z2615" i="56"/>
  <c r="Z257" i="56"/>
  <c r="Z1589" i="56"/>
  <c r="Z2175" i="56"/>
  <c r="Z2531" i="56"/>
  <c r="Z1634" i="56"/>
  <c r="Z723" i="56"/>
  <c r="Z1674" i="56"/>
  <c r="Z536" i="56"/>
  <c r="Z2786" i="56"/>
  <c r="Z2250" i="56"/>
  <c r="Z98" i="56"/>
  <c r="Z2409" i="56"/>
  <c r="Z2416" i="56"/>
  <c r="Z2874" i="56"/>
  <c r="Z3080" i="56"/>
  <c r="Z3471" i="56"/>
  <c r="Z1132" i="56"/>
  <c r="Z2030" i="56"/>
  <c r="Z255" i="56"/>
  <c r="Z345" i="56"/>
  <c r="Z3242" i="56"/>
  <c r="Z2445" i="56"/>
  <c r="Z1555" i="56"/>
  <c r="Z1885" i="56"/>
  <c r="Z1361" i="56"/>
  <c r="Z3154" i="56"/>
  <c r="Z710" i="56"/>
  <c r="Z3386" i="56"/>
  <c r="Z2747" i="56"/>
  <c r="Z1130" i="56"/>
  <c r="Z3505" i="56"/>
  <c r="Z186" i="56"/>
  <c r="Z1678" i="56"/>
  <c r="Z647" i="56"/>
  <c r="Z560" i="56"/>
  <c r="Z955" i="56"/>
  <c r="Z1258" i="56"/>
  <c r="Z2815" i="56"/>
  <c r="Z912" i="56"/>
  <c r="Z3366" i="56"/>
  <c r="Z2954" i="56"/>
  <c r="Z529" i="56"/>
  <c r="Z2190" i="56"/>
  <c r="Z1410" i="56"/>
  <c r="Z40" i="56"/>
  <c r="Z664" i="56"/>
  <c r="Z2463" i="56"/>
  <c r="Z3248" i="56"/>
  <c r="Z1730" i="56"/>
  <c r="Z2788" i="56"/>
  <c r="Z3028" i="56"/>
  <c r="Z2947" i="56"/>
  <c r="Z1962" i="56"/>
  <c r="Z2344" i="56"/>
  <c r="Z1356" i="56"/>
  <c r="Z2784" i="56"/>
  <c r="Z3460" i="56"/>
  <c r="Z1903" i="56"/>
  <c r="Z514" i="56"/>
  <c r="Z357" i="56"/>
  <c r="Z2471" i="56"/>
  <c r="Z181" i="56"/>
  <c r="Z1784" i="56"/>
  <c r="Z1686" i="56"/>
  <c r="Z2292" i="56"/>
  <c r="Z747" i="56"/>
  <c r="Z2509" i="56"/>
  <c r="Z3217" i="56"/>
  <c r="Z282" i="56"/>
  <c r="Z1143" i="56"/>
  <c r="Z1695" i="56"/>
  <c r="Z1187" i="56"/>
  <c r="Z154" i="56"/>
  <c r="Z2094" i="56"/>
  <c r="Z552" i="56"/>
  <c r="Z3180" i="56"/>
  <c r="Z635" i="56"/>
  <c r="Z251" i="56"/>
  <c r="Z2220" i="56"/>
  <c r="Z707" i="56"/>
  <c r="Z407" i="56"/>
  <c r="Z2142" i="56"/>
  <c r="Z2816" i="56"/>
  <c r="Z2927" i="56"/>
  <c r="Z1886" i="56"/>
  <c r="Z1933" i="56"/>
  <c r="Z878" i="56"/>
  <c r="Z1744" i="56"/>
  <c r="Z2768" i="56"/>
  <c r="Z3537" i="56"/>
  <c r="Z1756" i="56"/>
  <c r="Z164" i="56"/>
  <c r="Z1699" i="56"/>
  <c r="Z2771" i="56"/>
  <c r="Z2832" i="56"/>
  <c r="Z763" i="56"/>
  <c r="Z2298" i="56"/>
  <c r="Z1459" i="56"/>
  <c r="Z240" i="56"/>
  <c r="Z2730" i="56"/>
  <c r="Z1325" i="56"/>
  <c r="Z1647" i="56"/>
  <c r="Z1898" i="56"/>
  <c r="Z249" i="56"/>
  <c r="Z3048" i="56"/>
  <c r="Z2372" i="56"/>
  <c r="Z2895" i="56"/>
  <c r="Z1386" i="56"/>
  <c r="Z1910" i="56"/>
  <c r="Z2019" i="56"/>
  <c r="Z3092" i="56"/>
  <c r="Z2653" i="56"/>
  <c r="Z2017" i="56"/>
  <c r="Z108" i="56"/>
  <c r="Z2650" i="56"/>
  <c r="Z2395" i="56"/>
  <c r="Z398" i="56"/>
  <c r="Z1226" i="56"/>
  <c r="Z38" i="56"/>
  <c r="Z744" i="56"/>
  <c r="Z1157" i="56"/>
  <c r="Z2396" i="56"/>
  <c r="Z120" i="56"/>
  <c r="Z3464" i="56"/>
  <c r="Z1519" i="56"/>
  <c r="Z2702" i="56"/>
  <c r="Z2331" i="56"/>
  <c r="Z3038" i="56"/>
  <c r="Z575" i="56"/>
  <c r="Z230" i="56"/>
  <c r="Z404" i="56"/>
  <c r="Z835" i="56"/>
  <c r="Z1950" i="56"/>
  <c r="Z608" i="56"/>
  <c r="Z3249" i="56"/>
  <c r="Z188" i="56"/>
  <c r="Z2218" i="56"/>
  <c r="Z2561" i="56"/>
  <c r="Z1690" i="56"/>
  <c r="Z1638" i="56"/>
  <c r="Z2569" i="56"/>
  <c r="Z1340" i="56"/>
  <c r="Z3466" i="56"/>
  <c r="Z1969" i="56"/>
  <c r="Z3199" i="56"/>
  <c r="Z666" i="56"/>
  <c r="Z2629" i="56"/>
  <c r="Z3042" i="56"/>
  <c r="Z1265" i="56"/>
  <c r="Z1895" i="56"/>
  <c r="Z1913" i="56"/>
  <c r="Z123" i="56"/>
  <c r="Z3051" i="56"/>
  <c r="Z2034" i="56"/>
  <c r="Z2390" i="56"/>
  <c r="Z3225" i="56"/>
  <c r="Z497" i="56"/>
  <c r="Z785" i="56"/>
  <c r="Z2494" i="56"/>
  <c r="Z2699" i="56"/>
  <c r="Z3000" i="56"/>
  <c r="Z2006" i="56"/>
  <c r="Z68" i="56"/>
  <c r="Z1823" i="56"/>
  <c r="Z1873" i="56"/>
  <c r="Z2712" i="56"/>
  <c r="Z2145" i="56"/>
  <c r="Z768" i="56"/>
  <c r="Z599" i="56"/>
  <c r="Z2150" i="56"/>
  <c r="Z190" i="56"/>
  <c r="Z2970" i="56"/>
  <c r="Z59" i="56"/>
  <c r="Z3184" i="56"/>
  <c r="Z499" i="56"/>
  <c r="Z3478" i="56"/>
  <c r="Z1924" i="56"/>
  <c r="Z1617" i="56"/>
  <c r="Z1892" i="56"/>
  <c r="Z1877" i="56"/>
  <c r="Z2362" i="56"/>
  <c r="Z1630" i="56"/>
  <c r="Z2680" i="56"/>
  <c r="Z111" i="56"/>
  <c r="Z652" i="56"/>
  <c r="Z2803" i="56"/>
  <c r="Z751" i="56"/>
  <c r="Z2534" i="56"/>
  <c r="Z1041" i="56"/>
  <c r="Z2596" i="56"/>
  <c r="Z1573" i="56"/>
  <c r="Z3168" i="56"/>
  <c r="Z822" i="56"/>
  <c r="Z3013" i="56"/>
  <c r="Z489" i="56"/>
  <c r="Z1572" i="56"/>
  <c r="Z1942" i="56"/>
  <c r="Z2845" i="56"/>
  <c r="Z2801" i="56"/>
  <c r="Z990" i="56"/>
  <c r="Z324" i="56"/>
  <c r="Z3156" i="56"/>
  <c r="Z3017" i="56"/>
  <c r="Z1844" i="56"/>
  <c r="Z218" i="56"/>
  <c r="Z1136" i="56"/>
  <c r="Z3182" i="56"/>
  <c r="Z1768" i="56"/>
  <c r="Z1304" i="56"/>
  <c r="Z3165" i="56"/>
  <c r="Z1987" i="56"/>
  <c r="Z1669" i="56"/>
  <c r="Z2884" i="56"/>
  <c r="Z195" i="56"/>
  <c r="Z524" i="56"/>
  <c r="Z420" i="56"/>
  <c r="Z3375" i="56"/>
  <c r="Z386" i="56"/>
  <c r="Z2724" i="56"/>
  <c r="Z2908" i="56"/>
  <c r="Z1114" i="56"/>
  <c r="Z2304" i="56"/>
  <c r="Z2179" i="56"/>
  <c r="Z1692" i="56"/>
  <c r="Z2078" i="56"/>
  <c r="Z725" i="56"/>
  <c r="Z92" i="56"/>
  <c r="Z3095" i="56"/>
  <c r="Z2333" i="56"/>
  <c r="Z280" i="56"/>
  <c r="Z1822" i="56"/>
  <c r="Z3239" i="56"/>
  <c r="Z3049" i="56"/>
  <c r="Z2074" i="56"/>
  <c r="Z341" i="56"/>
  <c r="Z3292" i="56"/>
  <c r="Z1711" i="56"/>
  <c r="Z732" i="56"/>
  <c r="Z1393" i="56"/>
  <c r="Z1661" i="56"/>
  <c r="Z3145" i="56"/>
  <c r="Z2627" i="56"/>
  <c r="Z3474" i="56"/>
  <c r="Z2779" i="56"/>
  <c r="Z1060" i="56"/>
  <c r="Z604" i="56"/>
  <c r="Z2295" i="56"/>
  <c r="Z1944" i="56"/>
  <c r="Z2481" i="56"/>
  <c r="Z2866" i="56"/>
  <c r="Z3057" i="56"/>
  <c r="Z2560" i="56"/>
  <c r="Z70" i="56"/>
  <c r="Z3392" i="56"/>
  <c r="Z2491" i="56"/>
  <c r="Z936" i="56"/>
  <c r="Z2184" i="56"/>
  <c r="Z3323" i="56"/>
  <c r="Z2974" i="56"/>
  <c r="Z2967" i="56"/>
  <c r="Z3520" i="56"/>
  <c r="Z1981" i="56"/>
  <c r="Z1682" i="56"/>
  <c r="Z2639" i="56"/>
  <c r="Z2083" i="56"/>
  <c r="Z530" i="56"/>
  <c r="Z1497" i="56"/>
  <c r="Z1683" i="56"/>
  <c r="Z2514" i="56"/>
  <c r="Z3441" i="56"/>
  <c r="Z1767" i="56"/>
  <c r="Z2810" i="56"/>
  <c r="Z525" i="56"/>
  <c r="Z189" i="56"/>
  <c r="Z1619" i="56"/>
  <c r="Z2482" i="56"/>
  <c r="Z3468" i="56"/>
  <c r="Z2294" i="56"/>
  <c r="Z3330" i="56"/>
  <c r="Z572" i="56"/>
  <c r="Z2780" i="56"/>
  <c r="Z2186" i="56"/>
  <c r="Z2551" i="56"/>
  <c r="Z1859" i="56"/>
  <c r="Z945" i="56"/>
  <c r="Z2000" i="56"/>
  <c r="Z2621" i="56"/>
  <c r="Z3412" i="56"/>
  <c r="Z2839" i="56"/>
  <c r="Z1264" i="56"/>
  <c r="Z828" i="56"/>
  <c r="Z1232" i="56"/>
  <c r="Z1852" i="56"/>
  <c r="Z3528" i="56"/>
  <c r="Z2983" i="56"/>
  <c r="Z2061" i="56"/>
  <c r="Z1067" i="56"/>
  <c r="Z2233" i="56"/>
  <c r="Z1209" i="56"/>
  <c r="Z1378" i="56"/>
  <c r="Z2864" i="56"/>
  <c r="Z2234" i="56"/>
  <c r="Z1106" i="56"/>
  <c r="Z3338" i="56"/>
  <c r="Z3300" i="56"/>
  <c r="Z827" i="56"/>
  <c r="Z1059" i="56"/>
  <c r="Z779" i="56"/>
  <c r="Z780" i="56"/>
  <c r="Z1977" i="56"/>
  <c r="Z2170" i="56"/>
  <c r="Z2818" i="56"/>
  <c r="Z485" i="56"/>
  <c r="Z3325" i="56"/>
  <c r="Z1298" i="56"/>
  <c r="Z2962" i="56"/>
  <c r="Z2562" i="56"/>
  <c r="Z292" i="56"/>
  <c r="Z1789" i="56"/>
  <c r="Z2363" i="56"/>
  <c r="Z1995" i="56"/>
  <c r="Z2567" i="56"/>
  <c r="Z1003" i="56"/>
  <c r="Z1980" i="56"/>
  <c r="Z2994" i="56"/>
  <c r="Z2355" i="56"/>
  <c r="Z1662" i="56"/>
  <c r="Z1436" i="56"/>
  <c r="Z1613" i="56"/>
  <c r="Z142" i="56"/>
  <c r="Z216" i="56"/>
  <c r="Z2564" i="56"/>
  <c r="Z85" i="56"/>
  <c r="Z3454" i="56"/>
  <c r="Z1430" i="56"/>
  <c r="Z3212" i="56"/>
  <c r="Z2003" i="56"/>
  <c r="Z402" i="56"/>
  <c r="Z388" i="56"/>
  <c r="Z2964" i="56"/>
  <c r="Z957" i="56"/>
  <c r="Z2147" i="56"/>
  <c r="Z219" i="56"/>
  <c r="Z826" i="56"/>
  <c r="Z515" i="56"/>
  <c r="Z2227" i="56"/>
  <c r="Z2740" i="56"/>
  <c r="Z1331" i="56"/>
  <c r="Z558" i="56"/>
  <c r="Z2127" i="56"/>
  <c r="Z2793" i="56"/>
  <c r="Z2039" i="56"/>
  <c r="Z3512" i="56"/>
  <c r="Z887" i="56"/>
  <c r="Z2459" i="56"/>
  <c r="Z1177" i="56"/>
  <c r="Z2005" i="56"/>
  <c r="Z1288" i="56"/>
  <c r="Z1095" i="56"/>
  <c r="Z1581" i="56"/>
  <c r="Z2301" i="56"/>
  <c r="Z3054" i="56"/>
  <c r="Z1478" i="56"/>
  <c r="Z3144" i="56"/>
  <c r="Z2600" i="56"/>
  <c r="Z766" i="56"/>
  <c r="Z364" i="56"/>
  <c r="Z833" i="56"/>
  <c r="Z376" i="56"/>
  <c r="Z2453" i="56"/>
  <c r="Z3461" i="56"/>
  <c r="Z1684" i="56"/>
  <c r="Z93" i="56"/>
  <c r="Z2694" i="56"/>
  <c r="Z3297" i="56"/>
  <c r="Z428" i="56"/>
  <c r="Z2665" i="56"/>
  <c r="Z2385" i="56"/>
  <c r="Z956" i="56"/>
  <c r="Z2213" i="56"/>
  <c r="Z2701" i="56"/>
  <c r="Z3203" i="56"/>
  <c r="Z1002" i="56"/>
  <c r="Z772" i="56"/>
  <c r="Z565" i="56"/>
  <c r="Z72" i="56"/>
  <c r="Z2913" i="56"/>
  <c r="Z2311" i="56"/>
  <c r="Z145" i="56"/>
  <c r="Z1203" i="56"/>
  <c r="Z1759" i="56"/>
  <c r="Z546" i="56"/>
  <c r="Z1236" i="56"/>
  <c r="Z995" i="56"/>
  <c r="Z2944" i="56"/>
  <c r="Z3022" i="56"/>
  <c r="Z1423" i="56"/>
  <c r="Z1131" i="56"/>
  <c r="Z1776" i="56"/>
  <c r="Z3490" i="56"/>
  <c r="Z991" i="56"/>
  <c r="Z2272" i="56"/>
  <c r="Z2393" i="56"/>
  <c r="Z2434" i="56"/>
  <c r="Z1993" i="56"/>
  <c r="Z3455" i="56"/>
  <c r="Z2111" i="56"/>
  <c r="Z817" i="56"/>
  <c r="Z1864" i="56"/>
  <c r="Z2105" i="56"/>
  <c r="Z1068" i="56"/>
  <c r="Z2027" i="56"/>
  <c r="Z1078" i="56"/>
  <c r="Z3543" i="56"/>
  <c r="Z481" i="56"/>
  <c r="Z2741" i="56"/>
  <c r="Z1643" i="56"/>
  <c r="Z1524" i="56"/>
  <c r="Z2283" i="56"/>
  <c r="Z2115" i="56"/>
  <c r="Z242" i="56"/>
  <c r="Z2104" i="56"/>
  <c r="Z1601" i="56"/>
  <c r="Z2002" i="56"/>
  <c r="Z2737" i="56"/>
  <c r="Z3436" i="56"/>
  <c r="Z2303" i="56"/>
  <c r="Z1065" i="56"/>
  <c r="Z284" i="56"/>
  <c r="Z88" i="56"/>
  <c r="Z3271" i="56"/>
  <c r="Z2825" i="56"/>
  <c r="Z2914" i="56"/>
  <c r="Z3174" i="56"/>
  <c r="Z3230" i="56"/>
  <c r="Z3503" i="56"/>
  <c r="Z2824" i="56"/>
  <c r="Z3088" i="56"/>
  <c r="Z1345" i="56"/>
  <c r="Z1140" i="56"/>
  <c r="Z1545" i="56"/>
  <c r="Z3290" i="56"/>
  <c r="Z2055" i="56"/>
  <c r="Z3396" i="56"/>
  <c r="Z3440" i="56"/>
  <c r="Z1593" i="56"/>
  <c r="Z901" i="56"/>
  <c r="Z3410" i="56"/>
  <c r="Z2526" i="56"/>
  <c r="Z3372" i="56"/>
  <c r="Z389" i="56"/>
  <c r="Z2015" i="56"/>
  <c r="Z2042" i="56"/>
  <c r="Z1728" i="56"/>
  <c r="Z157" i="56"/>
  <c r="X20" i="56"/>
  <c r="X21" i="56" s="1"/>
  <c r="J4" i="53"/>
  <c r="Y21" i="56"/>
  <c r="X22" i="56"/>
  <c r="Y22" i="56"/>
  <c r="X23" i="56"/>
  <c r="X24" i="56" s="1"/>
  <c r="X25" i="56" s="1"/>
  <c r="X26" i="56" s="1"/>
  <c r="Y26" i="56"/>
  <c r="X27" i="56"/>
  <c r="Y27" i="56"/>
  <c r="X28" i="56"/>
  <c r="X29" i="56" s="1"/>
  <c r="X30" i="56" s="1"/>
  <c r="X31" i="56" s="1"/>
  <c r="Y31" i="56"/>
  <c r="X32" i="56"/>
  <c r="X33" i="56" s="1"/>
  <c r="Y33" i="56"/>
  <c r="X34" i="56"/>
  <c r="X35" i="56" s="1"/>
  <c r="X36" i="56"/>
  <c r="Y35" i="56"/>
  <c r="X37" i="56"/>
  <c r="X38" i="56" s="1"/>
  <c r="X39" i="56" s="1"/>
  <c r="X40" i="56" s="1"/>
  <c r="Y36" i="56"/>
  <c r="X41" i="56"/>
  <c r="X42" i="56" s="1"/>
  <c r="X43" i="56" s="1"/>
  <c r="X44" i="56" s="1"/>
  <c r="X45" i="56" s="1"/>
  <c r="Y40" i="56"/>
  <c r="Y45" i="56"/>
  <c r="X46" i="56"/>
  <c r="X47" i="56"/>
  <c r="Y46" i="56"/>
  <c r="X48" i="56"/>
  <c r="Y47" i="56"/>
  <c r="Y48" i="56"/>
  <c r="X49" i="56"/>
  <c r="Y49" i="56"/>
  <c r="X50" i="56"/>
  <c r="X51" i="56"/>
  <c r="Y50" i="56"/>
  <c r="Y51" i="56"/>
  <c r="X52" i="56"/>
  <c r="Y52" i="56"/>
  <c r="X53" i="56"/>
  <c r="Y53" i="56"/>
  <c r="X54" i="56"/>
  <c r="Y54" i="56"/>
  <c r="X55" i="56"/>
  <c r="Y55" i="56"/>
  <c r="X56" i="56"/>
  <c r="Y56" i="56"/>
  <c r="X57" i="56"/>
  <c r="X58" i="56"/>
  <c r="Y57" i="56"/>
  <c r="X59" i="56"/>
  <c r="Y58" i="56"/>
  <c r="Y59" i="56"/>
  <c r="X60" i="56"/>
  <c r="Y60" i="56"/>
  <c r="X61" i="56"/>
  <c r="X62" i="56"/>
  <c r="Y61" i="56"/>
  <c r="Y62" i="56"/>
  <c r="X63" i="56"/>
  <c r="Y63" i="56"/>
  <c r="X64" i="56"/>
  <c r="Y64" i="56"/>
  <c r="X65" i="56"/>
  <c r="Y65" i="56"/>
  <c r="X66" i="56"/>
  <c r="Y66" i="56"/>
  <c r="X67" i="56"/>
  <c r="Y67" i="56"/>
  <c r="X68" i="56"/>
  <c r="X69" i="56"/>
  <c r="Y68" i="56"/>
  <c r="X70" i="56"/>
  <c r="Y69" i="56"/>
  <c r="X71" i="56"/>
  <c r="Y70" i="56"/>
  <c r="Y71" i="56"/>
  <c r="X72" i="56"/>
  <c r="Y72" i="56"/>
  <c r="X73" i="56"/>
  <c r="X74" i="56"/>
  <c r="Y73" i="56"/>
  <c r="Y74" i="56"/>
  <c r="X75" i="56"/>
  <c r="Y75" i="56"/>
  <c r="X76" i="56"/>
  <c r="Y76" i="56"/>
  <c r="X77" i="56"/>
  <c r="Y77" i="56"/>
  <c r="X78" i="56"/>
  <c r="X79" i="56"/>
  <c r="Y78" i="56"/>
  <c r="X80" i="56"/>
  <c r="Y79" i="56"/>
  <c r="X81" i="56"/>
  <c r="Y80" i="56"/>
  <c r="Y81" i="56"/>
  <c r="X82" i="56"/>
  <c r="X83" i="56"/>
  <c r="Y82" i="56"/>
  <c r="Y83" i="56"/>
  <c r="X84" i="56"/>
  <c r="Y84" i="56"/>
  <c r="X85" i="56"/>
  <c r="Y85" i="56"/>
  <c r="X86" i="56"/>
  <c r="Y86" i="56"/>
  <c r="X87" i="56"/>
  <c r="X88" i="56"/>
  <c r="Y87" i="56"/>
  <c r="X89" i="56"/>
  <c r="Y88" i="56"/>
  <c r="Y89" i="56"/>
  <c r="X90" i="56"/>
  <c r="Y90" i="56"/>
  <c r="X91" i="56"/>
  <c r="Y91" i="56"/>
  <c r="X92" i="56"/>
  <c r="Y92" i="56"/>
  <c r="X93" i="56"/>
  <c r="X94" i="56"/>
  <c r="Y93" i="56"/>
  <c r="X95" i="56"/>
  <c r="Y94" i="56"/>
  <c r="Y95" i="56"/>
  <c r="X96" i="56"/>
  <c r="X97" i="56"/>
  <c r="Y96" i="56"/>
  <c r="X98" i="56"/>
  <c r="Y97" i="56"/>
  <c r="Y98" i="56"/>
  <c r="X99" i="56"/>
  <c r="Y99" i="56"/>
  <c r="X100" i="56"/>
  <c r="Y100" i="56"/>
  <c r="X101" i="56"/>
  <c r="X102" i="56"/>
  <c r="Y101" i="56"/>
  <c r="X103" i="56"/>
  <c r="Y102" i="56"/>
  <c r="X104" i="56"/>
  <c r="Y103" i="56"/>
  <c r="Y104" i="56"/>
  <c r="X105" i="56"/>
  <c r="Y105" i="56"/>
  <c r="X106" i="56"/>
  <c r="Y106" i="56"/>
  <c r="X107" i="56"/>
  <c r="Y107" i="56"/>
  <c r="X108" i="56"/>
  <c r="Y108" i="56"/>
  <c r="X109" i="56"/>
  <c r="X110" i="56"/>
  <c r="Y109" i="56"/>
  <c r="Y110" i="56"/>
  <c r="X111" i="56"/>
  <c r="X112" i="56"/>
  <c r="Y111" i="56"/>
  <c r="Y112" i="56"/>
  <c r="X113" i="56"/>
  <c r="X114" i="56"/>
  <c r="Y113" i="56"/>
  <c r="Y114" i="56"/>
  <c r="X115" i="56"/>
  <c r="Y115" i="56"/>
  <c r="X116" i="56"/>
  <c r="Y116" i="56"/>
  <c r="X117" i="56"/>
  <c r="Y117" i="56"/>
  <c r="X118" i="56"/>
  <c r="Y118" i="56"/>
  <c r="X119" i="56"/>
  <c r="X120" i="56"/>
  <c r="Y119" i="56"/>
  <c r="X121" i="56"/>
  <c r="Y120" i="56"/>
  <c r="Y121" i="56"/>
  <c r="X122" i="56"/>
  <c r="Y122" i="56"/>
  <c r="X123" i="56"/>
  <c r="Y123" i="56"/>
  <c r="X124" i="56"/>
  <c r="Y124" i="56"/>
  <c r="X125" i="56"/>
  <c r="X126" i="56"/>
  <c r="Y125" i="56"/>
  <c r="Y126" i="56"/>
  <c r="X127" i="56"/>
  <c r="Y127" i="56"/>
  <c r="X128" i="56"/>
  <c r="Y128" i="56"/>
  <c r="X129" i="56"/>
  <c r="X130" i="56"/>
  <c r="Y129" i="56"/>
  <c r="X131" i="56"/>
  <c r="Y130" i="56"/>
  <c r="Y131" i="56"/>
  <c r="X132" i="56"/>
  <c r="Y132" i="56"/>
  <c r="X133" i="56"/>
  <c r="X134" i="56"/>
  <c r="Y133" i="56"/>
  <c r="X135" i="56"/>
  <c r="Y134" i="56"/>
  <c r="Y135" i="56"/>
  <c r="X136" i="56"/>
  <c r="Y136" i="56"/>
  <c r="X137" i="56"/>
  <c r="Y137" i="56"/>
  <c r="X138" i="56"/>
  <c r="Y138" i="56"/>
  <c r="X139" i="56"/>
  <c r="X140" i="56"/>
  <c r="Y139" i="56"/>
  <c r="Y140" i="56"/>
  <c r="X141" i="56"/>
  <c r="Y141" i="56"/>
  <c r="X142" i="56"/>
  <c r="Y142" i="56"/>
  <c r="X143" i="56"/>
  <c r="Y143" i="56"/>
  <c r="X144" i="56"/>
  <c r="X145" i="56"/>
  <c r="Y144" i="56"/>
  <c r="Y145" i="56"/>
  <c r="X146" i="56"/>
  <c r="Y146" i="56"/>
  <c r="X147" i="56"/>
  <c r="Y147" i="56"/>
  <c r="X148" i="56"/>
  <c r="X149" i="56"/>
  <c r="Y148" i="56"/>
  <c r="Y149" i="56"/>
  <c r="X150" i="56"/>
  <c r="Y150" i="56"/>
  <c r="X151" i="56"/>
  <c r="X152" i="56"/>
  <c r="Y151" i="56"/>
  <c r="Y152" i="56"/>
  <c r="X153" i="56"/>
  <c r="X154" i="56"/>
  <c r="Y153" i="56"/>
  <c r="Y154" i="56"/>
  <c r="X155" i="56"/>
  <c r="Y155" i="56"/>
  <c r="X156" i="56"/>
  <c r="Y156" i="56"/>
  <c r="X157" i="56"/>
  <c r="Y157" i="56"/>
  <c r="X158" i="56"/>
  <c r="Y158" i="56"/>
  <c r="X159" i="56"/>
  <c r="X160" i="56"/>
  <c r="Y159" i="56"/>
  <c r="Y160" i="56"/>
  <c r="X161" i="56"/>
  <c r="Y161" i="56"/>
  <c r="X162" i="56"/>
  <c r="Y162" i="56"/>
  <c r="X163" i="56"/>
  <c r="Y163" i="56"/>
  <c r="X164" i="56"/>
  <c r="Y164" i="56"/>
  <c r="X165" i="56"/>
  <c r="Y165" i="56"/>
  <c r="X166" i="56"/>
  <c r="Y166" i="56"/>
  <c r="X167" i="56"/>
  <c r="Y167" i="56"/>
  <c r="X168" i="56"/>
  <c r="X169" i="56"/>
  <c r="Y168" i="56"/>
  <c r="Y169" i="56"/>
  <c r="X170" i="56"/>
  <c r="Y170" i="56"/>
  <c r="X171" i="56"/>
  <c r="Y171" i="56"/>
  <c r="X172" i="56"/>
  <c r="Y172" i="56"/>
  <c r="X173" i="56"/>
  <c r="Y173" i="56"/>
  <c r="X174" i="56"/>
  <c r="Y174" i="56"/>
  <c r="X175" i="56"/>
  <c r="Y175" i="56"/>
  <c r="X176" i="56"/>
  <c r="Y176" i="56"/>
  <c r="X177" i="56"/>
  <c r="Y177" i="56"/>
  <c r="X178" i="56"/>
  <c r="Y178" i="56"/>
  <c r="X179" i="56"/>
  <c r="X180" i="56"/>
  <c r="Y179" i="56"/>
  <c r="Y180" i="56"/>
  <c r="X181" i="56"/>
  <c r="Y181" i="56"/>
  <c r="X182" i="56"/>
  <c r="Y182" i="56"/>
  <c r="X183" i="56"/>
  <c r="Y183" i="56"/>
  <c r="X184" i="56"/>
  <c r="X185" i="56"/>
  <c r="Y184" i="56"/>
  <c r="Y185" i="56"/>
  <c r="X186" i="56"/>
  <c r="Y186" i="56"/>
  <c r="X187" i="56"/>
  <c r="Y187" i="56"/>
  <c r="X188" i="56"/>
  <c r="X189" i="56"/>
  <c r="Y188" i="56"/>
  <c r="X190" i="56"/>
  <c r="Y189" i="56"/>
  <c r="Y190" i="56"/>
  <c r="X191" i="56"/>
  <c r="X192" i="56"/>
  <c r="Y191" i="56"/>
  <c r="Y192" i="56"/>
  <c r="X193" i="56"/>
  <c r="Y193" i="56"/>
  <c r="X194" i="56"/>
  <c r="X195" i="56"/>
  <c r="Y194" i="56"/>
  <c r="Y195" i="56"/>
  <c r="X196" i="56"/>
  <c r="Y196" i="56"/>
  <c r="X197" i="56"/>
  <c r="Y197" i="56"/>
  <c r="X198" i="56"/>
  <c r="Y198" i="56"/>
  <c r="X199" i="56"/>
  <c r="X200" i="56"/>
  <c r="Y199" i="56"/>
  <c r="Y200" i="56"/>
  <c r="X201" i="56"/>
  <c r="Y201" i="56"/>
  <c r="X202" i="56"/>
  <c r="X203" i="56"/>
  <c r="Y202" i="56"/>
  <c r="X204" i="56"/>
  <c r="Y203" i="56"/>
  <c r="X205" i="56"/>
  <c r="Y204" i="56"/>
  <c r="Y205" i="56"/>
  <c r="X206" i="56"/>
  <c r="Y206" i="56"/>
  <c r="X207" i="56"/>
  <c r="Y207" i="56"/>
  <c r="X208" i="56"/>
  <c r="X209" i="56"/>
  <c r="Y208" i="56"/>
  <c r="X210" i="56"/>
  <c r="Y209" i="56"/>
  <c r="Y210" i="56"/>
  <c r="X211" i="56"/>
  <c r="Y211" i="56"/>
  <c r="X212" i="56"/>
  <c r="Y212" i="56"/>
  <c r="X213" i="56"/>
  <c r="Y213" i="56"/>
  <c r="X214" i="56"/>
  <c r="X215" i="56"/>
  <c r="Y214" i="56"/>
  <c r="Y215" i="56"/>
  <c r="X216" i="56"/>
  <c r="Y216" i="56"/>
  <c r="X217" i="56"/>
  <c r="Y217" i="56"/>
  <c r="X218" i="56"/>
  <c r="Y218" i="56"/>
  <c r="X219" i="56"/>
  <c r="Y219" i="56"/>
  <c r="X220" i="56"/>
  <c r="X221" i="56"/>
  <c r="Y220" i="56"/>
  <c r="Y221" i="56"/>
  <c r="X222" i="56"/>
  <c r="Y222" i="56"/>
  <c r="X223" i="56"/>
  <c r="X224" i="56"/>
  <c r="Y223" i="56"/>
  <c r="Y224" i="56"/>
  <c r="X225" i="56"/>
  <c r="Y225" i="56"/>
  <c r="X226" i="56"/>
  <c r="Y226" i="56"/>
  <c r="X227" i="56"/>
  <c r="Y227" i="56"/>
  <c r="X228" i="56"/>
  <c r="X229" i="56"/>
  <c r="Y228" i="56"/>
  <c r="X230" i="56"/>
  <c r="Y229" i="56"/>
  <c r="Y230" i="56"/>
  <c r="X231" i="56"/>
  <c r="Y231" i="56"/>
  <c r="X232" i="56"/>
  <c r="Y232" i="56"/>
  <c r="X233" i="56"/>
  <c r="Y233" i="56"/>
  <c r="X234" i="56"/>
  <c r="X235" i="56"/>
  <c r="Y234" i="56"/>
  <c r="Y235" i="56"/>
  <c r="X236" i="56"/>
  <c r="Y236" i="56"/>
  <c r="X237" i="56"/>
  <c r="Y237" i="56"/>
  <c r="X238" i="56"/>
  <c r="X239" i="56"/>
  <c r="Y238" i="56"/>
  <c r="X240" i="56"/>
  <c r="Y239" i="56"/>
  <c r="Y240" i="56"/>
  <c r="X241" i="56"/>
  <c r="Y241" i="56"/>
  <c r="X242" i="56"/>
  <c r="X243" i="56"/>
  <c r="Y242" i="56"/>
  <c r="Y243" i="56"/>
  <c r="X244" i="56"/>
  <c r="Y244" i="56"/>
  <c r="X245" i="56"/>
  <c r="Y245" i="56"/>
  <c r="X246" i="56"/>
  <c r="Y246" i="56"/>
  <c r="X247" i="56"/>
  <c r="Y247" i="56"/>
  <c r="X248" i="56"/>
  <c r="Y248" i="56"/>
  <c r="X249" i="56"/>
  <c r="X250" i="56"/>
  <c r="Y249" i="56"/>
  <c r="X251" i="56"/>
  <c r="Y250" i="56"/>
  <c r="Y251" i="56"/>
  <c r="X252" i="56"/>
  <c r="Y252" i="56"/>
  <c r="X253" i="56"/>
  <c r="Y253" i="56"/>
  <c r="X254" i="56"/>
  <c r="Y254" i="56"/>
  <c r="X255" i="56"/>
  <c r="Y255" i="56"/>
  <c r="X256" i="56"/>
  <c r="Y256" i="56"/>
  <c r="X257" i="56"/>
  <c r="Y257" i="56"/>
  <c r="X258" i="56"/>
  <c r="Y258" i="56"/>
  <c r="X259" i="56"/>
  <c r="Y259" i="56"/>
  <c r="X260" i="56"/>
  <c r="Y260" i="56"/>
  <c r="X261" i="56"/>
  <c r="X262" i="56"/>
  <c r="Y261" i="56"/>
  <c r="X263" i="56"/>
  <c r="Y262" i="56"/>
  <c r="Y263" i="56"/>
  <c r="X264" i="56"/>
  <c r="Y264" i="56"/>
  <c r="X265" i="56"/>
  <c r="X266" i="56"/>
  <c r="Y265" i="56"/>
  <c r="X267" i="56"/>
  <c r="Y266" i="56"/>
  <c r="X268" i="56"/>
  <c r="Y267" i="56"/>
  <c r="Y268" i="56"/>
  <c r="X269" i="56"/>
  <c r="Y269" i="56"/>
  <c r="X270" i="56"/>
  <c r="Y270" i="56"/>
  <c r="X271" i="56"/>
  <c r="Y271" i="56"/>
  <c r="X272" i="56"/>
  <c r="Y272" i="56"/>
  <c r="X273" i="56"/>
  <c r="Y273" i="56"/>
  <c r="X274" i="56"/>
  <c r="X275" i="56"/>
  <c r="Y274" i="56"/>
  <c r="Y275" i="56"/>
  <c r="X276" i="56"/>
  <c r="X277" i="56"/>
  <c r="Y276" i="56"/>
  <c r="Y277" i="56"/>
  <c r="X278" i="56"/>
  <c r="Y278" i="56"/>
  <c r="X279" i="56"/>
  <c r="Y279" i="56"/>
  <c r="X280" i="56"/>
  <c r="Y280" i="56"/>
  <c r="X281" i="56"/>
  <c r="X282" i="56"/>
  <c r="Y281" i="56"/>
  <c r="X283" i="56"/>
  <c r="Y282" i="56"/>
  <c r="Y283" i="56"/>
  <c r="X284" i="56"/>
  <c r="Y284" i="56"/>
  <c r="X285" i="56"/>
  <c r="Y285" i="56"/>
  <c r="X286" i="56"/>
  <c r="X287" i="56"/>
  <c r="Y286" i="56"/>
  <c r="Y287" i="56"/>
  <c r="X288" i="56"/>
  <c r="Y288" i="56"/>
  <c r="X289" i="56"/>
  <c r="Y289" i="56"/>
  <c r="X290" i="56"/>
  <c r="X291" i="56"/>
  <c r="Y290" i="56"/>
  <c r="Y291" i="56"/>
  <c r="X292" i="56"/>
  <c r="Y292" i="56"/>
  <c r="X293" i="56"/>
  <c r="Y293" i="56"/>
  <c r="X294" i="56"/>
  <c r="Y294" i="56"/>
  <c r="X295" i="56"/>
  <c r="Y295" i="56"/>
  <c r="X296" i="56"/>
  <c r="Y296" i="56"/>
  <c r="X297" i="56"/>
  <c r="X298" i="56"/>
  <c r="Y297" i="56"/>
  <c r="X299" i="56"/>
  <c r="Y298" i="56"/>
  <c r="Y299" i="56"/>
  <c r="X300" i="56"/>
  <c r="Y300" i="56"/>
  <c r="X301" i="56"/>
  <c r="Y301" i="56"/>
  <c r="X302" i="56"/>
  <c r="X303" i="56"/>
  <c r="Y302" i="56"/>
  <c r="Y303" i="56"/>
  <c r="X304" i="56"/>
  <c r="Y304" i="56"/>
  <c r="X305" i="56"/>
  <c r="X306" i="56"/>
  <c r="Y305" i="56"/>
  <c r="Y306" i="56"/>
  <c r="X307" i="56"/>
  <c r="Y307" i="56"/>
  <c r="X308" i="56"/>
  <c r="Y308" i="56"/>
  <c r="X309" i="56"/>
  <c r="Y309" i="56"/>
  <c r="X310" i="56"/>
  <c r="Y310" i="56"/>
  <c r="X311" i="56"/>
  <c r="X312" i="56"/>
  <c r="Y311" i="56"/>
  <c r="X313" i="56"/>
  <c r="Y312" i="56"/>
  <c r="Y313" i="56"/>
  <c r="X314" i="56"/>
  <c r="X315" i="56"/>
  <c r="Y314" i="56"/>
  <c r="Y315" i="56"/>
  <c r="X316" i="56"/>
  <c r="X317" i="56"/>
  <c r="Y316" i="56"/>
  <c r="Y317" i="56"/>
  <c r="X318" i="56"/>
  <c r="Y318" i="56"/>
  <c r="X319" i="56"/>
  <c r="Y319" i="56"/>
  <c r="X320" i="56"/>
  <c r="Y320" i="56"/>
  <c r="X321" i="56"/>
  <c r="Y321" i="56"/>
  <c r="X322" i="56"/>
  <c r="Y322" i="56"/>
  <c r="X323" i="56"/>
  <c r="Y323" i="56"/>
  <c r="X324" i="56"/>
  <c r="Y324" i="56"/>
  <c r="X325" i="56"/>
  <c r="X326" i="56"/>
  <c r="Y325" i="56"/>
  <c r="Y326" i="56"/>
  <c r="X327" i="56"/>
  <c r="Y327" i="56"/>
  <c r="X328" i="56"/>
  <c r="X329" i="56"/>
  <c r="Y328" i="56"/>
  <c r="Y329" i="56"/>
  <c r="X330" i="56"/>
  <c r="Y330" i="56"/>
  <c r="X331" i="56"/>
  <c r="Y331" i="56"/>
  <c r="X332" i="56"/>
  <c r="X333" i="56"/>
  <c r="Y332" i="56"/>
  <c r="X334" i="56"/>
  <c r="Y333" i="56"/>
  <c r="Y334" i="56"/>
  <c r="X335" i="56"/>
  <c r="Y335" i="56"/>
  <c r="X336" i="56"/>
  <c r="X337" i="56"/>
  <c r="Y336" i="56"/>
  <c r="Y337" i="56"/>
  <c r="X338" i="56"/>
  <c r="Y338" i="56"/>
  <c r="X339" i="56"/>
  <c r="Y339" i="56"/>
  <c r="X340" i="56"/>
  <c r="Y340" i="56"/>
  <c r="X341" i="56"/>
  <c r="Y341" i="56"/>
  <c r="X342" i="56"/>
  <c r="X343" i="56"/>
  <c r="Y342" i="56"/>
  <c r="Y343" i="56"/>
  <c r="X344" i="56"/>
  <c r="Y344" i="56"/>
  <c r="X345" i="56"/>
  <c r="Y345" i="56"/>
  <c r="X346" i="56"/>
  <c r="Y346" i="56"/>
  <c r="X347" i="56"/>
  <c r="X348" i="56"/>
  <c r="Y347" i="56"/>
  <c r="Y348" i="56"/>
  <c r="X349" i="56"/>
  <c r="X350" i="56"/>
  <c r="Y349" i="56"/>
  <c r="Y350" i="56"/>
  <c r="X351" i="56"/>
  <c r="Y351" i="56"/>
  <c r="X352" i="56"/>
  <c r="Y352" i="56"/>
  <c r="X353" i="56"/>
  <c r="X354" i="56"/>
  <c r="Y353" i="56"/>
  <c r="X355" i="56"/>
  <c r="Y354" i="56"/>
  <c r="X356" i="56"/>
  <c r="Y355" i="56"/>
  <c r="Y356" i="56"/>
  <c r="X357" i="56"/>
  <c r="X358" i="56"/>
  <c r="Y357" i="56"/>
  <c r="Y358" i="56"/>
  <c r="X359" i="56"/>
  <c r="Y359" i="56"/>
  <c r="X360" i="56"/>
  <c r="Y360" i="56"/>
  <c r="X361" i="56"/>
  <c r="Y361" i="56"/>
  <c r="X362" i="56"/>
  <c r="Y362" i="56"/>
  <c r="X363" i="56"/>
  <c r="X364" i="56"/>
  <c r="Y363" i="56"/>
  <c r="Y364" i="56"/>
  <c r="X365" i="56"/>
  <c r="Y365" i="56"/>
  <c r="X366" i="56"/>
  <c r="Y366" i="56"/>
  <c r="X367" i="56"/>
  <c r="Y367" i="56"/>
  <c r="X368" i="56"/>
  <c r="Y368" i="56"/>
  <c r="X369" i="56"/>
  <c r="Y369" i="56"/>
  <c r="X370" i="56"/>
  <c r="Y370" i="56"/>
  <c r="X371" i="56"/>
  <c r="X372" i="56"/>
  <c r="Y371" i="56"/>
  <c r="Y372" i="56"/>
  <c r="X373" i="56"/>
  <c r="Y373" i="56"/>
  <c r="X374" i="56"/>
  <c r="Y374" i="56"/>
  <c r="X375" i="56"/>
  <c r="Y375" i="56"/>
  <c r="X376" i="56"/>
  <c r="X377" i="56"/>
  <c r="Y376" i="56"/>
  <c r="X378" i="56"/>
  <c r="Y377" i="56"/>
  <c r="Y378" i="56"/>
  <c r="X379" i="56"/>
  <c r="X380" i="56"/>
  <c r="Y379" i="56"/>
  <c r="Y380" i="56"/>
  <c r="X381" i="56"/>
  <c r="Y381" i="56"/>
  <c r="X382" i="56"/>
  <c r="X383" i="56"/>
  <c r="Y382" i="56"/>
  <c r="Y383" i="56"/>
  <c r="X384" i="56"/>
  <c r="Y384" i="56"/>
  <c r="X385" i="56"/>
  <c r="Y385" i="56"/>
  <c r="X386" i="56"/>
  <c r="X387" i="56"/>
  <c r="Y386" i="56"/>
  <c r="X388" i="56"/>
  <c r="Y387" i="56"/>
  <c r="Y388" i="56"/>
  <c r="X389" i="56"/>
  <c r="X390" i="56"/>
  <c r="Y389" i="56"/>
  <c r="Y390" i="56"/>
  <c r="X391" i="56"/>
  <c r="Y391" i="56"/>
  <c r="X392" i="56"/>
  <c r="X393" i="56"/>
  <c r="Y392" i="56"/>
  <c r="Y393" i="56"/>
  <c r="X394" i="56"/>
  <c r="Y394" i="56"/>
  <c r="X395" i="56"/>
  <c r="Y395" i="56"/>
  <c r="X396" i="56"/>
  <c r="Y396" i="56"/>
  <c r="X397" i="56"/>
  <c r="Y397" i="56"/>
  <c r="X398" i="56"/>
  <c r="Y398" i="56"/>
  <c r="X399" i="56"/>
  <c r="X400" i="56"/>
  <c r="Y399" i="56"/>
  <c r="Y400" i="56"/>
  <c r="X401" i="56"/>
  <c r="X402" i="56"/>
  <c r="Y401" i="56"/>
  <c r="Y402" i="56"/>
  <c r="X403" i="56"/>
  <c r="Y403" i="56"/>
  <c r="X404" i="56"/>
  <c r="X405" i="56"/>
  <c r="Y404" i="56"/>
  <c r="Y405" i="56"/>
  <c r="X406" i="56"/>
  <c r="Y406" i="56"/>
  <c r="X407" i="56"/>
  <c r="Y407" i="56"/>
  <c r="X408" i="56"/>
  <c r="Y408" i="56"/>
  <c r="X409" i="56"/>
  <c r="Y409" i="56"/>
  <c r="X410" i="56"/>
  <c r="X411" i="56"/>
  <c r="Y410" i="56"/>
  <c r="X412" i="56"/>
  <c r="Y411" i="56"/>
  <c r="Y412" i="56"/>
  <c r="X413" i="56"/>
  <c r="Y413" i="56"/>
  <c r="X414" i="56"/>
  <c r="Y414" i="56"/>
  <c r="X415" i="56"/>
  <c r="Y415" i="56"/>
  <c r="X416" i="56"/>
  <c r="Y416" i="56"/>
  <c r="X417" i="56"/>
  <c r="Y417" i="56"/>
  <c r="X418" i="56"/>
  <c r="Y418" i="56"/>
  <c r="X419" i="56"/>
  <c r="Y419" i="56"/>
  <c r="X420" i="56"/>
  <c r="X421" i="56"/>
  <c r="Y420" i="56"/>
  <c r="X422" i="56"/>
  <c r="Y421" i="56"/>
  <c r="Y422" i="56"/>
  <c r="X423" i="56"/>
  <c r="X424" i="56"/>
  <c r="Y423" i="56"/>
  <c r="Y424" i="56"/>
  <c r="X425" i="56"/>
  <c r="X426" i="56"/>
  <c r="Y425" i="56"/>
  <c r="X427" i="56"/>
  <c r="Y426" i="56"/>
  <c r="X428" i="56"/>
  <c r="Y427" i="56"/>
  <c r="Y428" i="56"/>
  <c r="X429" i="56"/>
  <c r="X430" i="56"/>
  <c r="Y429" i="56"/>
  <c r="X431" i="56"/>
  <c r="Y430" i="56"/>
  <c r="Y431" i="56"/>
  <c r="X432" i="56"/>
  <c r="Y432" i="56"/>
  <c r="X433" i="56"/>
  <c r="Y433" i="56"/>
  <c r="X434" i="56"/>
  <c r="Y434" i="56"/>
  <c r="X435" i="56"/>
  <c r="Y435" i="56"/>
  <c r="X436" i="56"/>
  <c r="Y436" i="56"/>
  <c r="X437" i="56"/>
  <c r="X438" i="56"/>
  <c r="Y437" i="56"/>
  <c r="X439" i="56"/>
  <c r="Y438" i="56"/>
  <c r="Y439" i="56"/>
  <c r="X440" i="56"/>
  <c r="Y440" i="56"/>
  <c r="X441" i="56"/>
  <c r="X442" i="56"/>
  <c r="Y441" i="56"/>
  <c r="X443" i="56"/>
  <c r="Y442" i="56"/>
  <c r="Y443" i="56"/>
  <c r="X444" i="56"/>
  <c r="Y444" i="56"/>
  <c r="X445" i="56"/>
  <c r="Y445" i="56"/>
  <c r="X446" i="56"/>
  <c r="Y446" i="56"/>
  <c r="X447" i="56"/>
  <c r="X448" i="56"/>
  <c r="Y447" i="56"/>
  <c r="Y448" i="56"/>
  <c r="X449" i="56"/>
  <c r="X450" i="56"/>
  <c r="Y449" i="56"/>
  <c r="Y450" i="56"/>
  <c r="X451" i="56"/>
  <c r="Y451" i="56"/>
  <c r="X452" i="56"/>
  <c r="Y452" i="56"/>
  <c r="X453" i="56"/>
  <c r="Y453" i="56"/>
  <c r="X454" i="56"/>
  <c r="Y454" i="56"/>
  <c r="X455" i="56"/>
  <c r="Y455" i="56"/>
  <c r="X456" i="56"/>
  <c r="X457" i="56"/>
  <c r="Y456" i="56"/>
  <c r="Y457" i="56"/>
  <c r="X458" i="56"/>
  <c r="X459" i="56"/>
  <c r="Y458" i="56"/>
  <c r="Y459" i="56"/>
  <c r="X460" i="56"/>
  <c r="Y460" i="56"/>
  <c r="X461" i="56"/>
  <c r="Y461" i="56"/>
  <c r="X462" i="56"/>
  <c r="Y462" i="56"/>
  <c r="X463" i="56"/>
  <c r="Y463" i="56"/>
  <c r="X464" i="56"/>
  <c r="X465" i="56"/>
  <c r="Y464" i="56"/>
  <c r="X466" i="56"/>
  <c r="Y465" i="56"/>
  <c r="Y466" i="56"/>
  <c r="X467" i="56"/>
  <c r="Y467" i="56"/>
  <c r="X468" i="56"/>
  <c r="Y468" i="56"/>
  <c r="X469" i="56"/>
  <c r="X470" i="56"/>
  <c r="Y469" i="56"/>
  <c r="Y470" i="56"/>
  <c r="X471" i="56"/>
  <c r="X472" i="56"/>
  <c r="Y471" i="56"/>
  <c r="Y472" i="56"/>
  <c r="X473" i="56"/>
  <c r="Y473" i="56"/>
  <c r="X474" i="56"/>
  <c r="X475" i="56"/>
  <c r="Y474" i="56"/>
  <c r="Y475" i="56"/>
  <c r="X476" i="56"/>
  <c r="Y476" i="56"/>
  <c r="X477" i="56"/>
  <c r="X478" i="56"/>
  <c r="Y477" i="56"/>
  <c r="Y478" i="56"/>
  <c r="X479" i="56"/>
  <c r="X480" i="56"/>
  <c r="Y479" i="56"/>
  <c r="X481" i="56"/>
  <c r="Y480" i="56"/>
  <c r="X482" i="56"/>
  <c r="Y481" i="56"/>
  <c r="Y482" i="56"/>
  <c r="X483" i="56"/>
  <c r="Y483" i="56"/>
  <c r="X484" i="56"/>
  <c r="Y484" i="56"/>
  <c r="X485" i="56"/>
  <c r="X486" i="56"/>
  <c r="Y485" i="56"/>
  <c r="Y486" i="56"/>
  <c r="X487" i="56"/>
  <c r="Y487" i="56"/>
  <c r="X488" i="56"/>
  <c r="Y488" i="56"/>
  <c r="X489" i="56"/>
  <c r="X490" i="56"/>
  <c r="Y489" i="56"/>
  <c r="Y490" i="56"/>
  <c r="X491" i="56"/>
  <c r="Y491" i="56"/>
  <c r="X492" i="56"/>
  <c r="Y492" i="56"/>
  <c r="X493" i="56"/>
  <c r="Y493" i="56"/>
  <c r="X494" i="56"/>
  <c r="X495" i="56"/>
  <c r="Y494" i="56"/>
  <c r="Y495" i="56"/>
  <c r="X496" i="56"/>
  <c r="Y496" i="56"/>
  <c r="X497" i="56"/>
  <c r="Y497" i="56"/>
  <c r="X498" i="56"/>
  <c r="Y498" i="56"/>
  <c r="X499" i="56"/>
  <c r="Y499" i="56"/>
  <c r="X500" i="56"/>
  <c r="Y500" i="56"/>
  <c r="X501" i="56"/>
  <c r="Y501" i="56"/>
  <c r="X502" i="56"/>
  <c r="Y502" i="56"/>
  <c r="X503" i="56"/>
  <c r="X504" i="56"/>
  <c r="Y503" i="56"/>
  <c r="X505" i="56"/>
  <c r="Y504" i="56"/>
  <c r="Y505" i="56"/>
  <c r="X506" i="56"/>
  <c r="Y506" i="56"/>
  <c r="X507" i="56"/>
  <c r="X508" i="56"/>
  <c r="Y507" i="56"/>
  <c r="Y508" i="56"/>
  <c r="X509" i="56"/>
  <c r="Y509" i="56"/>
  <c r="X510" i="56"/>
  <c r="Y510" i="56"/>
  <c r="X511" i="56"/>
  <c r="Y511" i="56"/>
  <c r="X512" i="56"/>
  <c r="Y512" i="56"/>
  <c r="X513" i="56"/>
  <c r="Y513" i="56"/>
  <c r="X514" i="56"/>
  <c r="Y514" i="56"/>
  <c r="X515" i="56"/>
  <c r="X516" i="56"/>
  <c r="Y515" i="56"/>
  <c r="Y516" i="56"/>
  <c r="X517" i="56"/>
  <c r="X518" i="56"/>
  <c r="Y517" i="56"/>
  <c r="Y518" i="56"/>
  <c r="X519" i="56"/>
  <c r="X520" i="56"/>
  <c r="Y519" i="56"/>
  <c r="Y520" i="56"/>
  <c r="X521" i="56"/>
  <c r="X522" i="56"/>
  <c r="Y521" i="56"/>
  <c r="X523" i="56"/>
  <c r="Y522" i="56"/>
  <c r="Y523" i="56"/>
  <c r="X524" i="56"/>
  <c r="Y524" i="56"/>
  <c r="X525" i="56"/>
  <c r="Y525" i="56"/>
  <c r="X526" i="56"/>
  <c r="X527" i="56"/>
  <c r="Y526" i="56"/>
  <c r="Y527" i="56"/>
  <c r="X528" i="56"/>
  <c r="Y528" i="56"/>
  <c r="X529" i="56"/>
  <c r="Y529" i="56"/>
  <c r="X530" i="56"/>
  <c r="Y530" i="56"/>
  <c r="X531" i="56"/>
  <c r="X532" i="56"/>
  <c r="Y531" i="56"/>
  <c r="Y532" i="56"/>
  <c r="X533" i="56"/>
  <c r="Y533" i="56"/>
  <c r="X534" i="56"/>
  <c r="Y534" i="56"/>
  <c r="X535" i="56"/>
  <c r="Y535" i="56"/>
  <c r="X536" i="56"/>
  <c r="X537" i="56"/>
  <c r="Y536" i="56"/>
  <c r="Y537" i="56"/>
  <c r="X538" i="56"/>
  <c r="Y538" i="56"/>
  <c r="X539" i="56"/>
  <c r="Y539" i="56"/>
  <c r="X540" i="56"/>
  <c r="Y540" i="56"/>
  <c r="X541" i="56"/>
  <c r="Y541" i="56"/>
  <c r="X542" i="56"/>
  <c r="Y542" i="56"/>
  <c r="X543" i="56"/>
  <c r="Y543" i="56"/>
  <c r="X544" i="56"/>
  <c r="X545" i="56"/>
  <c r="Y544" i="56"/>
  <c r="Y545" i="56"/>
  <c r="X546" i="56"/>
  <c r="Y546" i="56"/>
  <c r="X547" i="56"/>
  <c r="Y547" i="56"/>
  <c r="X548" i="56"/>
  <c r="X549" i="56"/>
  <c r="Y548" i="56"/>
  <c r="X550" i="56"/>
  <c r="Y549" i="56"/>
  <c r="Y550" i="56"/>
  <c r="X551" i="56"/>
  <c r="Y551" i="56"/>
  <c r="X552" i="56"/>
  <c r="Y552" i="56"/>
  <c r="X553" i="56"/>
  <c r="Y553" i="56"/>
  <c r="X554" i="56"/>
  <c r="Y554" i="56"/>
  <c r="X555" i="56"/>
  <c r="Y555" i="56"/>
  <c r="X556" i="56"/>
  <c r="Y556" i="56"/>
  <c r="X557" i="56"/>
  <c r="Y557" i="56"/>
  <c r="X558" i="56"/>
  <c r="Y558" i="56"/>
  <c r="X559" i="56"/>
  <c r="Y559" i="56"/>
  <c r="X560" i="56"/>
  <c r="X561" i="56"/>
  <c r="Y560" i="56"/>
  <c r="Y561" i="56"/>
  <c r="X562" i="56"/>
  <c r="Y562" i="56"/>
  <c r="X563" i="56"/>
  <c r="Y563" i="56"/>
  <c r="X564" i="56"/>
  <c r="Y564" i="56"/>
  <c r="X565" i="56"/>
  <c r="X566" i="56"/>
  <c r="Y565" i="56"/>
  <c r="X567" i="56"/>
  <c r="Y566" i="56"/>
  <c r="X568" i="56"/>
  <c r="Y567" i="56"/>
  <c r="Y568" i="56"/>
  <c r="X569" i="56"/>
  <c r="Y569" i="56"/>
  <c r="X570" i="56"/>
  <c r="Y570" i="56"/>
  <c r="X571" i="56"/>
  <c r="X572" i="56"/>
  <c r="Y571" i="56"/>
  <c r="Y572" i="56"/>
  <c r="X573" i="56"/>
  <c r="Y573" i="56"/>
  <c r="X574" i="56"/>
  <c r="Y574" i="56"/>
  <c r="X575" i="56"/>
  <c r="Y575" i="56"/>
  <c r="X576" i="56"/>
  <c r="X577" i="56"/>
  <c r="Y576" i="56"/>
  <c r="X578" i="56"/>
  <c r="Y577" i="56"/>
  <c r="Y578" i="56"/>
  <c r="X579" i="56"/>
  <c r="X580" i="56"/>
  <c r="Y579" i="56"/>
  <c r="Y580" i="56"/>
  <c r="X581" i="56"/>
  <c r="Y581" i="56"/>
  <c r="X582" i="56"/>
  <c r="Y582" i="56"/>
  <c r="X583" i="56"/>
  <c r="Y583" i="56"/>
  <c r="X584" i="56"/>
  <c r="Y584" i="56"/>
  <c r="X585" i="56"/>
  <c r="Y585" i="56"/>
  <c r="X586" i="56"/>
  <c r="Y586" i="56"/>
  <c r="X587" i="56"/>
  <c r="X588" i="56"/>
  <c r="Y587" i="56"/>
  <c r="X589" i="56"/>
  <c r="Y588" i="56"/>
  <c r="Y589" i="56"/>
  <c r="X590" i="56"/>
  <c r="Y590" i="56"/>
  <c r="X591" i="56"/>
  <c r="X592" i="56"/>
  <c r="Y591" i="56"/>
  <c r="X593" i="56"/>
  <c r="Y592" i="56"/>
  <c r="X594" i="56"/>
  <c r="Y593" i="56"/>
  <c r="Y594" i="56"/>
  <c r="X595" i="56"/>
  <c r="Y595" i="56"/>
  <c r="X596" i="56"/>
  <c r="X597" i="56"/>
  <c r="Y596" i="56"/>
  <c r="X598" i="56"/>
  <c r="Y597" i="56"/>
  <c r="Y598" i="56"/>
  <c r="X599" i="56"/>
  <c r="X600" i="56"/>
  <c r="Y599" i="56"/>
  <c r="Y600" i="56"/>
  <c r="X601" i="56"/>
  <c r="X602" i="56"/>
  <c r="Y601" i="56"/>
  <c r="X603" i="56"/>
  <c r="Y602" i="56"/>
  <c r="Y603" i="56"/>
  <c r="X604" i="56"/>
  <c r="X605" i="56"/>
  <c r="Y604" i="56"/>
  <c r="Y605" i="56"/>
  <c r="X606" i="56"/>
  <c r="X607" i="56"/>
  <c r="Y606" i="56"/>
  <c r="Y607" i="56"/>
  <c r="X608" i="56"/>
  <c r="Y608" i="56"/>
  <c r="X609" i="56"/>
  <c r="X610" i="56"/>
  <c r="Y609" i="56"/>
  <c r="Y610" i="56"/>
  <c r="X611" i="56"/>
  <c r="Y611" i="56"/>
  <c r="X612" i="56"/>
  <c r="Y612" i="56"/>
  <c r="X613" i="56"/>
  <c r="Y613" i="56"/>
  <c r="X614" i="56"/>
  <c r="Y614" i="56"/>
  <c r="X615" i="56"/>
  <c r="X616" i="56"/>
  <c r="Y615" i="56"/>
  <c r="X617" i="56"/>
  <c r="Y616" i="56"/>
  <c r="Y617" i="56"/>
  <c r="X618" i="56"/>
  <c r="Y618" i="56"/>
  <c r="X619" i="56"/>
  <c r="X620" i="56"/>
  <c r="Y619" i="56"/>
  <c r="X621" i="56"/>
  <c r="Y620" i="56"/>
  <c r="X622" i="56"/>
  <c r="Y621" i="56"/>
  <c r="Y622" i="56"/>
  <c r="X623" i="56"/>
  <c r="X624" i="56"/>
  <c r="Y623" i="56"/>
  <c r="X625" i="56"/>
  <c r="Y624" i="56"/>
  <c r="X626" i="56"/>
  <c r="Y625" i="56"/>
  <c r="Y626" i="56"/>
  <c r="X627" i="56"/>
  <c r="X628" i="56"/>
  <c r="Y627" i="56"/>
  <c r="Y628" i="56"/>
  <c r="X629" i="56"/>
  <c r="X630" i="56"/>
  <c r="Y629" i="56"/>
  <c r="X631" i="56"/>
  <c r="Y630" i="56"/>
  <c r="Y631" i="56"/>
  <c r="X632" i="56"/>
  <c r="Y632" i="56"/>
  <c r="X633" i="56"/>
  <c r="Y633" i="56"/>
  <c r="X634" i="56"/>
  <c r="X635" i="56"/>
  <c r="Y634" i="56"/>
  <c r="X636" i="56"/>
  <c r="Y635" i="56"/>
  <c r="Y636" i="56"/>
  <c r="X637" i="56"/>
  <c r="Y637" i="56"/>
  <c r="X638" i="56"/>
  <c r="X639" i="56"/>
  <c r="Y638" i="56"/>
  <c r="Y639" i="56"/>
  <c r="X640" i="56"/>
  <c r="X641" i="56"/>
  <c r="Y640" i="56"/>
  <c r="Y641" i="56"/>
  <c r="X642" i="56"/>
  <c r="Y642" i="56"/>
  <c r="X643" i="56"/>
  <c r="Y643" i="56"/>
  <c r="X644" i="56"/>
  <c r="X645" i="56"/>
  <c r="Y644" i="56"/>
  <c r="Y645" i="56"/>
  <c r="X646" i="56"/>
  <c r="Y646" i="56"/>
  <c r="X647" i="56"/>
  <c r="Y647" i="56"/>
  <c r="X648" i="56"/>
  <c r="Y648" i="56"/>
  <c r="X649" i="56"/>
  <c r="Y649" i="56"/>
  <c r="X650" i="56"/>
  <c r="X651" i="56"/>
  <c r="Y650" i="56"/>
  <c r="Y651" i="56"/>
  <c r="X652" i="56"/>
  <c r="Y652" i="56"/>
  <c r="X653" i="56"/>
  <c r="X654" i="56"/>
  <c r="Y653" i="56"/>
  <c r="X655" i="56"/>
  <c r="Y654" i="56"/>
  <c r="Y655" i="56"/>
  <c r="X656" i="56"/>
  <c r="Y656" i="56"/>
  <c r="X657" i="56"/>
  <c r="X658" i="56"/>
  <c r="Y657" i="56"/>
  <c r="Y658" i="56"/>
  <c r="X659" i="56"/>
  <c r="X660" i="56"/>
  <c r="Y659" i="56"/>
  <c r="Y660" i="56"/>
  <c r="X661" i="56"/>
  <c r="X662" i="56"/>
  <c r="Y661" i="56"/>
  <c r="X663" i="56"/>
  <c r="Y662" i="56"/>
  <c r="Y663" i="56"/>
  <c r="X664" i="56"/>
  <c r="Y664" i="56"/>
  <c r="X665" i="56"/>
  <c r="X666" i="56"/>
  <c r="Y665" i="56"/>
  <c r="X667" i="56"/>
  <c r="Y666" i="56"/>
  <c r="X668" i="56"/>
  <c r="Y667" i="56"/>
  <c r="Y668" i="56"/>
  <c r="X669" i="56"/>
  <c r="Y669" i="56"/>
  <c r="X670" i="56"/>
  <c r="X671" i="56"/>
  <c r="Y670" i="56"/>
  <c r="X672" i="56"/>
  <c r="Y671" i="56"/>
  <c r="Y672" i="56"/>
  <c r="X673" i="56"/>
  <c r="Y673" i="56"/>
  <c r="X674" i="56"/>
  <c r="X675" i="56"/>
  <c r="Y674" i="56"/>
  <c r="Y675" i="56"/>
  <c r="X676" i="56"/>
  <c r="Y676" i="56"/>
  <c r="X677" i="56"/>
  <c r="Y677" i="56"/>
  <c r="X678" i="56"/>
  <c r="Y678" i="56"/>
  <c r="X679" i="56"/>
  <c r="X680" i="56"/>
  <c r="Y679" i="56"/>
  <c r="Y680" i="56"/>
  <c r="X681" i="56"/>
  <c r="Y681" i="56"/>
  <c r="X682" i="56"/>
  <c r="Y682" i="56"/>
  <c r="X683" i="56"/>
  <c r="Y683" i="56"/>
  <c r="X684" i="56"/>
  <c r="Y684" i="56"/>
  <c r="X685" i="56"/>
  <c r="Y685" i="56"/>
  <c r="X686" i="56"/>
  <c r="X687" i="56"/>
  <c r="Y686" i="56"/>
  <c r="Y687" i="56"/>
  <c r="X688" i="56"/>
  <c r="X689" i="56"/>
  <c r="Y688" i="56"/>
  <c r="Y689" i="56"/>
  <c r="X690" i="56"/>
  <c r="Y690" i="56"/>
  <c r="X691" i="56"/>
  <c r="X692" i="56"/>
  <c r="Y691" i="56"/>
  <c r="X693" i="56"/>
  <c r="Y692" i="56"/>
  <c r="X694" i="56"/>
  <c r="Y693" i="56"/>
  <c r="Y694" i="56"/>
  <c r="X695" i="56"/>
  <c r="X696" i="56"/>
  <c r="Y695" i="56"/>
  <c r="Y696" i="56"/>
  <c r="X697" i="56"/>
  <c r="Y697" i="56"/>
  <c r="X698" i="56"/>
  <c r="Y698" i="56"/>
  <c r="X699" i="56"/>
  <c r="Y699" i="56"/>
  <c r="X700" i="56"/>
  <c r="Y700" i="56"/>
  <c r="X701" i="56"/>
  <c r="X702" i="56"/>
  <c r="Y701" i="56"/>
  <c r="Y702" i="56"/>
  <c r="X703" i="56"/>
  <c r="Y703" i="56"/>
  <c r="X704" i="56"/>
  <c r="Y704" i="56"/>
  <c r="X705" i="56"/>
  <c r="Y705" i="56"/>
  <c r="X706" i="56"/>
  <c r="Y706" i="56"/>
  <c r="X707" i="56"/>
  <c r="Y707" i="56"/>
  <c r="X708" i="56"/>
  <c r="Y708" i="56"/>
  <c r="X709" i="56"/>
  <c r="Y709" i="56"/>
  <c r="X710" i="56"/>
  <c r="Y710" i="56"/>
  <c r="X711" i="56"/>
  <c r="Y711" i="56"/>
  <c r="X712" i="56"/>
  <c r="Y712" i="56"/>
  <c r="X713" i="56"/>
  <c r="Y713" i="56"/>
  <c r="X714" i="56"/>
  <c r="Y714" i="56"/>
  <c r="X715" i="56"/>
  <c r="X716" i="56"/>
  <c r="Y715" i="56"/>
  <c r="X717" i="56"/>
  <c r="Y716" i="56"/>
  <c r="Y717" i="56"/>
  <c r="X718" i="56"/>
  <c r="Y718" i="56"/>
  <c r="X719" i="56"/>
  <c r="X720" i="56"/>
  <c r="Y719" i="56"/>
  <c r="X721" i="56"/>
  <c r="Y720" i="56"/>
  <c r="Y721" i="56"/>
  <c r="X722" i="56"/>
  <c r="Y722" i="56"/>
  <c r="X723" i="56"/>
  <c r="Y723" i="56"/>
  <c r="X724" i="56"/>
  <c r="Y724" i="56"/>
  <c r="X725" i="56"/>
  <c r="Y725" i="56"/>
  <c r="X726" i="56"/>
  <c r="Y726" i="56"/>
  <c r="X727" i="56"/>
  <c r="Y727" i="56"/>
  <c r="X728" i="56"/>
  <c r="Y728" i="56"/>
  <c r="X729" i="56"/>
  <c r="Y729" i="56"/>
  <c r="X730" i="56"/>
  <c r="Y730" i="56"/>
  <c r="X731" i="56"/>
  <c r="Y731" i="56"/>
  <c r="X732" i="56"/>
  <c r="Y732" i="56"/>
  <c r="X733" i="56"/>
  <c r="Y733" i="56"/>
  <c r="X734" i="56"/>
  <c r="X735" i="56"/>
  <c r="Y734" i="56"/>
  <c r="X736" i="56"/>
  <c r="Y735" i="56"/>
  <c r="X737" i="56"/>
  <c r="Y736" i="56"/>
  <c r="Y737" i="56"/>
  <c r="X738" i="56"/>
  <c r="X739" i="56"/>
  <c r="Y738" i="56"/>
  <c r="X740" i="56"/>
  <c r="Y739" i="56"/>
  <c r="Y740" i="56"/>
  <c r="X741" i="56"/>
  <c r="Y741" i="56"/>
  <c r="X742" i="56"/>
  <c r="Y742" i="56"/>
  <c r="X743" i="56"/>
  <c r="Y743" i="56"/>
  <c r="X744" i="56"/>
  <c r="Y744" i="56"/>
  <c r="X745" i="56"/>
  <c r="Y745" i="56"/>
  <c r="X746" i="56"/>
  <c r="Y746" i="56"/>
  <c r="X747" i="56"/>
  <c r="Y747" i="56"/>
  <c r="X748" i="56"/>
  <c r="X749" i="56"/>
  <c r="Y748" i="56"/>
  <c r="Y749" i="56"/>
  <c r="X750" i="56"/>
  <c r="Y750" i="56"/>
  <c r="X751" i="56"/>
  <c r="Y751" i="56"/>
  <c r="X752" i="56"/>
  <c r="Y752" i="56"/>
  <c r="X753" i="56"/>
  <c r="Y753" i="56"/>
  <c r="X754" i="56"/>
  <c r="Y754" i="56"/>
  <c r="X755" i="56"/>
  <c r="Y755" i="56"/>
  <c r="X756" i="56"/>
  <c r="Y756" i="56"/>
  <c r="X757" i="56"/>
  <c r="Y757" i="56"/>
  <c r="X758" i="56"/>
  <c r="X759" i="56"/>
  <c r="Y758" i="56"/>
  <c r="Y759" i="56"/>
  <c r="X760" i="56"/>
  <c r="Y760" i="56"/>
  <c r="X761" i="56"/>
  <c r="Y761" i="56"/>
  <c r="X762" i="56"/>
  <c r="X763" i="56"/>
  <c r="Y762" i="56"/>
  <c r="X764" i="56"/>
  <c r="Y763" i="56"/>
  <c r="X765" i="56"/>
  <c r="Y764" i="56"/>
  <c r="Y765" i="56"/>
  <c r="X766" i="56"/>
  <c r="Y766" i="56"/>
  <c r="X767" i="56"/>
  <c r="Y767" i="56"/>
  <c r="X768" i="56"/>
  <c r="Y768" i="56"/>
  <c r="X769" i="56"/>
  <c r="X770" i="56"/>
  <c r="Y769" i="56"/>
  <c r="X771" i="56"/>
  <c r="Y770" i="56"/>
  <c r="Y771" i="56"/>
  <c r="X772" i="56"/>
  <c r="X773" i="56"/>
  <c r="Y772" i="56"/>
  <c r="Y773" i="56"/>
  <c r="X774" i="56"/>
  <c r="X775" i="56"/>
  <c r="Y774" i="56"/>
  <c r="Y775" i="56"/>
  <c r="X776" i="56"/>
  <c r="Y776" i="56"/>
  <c r="X777" i="56"/>
  <c r="Y777" i="56"/>
  <c r="X778" i="56"/>
  <c r="X779" i="56"/>
  <c r="Y778" i="56"/>
  <c r="Y779" i="56"/>
  <c r="X780" i="56"/>
  <c r="X781" i="56"/>
  <c r="Y780" i="56"/>
  <c r="Y781" i="56"/>
  <c r="X782" i="56"/>
  <c r="Y782" i="56"/>
  <c r="X783" i="56"/>
  <c r="X784" i="56"/>
  <c r="Y783" i="56"/>
  <c r="Y784" i="56"/>
  <c r="X785" i="56"/>
  <c r="Y785" i="56"/>
  <c r="X786" i="56"/>
  <c r="Y786" i="56"/>
  <c r="X787" i="56"/>
  <c r="X788" i="56"/>
  <c r="Y787" i="56"/>
  <c r="Y788" i="56"/>
  <c r="X789" i="56"/>
  <c r="Y789" i="56"/>
  <c r="X790" i="56"/>
  <c r="Y790" i="56"/>
  <c r="X791" i="56"/>
  <c r="Y791" i="56"/>
  <c r="X792" i="56"/>
  <c r="X793" i="56"/>
  <c r="Y792" i="56"/>
  <c r="X794" i="56"/>
  <c r="Y793" i="56"/>
  <c r="Y794" i="56"/>
  <c r="X795" i="56"/>
  <c r="Y795" i="56"/>
  <c r="X796" i="56"/>
  <c r="Y796" i="56"/>
  <c r="X797" i="56"/>
  <c r="Y797" i="56"/>
  <c r="X798" i="56"/>
  <c r="Y798" i="56"/>
  <c r="X799" i="56"/>
  <c r="X800" i="56"/>
  <c r="Y799" i="56"/>
  <c r="X801" i="56"/>
  <c r="Y800" i="56"/>
  <c r="Y801" i="56"/>
  <c r="X802" i="56"/>
  <c r="Y802" i="56"/>
  <c r="X803" i="56"/>
  <c r="Y803" i="56"/>
  <c r="X804" i="56"/>
  <c r="X805" i="56"/>
  <c r="Y804" i="56"/>
  <c r="Y805" i="56"/>
  <c r="X806" i="56"/>
  <c r="X807" i="56"/>
  <c r="Y806" i="56"/>
  <c r="Y807" i="56"/>
  <c r="X808" i="56"/>
  <c r="Y808" i="56"/>
  <c r="X809" i="56"/>
  <c r="Y809" i="56"/>
  <c r="X810" i="56"/>
  <c r="X811" i="56"/>
  <c r="Y810" i="56"/>
  <c r="Y811" i="56"/>
  <c r="X812" i="56"/>
  <c r="Y812" i="56"/>
  <c r="X813" i="56"/>
  <c r="Y813" i="56"/>
  <c r="X814" i="56"/>
  <c r="X815" i="56"/>
  <c r="Y814" i="56"/>
  <c r="X816" i="56"/>
  <c r="Y815" i="56"/>
  <c r="X817" i="56"/>
  <c r="Y816" i="56"/>
  <c r="Y817" i="56"/>
  <c r="X818" i="56"/>
  <c r="X819" i="56"/>
  <c r="Y818" i="56"/>
  <c r="X820" i="56"/>
  <c r="Y819" i="56"/>
  <c r="X821" i="56"/>
  <c r="Y820" i="56"/>
  <c r="Y821" i="56"/>
  <c r="X822" i="56"/>
  <c r="Y822" i="56"/>
  <c r="X823" i="56"/>
  <c r="Y823" i="56"/>
  <c r="X824" i="56"/>
  <c r="Y824" i="56"/>
  <c r="X825" i="56"/>
  <c r="Y825" i="56"/>
  <c r="X826" i="56"/>
  <c r="Y826" i="56"/>
  <c r="X827" i="56"/>
  <c r="Y827" i="56"/>
  <c r="X828" i="56"/>
  <c r="Y828" i="56"/>
  <c r="X829" i="56"/>
  <c r="X830" i="56"/>
  <c r="Y829" i="56"/>
  <c r="Y830" i="56"/>
  <c r="X831" i="56"/>
  <c r="X832" i="56"/>
  <c r="Y831" i="56"/>
  <c r="X833" i="56"/>
  <c r="Y832" i="56"/>
  <c r="Y833" i="56"/>
  <c r="X834" i="56"/>
  <c r="X835" i="56"/>
  <c r="Y834" i="56"/>
  <c r="Y835" i="56"/>
  <c r="X836" i="56"/>
  <c r="Y836" i="56"/>
  <c r="X837" i="56"/>
  <c r="Y837" i="56"/>
  <c r="X838" i="56"/>
  <c r="Y838" i="56"/>
  <c r="X839" i="56"/>
  <c r="Y839" i="56"/>
  <c r="X840" i="56"/>
  <c r="Y840" i="56"/>
  <c r="X841" i="56"/>
  <c r="Y841" i="56"/>
  <c r="X842" i="56"/>
  <c r="Y842" i="56"/>
  <c r="X843" i="56"/>
  <c r="X844" i="56"/>
  <c r="Y843" i="56"/>
  <c r="Y844" i="56"/>
  <c r="X845" i="56"/>
  <c r="X846" i="56"/>
  <c r="Y845" i="56"/>
  <c r="Y846" i="56"/>
  <c r="X847" i="56"/>
  <c r="Y847" i="56"/>
  <c r="X848" i="56"/>
  <c r="Y848" i="56"/>
  <c r="X849" i="56"/>
  <c r="X850" i="56"/>
  <c r="Y849" i="56"/>
  <c r="X851" i="56"/>
  <c r="Y850" i="56"/>
  <c r="Y851" i="56"/>
  <c r="X852" i="56"/>
  <c r="Y852" i="56"/>
  <c r="X853" i="56"/>
  <c r="X854" i="56"/>
  <c r="Y853" i="56"/>
  <c r="X855" i="56"/>
  <c r="Y854" i="56"/>
  <c r="Y855" i="56"/>
  <c r="X856" i="56"/>
  <c r="Y856" i="56"/>
  <c r="X857" i="56"/>
  <c r="Y857" i="56"/>
  <c r="X858" i="56"/>
  <c r="Y858" i="56"/>
  <c r="X859" i="56"/>
  <c r="X860" i="56"/>
  <c r="Y859" i="56"/>
  <c r="Y860" i="56"/>
  <c r="X861" i="56"/>
  <c r="X862" i="56"/>
  <c r="Y861" i="56"/>
  <c r="Y862" i="56"/>
  <c r="X863" i="56"/>
  <c r="X864" i="56"/>
  <c r="Y863" i="56"/>
  <c r="X865" i="56"/>
  <c r="Y864" i="56"/>
  <c r="X866" i="56"/>
  <c r="Y865" i="56"/>
  <c r="Y866" i="56"/>
  <c r="X867" i="56"/>
  <c r="Y867" i="56"/>
  <c r="X868" i="56"/>
  <c r="Y868" i="56"/>
  <c r="X869" i="56"/>
  <c r="X870" i="56"/>
  <c r="Y869" i="56"/>
  <c r="Y870" i="56"/>
  <c r="X871" i="56"/>
  <c r="Y871" i="56"/>
  <c r="X872" i="56"/>
  <c r="Y872" i="56"/>
  <c r="X873" i="56"/>
  <c r="X874" i="56"/>
  <c r="Y873" i="56"/>
  <c r="Y874" i="56"/>
  <c r="X875" i="56"/>
  <c r="Y875" i="56"/>
  <c r="X876" i="56"/>
  <c r="Y876" i="56"/>
  <c r="X877" i="56"/>
  <c r="Y877" i="56"/>
  <c r="X878" i="56"/>
  <c r="Y878" i="56"/>
  <c r="X879" i="56"/>
  <c r="X880" i="56"/>
  <c r="Y879" i="56"/>
  <c r="X881" i="56"/>
  <c r="Y880" i="56"/>
  <c r="Y881" i="56"/>
  <c r="X882" i="56"/>
  <c r="Y882" i="56"/>
  <c r="X883" i="56"/>
  <c r="Y883" i="56"/>
  <c r="X884" i="56"/>
  <c r="X885" i="56"/>
  <c r="Y884" i="56"/>
  <c r="Y885" i="56"/>
  <c r="X886" i="56"/>
  <c r="X887" i="56"/>
  <c r="Y886" i="56"/>
  <c r="Y887" i="56"/>
  <c r="X888" i="56"/>
  <c r="Y888" i="56"/>
  <c r="X889" i="56"/>
  <c r="X890" i="56"/>
  <c r="Y889" i="56"/>
  <c r="Y890" i="56"/>
  <c r="X891" i="56"/>
  <c r="Y891" i="56"/>
  <c r="X892" i="56"/>
  <c r="Y892" i="56"/>
  <c r="X893" i="56"/>
  <c r="Y893" i="56"/>
  <c r="X894" i="56"/>
  <c r="X895" i="56"/>
  <c r="Y894" i="56"/>
  <c r="Y895" i="56"/>
  <c r="X896" i="56"/>
  <c r="X897" i="56"/>
  <c r="Y896" i="56"/>
  <c r="Y897" i="56"/>
  <c r="X898" i="56"/>
  <c r="Y898" i="56"/>
  <c r="X899" i="56"/>
  <c r="X900" i="56"/>
  <c r="Y899" i="56"/>
  <c r="X901" i="56"/>
  <c r="Y900" i="56"/>
  <c r="Y901" i="56"/>
  <c r="X902" i="56"/>
  <c r="X903" i="56"/>
  <c r="Y902" i="56"/>
  <c r="Y903" i="56"/>
  <c r="X904" i="56"/>
  <c r="Y904" i="56"/>
  <c r="X905" i="56"/>
  <c r="Y905" i="56"/>
  <c r="X906" i="56"/>
  <c r="Y906" i="56"/>
  <c r="X907" i="56"/>
  <c r="Y907" i="56"/>
  <c r="X908" i="56"/>
  <c r="X909" i="56"/>
  <c r="Y908" i="56"/>
  <c r="Y909" i="56"/>
  <c r="X910" i="56"/>
  <c r="Y910" i="56"/>
  <c r="X911" i="56"/>
  <c r="X912" i="56"/>
  <c r="Y911" i="56"/>
  <c r="Y912" i="56"/>
  <c r="X913" i="56"/>
  <c r="Y913" i="56"/>
  <c r="X914" i="56"/>
  <c r="Y914" i="56"/>
  <c r="X915" i="56"/>
  <c r="Y915" i="56"/>
  <c r="X916" i="56"/>
  <c r="Y916" i="56"/>
  <c r="X917" i="56"/>
  <c r="Y917" i="56"/>
  <c r="X918" i="56"/>
  <c r="Y918" i="56"/>
  <c r="X919" i="56"/>
  <c r="Y919" i="56"/>
  <c r="X920" i="56"/>
  <c r="X921" i="56"/>
  <c r="Y920" i="56"/>
  <c r="Y921" i="56"/>
  <c r="X922" i="56"/>
  <c r="Y922" i="56"/>
  <c r="X923" i="56"/>
  <c r="X924" i="56"/>
  <c r="Y923" i="56"/>
  <c r="Y924" i="56"/>
  <c r="X925" i="56"/>
  <c r="Y925" i="56"/>
  <c r="X926" i="56"/>
  <c r="Y926" i="56"/>
  <c r="X927" i="56"/>
  <c r="Y927" i="56"/>
  <c r="X928" i="56"/>
  <c r="X929" i="56"/>
  <c r="Y928" i="56"/>
  <c r="Y929" i="56"/>
  <c r="X930" i="56"/>
  <c r="X931" i="56"/>
  <c r="Y930" i="56"/>
  <c r="Y931" i="56"/>
  <c r="X932" i="56"/>
  <c r="Y932" i="56"/>
  <c r="X933" i="56"/>
  <c r="Y933" i="56"/>
  <c r="X934" i="56"/>
  <c r="X935" i="56"/>
  <c r="Y934" i="56"/>
  <c r="Y935" i="56"/>
  <c r="X936" i="56"/>
  <c r="Y936" i="56"/>
  <c r="X937" i="56"/>
  <c r="Y937" i="56"/>
  <c r="X938" i="56"/>
  <c r="Y938" i="56"/>
  <c r="X939" i="56"/>
  <c r="Y939" i="56"/>
  <c r="X940" i="56"/>
  <c r="Y940" i="56"/>
  <c r="X941" i="56"/>
  <c r="Y941" i="56"/>
  <c r="X942" i="56"/>
  <c r="X943" i="56"/>
  <c r="Y942" i="56"/>
  <c r="Y943" i="56"/>
  <c r="X944" i="56"/>
  <c r="Y944" i="56"/>
  <c r="X945" i="56"/>
  <c r="Y945" i="56"/>
  <c r="X946" i="56"/>
  <c r="Y946" i="56"/>
  <c r="X947" i="56"/>
  <c r="X948" i="56"/>
  <c r="Y947" i="56"/>
  <c r="Y948" i="56"/>
  <c r="X949" i="56"/>
  <c r="Y949" i="56"/>
  <c r="X950" i="56"/>
  <c r="Y950" i="56"/>
  <c r="X951" i="56"/>
  <c r="X952" i="56"/>
  <c r="Y951" i="56"/>
  <c r="X953" i="56"/>
  <c r="Y952" i="56"/>
  <c r="X954" i="56"/>
  <c r="Y953" i="56"/>
  <c r="Y954" i="56"/>
  <c r="X955" i="56"/>
  <c r="Y955" i="56"/>
  <c r="X956" i="56"/>
  <c r="Y956" i="56"/>
  <c r="X957" i="56"/>
  <c r="X958" i="56"/>
  <c r="Y957" i="56"/>
  <c r="Y958" i="56"/>
  <c r="X959" i="56"/>
  <c r="Y959" i="56"/>
  <c r="X960" i="56"/>
  <c r="X961" i="56"/>
  <c r="Y960" i="56"/>
  <c r="X962" i="56"/>
  <c r="Y961" i="56"/>
  <c r="X963" i="56"/>
  <c r="Y962" i="56"/>
  <c r="Y963" i="56"/>
  <c r="X964" i="56"/>
  <c r="Y964" i="56"/>
  <c r="X965" i="56"/>
  <c r="Y965" i="56"/>
  <c r="X966" i="56"/>
  <c r="Y966" i="56"/>
  <c r="X967" i="56"/>
  <c r="X968" i="56"/>
  <c r="Y967" i="56"/>
  <c r="X969" i="56"/>
  <c r="Y968" i="56"/>
  <c r="Y969" i="56"/>
  <c r="X970" i="56"/>
  <c r="Y970" i="56"/>
  <c r="X971" i="56"/>
  <c r="X972" i="56"/>
  <c r="Y971" i="56"/>
  <c r="X973" i="56"/>
  <c r="Y972" i="56"/>
  <c r="Y973" i="56"/>
  <c r="X974" i="56"/>
  <c r="Y974" i="56"/>
  <c r="X975" i="56"/>
  <c r="Y975" i="56"/>
  <c r="X976" i="56"/>
  <c r="X977" i="56"/>
  <c r="Y976" i="56"/>
  <c r="Y977" i="56"/>
  <c r="X978" i="56"/>
  <c r="Y978" i="56"/>
  <c r="X979" i="56"/>
  <c r="Y979" i="56"/>
  <c r="X980" i="56"/>
  <c r="Y980" i="56"/>
  <c r="X981" i="56"/>
  <c r="X982" i="56"/>
  <c r="Y981" i="56"/>
  <c r="X983" i="56"/>
  <c r="Y982" i="56"/>
  <c r="Y983" i="56"/>
  <c r="X984" i="56"/>
  <c r="Y984" i="56"/>
  <c r="X985" i="56"/>
  <c r="Y985" i="56"/>
  <c r="X986" i="56"/>
  <c r="X987" i="56"/>
  <c r="Y986" i="56"/>
  <c r="X988" i="56"/>
  <c r="Y987" i="56"/>
  <c r="Y988" i="56"/>
  <c r="X989" i="56"/>
  <c r="Y989" i="56"/>
  <c r="X990" i="56"/>
  <c r="X991" i="56"/>
  <c r="Y990" i="56"/>
  <c r="Y991" i="56"/>
  <c r="X992" i="56"/>
  <c r="X993" i="56"/>
  <c r="Y992" i="56"/>
  <c r="Y993" i="56"/>
  <c r="X994" i="56"/>
  <c r="Y994" i="56"/>
  <c r="X995" i="56"/>
  <c r="Y995" i="56"/>
  <c r="X996" i="56"/>
  <c r="Y996" i="56"/>
  <c r="X997" i="56"/>
  <c r="Y997" i="56"/>
  <c r="X998" i="56"/>
  <c r="X999" i="56"/>
  <c r="Y998" i="56"/>
  <c r="Y999" i="56"/>
  <c r="X1000" i="56"/>
  <c r="Y1000" i="56"/>
  <c r="X1001" i="56"/>
  <c r="Y1001" i="56"/>
  <c r="X1002" i="56"/>
  <c r="Y1002" i="56"/>
  <c r="X1003" i="56"/>
  <c r="Y1003" i="56"/>
  <c r="X1004" i="56"/>
  <c r="Y1004" i="56"/>
  <c r="X1005" i="56"/>
  <c r="Y1005" i="56"/>
  <c r="X1006" i="56"/>
  <c r="Y1006" i="56"/>
  <c r="X1007" i="56"/>
  <c r="Y1007" i="56"/>
  <c r="X1008" i="56"/>
  <c r="X1009" i="56"/>
  <c r="Y1008" i="56"/>
  <c r="Y1009" i="56"/>
  <c r="X1010" i="56"/>
  <c r="Y1010" i="56"/>
  <c r="X1011" i="56"/>
  <c r="Y1011" i="56"/>
  <c r="X1012" i="56"/>
  <c r="Y1012" i="56"/>
  <c r="X1013" i="56"/>
  <c r="Y1013" i="56"/>
  <c r="X1014" i="56"/>
  <c r="X1015" i="56"/>
  <c r="Y1014" i="56"/>
  <c r="Y1015" i="56"/>
  <c r="X1016" i="56"/>
  <c r="X1017" i="56"/>
  <c r="Y1016" i="56"/>
  <c r="Y1017" i="56"/>
  <c r="X1018" i="56"/>
  <c r="X1019" i="56"/>
  <c r="Y1018" i="56"/>
  <c r="Y1019" i="56"/>
  <c r="X1020" i="56"/>
  <c r="X1021" i="56"/>
  <c r="Y1020" i="56"/>
  <c r="Y1021" i="56"/>
  <c r="X1022" i="56"/>
  <c r="Y1022" i="56"/>
  <c r="X1023" i="56"/>
  <c r="Y1023" i="56"/>
  <c r="X1024" i="56"/>
  <c r="Y1024" i="56"/>
  <c r="X1025" i="56"/>
  <c r="Y1025" i="56"/>
  <c r="X1026" i="56"/>
  <c r="Y1026" i="56"/>
  <c r="X1027" i="56"/>
  <c r="Y1027" i="56"/>
  <c r="X1028" i="56"/>
  <c r="Y1028" i="56"/>
  <c r="X1029" i="56"/>
  <c r="Y1029" i="56"/>
  <c r="X1030" i="56"/>
  <c r="X1031" i="56"/>
  <c r="Y1030" i="56"/>
  <c r="X1032" i="56"/>
  <c r="Y1031" i="56"/>
  <c r="X1033" i="56"/>
  <c r="Y1032" i="56"/>
  <c r="Y1033" i="56"/>
  <c r="X1034" i="56"/>
  <c r="X1035" i="56"/>
  <c r="Y1034" i="56"/>
  <c r="X1036" i="56"/>
  <c r="Y1035" i="56"/>
  <c r="X1037" i="56"/>
  <c r="Y1036" i="56"/>
  <c r="Y1037" i="56"/>
  <c r="X1038" i="56"/>
  <c r="Y1038" i="56"/>
  <c r="X1039" i="56"/>
  <c r="X1040" i="56"/>
  <c r="Y1039" i="56"/>
  <c r="X1041" i="56"/>
  <c r="Y1040" i="56"/>
  <c r="X1042" i="56"/>
  <c r="Y1041" i="56"/>
  <c r="Y1042" i="56"/>
  <c r="X1043" i="56"/>
  <c r="X1044" i="56"/>
  <c r="Y1043" i="56"/>
  <c r="Y1044" i="56"/>
  <c r="X1045" i="56"/>
  <c r="Y1045" i="56"/>
  <c r="X1046" i="56"/>
  <c r="Y1046" i="56"/>
  <c r="X1047" i="56"/>
  <c r="Y1047" i="56"/>
  <c r="X1048" i="56"/>
  <c r="X1049" i="56"/>
  <c r="Y1048" i="56"/>
  <c r="X1050" i="56"/>
  <c r="Y1049" i="56"/>
  <c r="Y1050" i="56"/>
  <c r="X1051" i="56"/>
  <c r="X1052" i="56"/>
  <c r="Y1051" i="56"/>
  <c r="Y1052" i="56"/>
  <c r="X1053" i="56"/>
  <c r="X1054" i="56"/>
  <c r="Y1053" i="56"/>
  <c r="Y1054" i="56"/>
  <c r="X1055" i="56"/>
  <c r="Y1055" i="56"/>
  <c r="X1056" i="56"/>
  <c r="Y1056" i="56"/>
  <c r="X1057" i="56"/>
  <c r="Y1057" i="56"/>
  <c r="X1058" i="56"/>
  <c r="Y1058" i="56"/>
  <c r="X1059" i="56"/>
  <c r="X1060" i="56"/>
  <c r="Y1059" i="56"/>
  <c r="X1061" i="56"/>
  <c r="Y1060" i="56"/>
  <c r="Y1061" i="56"/>
  <c r="X1062" i="56"/>
  <c r="X1063" i="56"/>
  <c r="Y1062" i="56"/>
  <c r="Y1063" i="56"/>
  <c r="X1064" i="56"/>
  <c r="X1065" i="56"/>
  <c r="Y1064" i="56"/>
  <c r="Y1065" i="56"/>
  <c r="X1066" i="56"/>
  <c r="X1067" i="56"/>
  <c r="Y1066" i="56"/>
  <c r="Y1067" i="56"/>
  <c r="X1068" i="56"/>
  <c r="Y1068" i="56"/>
  <c r="X1069" i="56"/>
  <c r="X1070" i="56"/>
  <c r="Y1069" i="56"/>
  <c r="Y1070" i="56"/>
  <c r="X1071" i="56"/>
  <c r="Y1071" i="56"/>
  <c r="X1072" i="56"/>
  <c r="Y1072" i="56"/>
  <c r="X1073" i="56"/>
  <c r="Y1073" i="56"/>
  <c r="X1074" i="56"/>
  <c r="Y1074" i="56"/>
  <c r="X1075" i="56"/>
  <c r="Y1075" i="56"/>
  <c r="X1076" i="56"/>
  <c r="Y1076" i="56"/>
  <c r="X1077" i="56"/>
  <c r="Y1077" i="56"/>
  <c r="X1078" i="56"/>
  <c r="Y1078" i="56"/>
  <c r="X1079" i="56"/>
  <c r="Y1079" i="56"/>
  <c r="X1080" i="56"/>
  <c r="X1081" i="56"/>
  <c r="Y1080" i="56"/>
  <c r="Y1081" i="56"/>
  <c r="X1082" i="56"/>
  <c r="X1083" i="56"/>
  <c r="Y1082" i="56"/>
  <c r="Y1083" i="56"/>
  <c r="X1084" i="56"/>
  <c r="Y1084" i="56"/>
  <c r="X1085" i="56"/>
  <c r="X1086" i="56"/>
  <c r="Y1085" i="56"/>
  <c r="Y1086" i="56"/>
  <c r="X1087" i="56"/>
  <c r="Y1087" i="56"/>
  <c r="X1088" i="56"/>
  <c r="Y1088" i="56"/>
  <c r="X1089" i="56"/>
  <c r="Y1089" i="56"/>
  <c r="X1090" i="56"/>
  <c r="X1091" i="56"/>
  <c r="Y1090" i="56"/>
  <c r="X1092" i="56"/>
  <c r="Y1091" i="56"/>
  <c r="Y1092" i="56"/>
  <c r="X1093" i="56"/>
  <c r="Y1093" i="56"/>
  <c r="X1094" i="56"/>
  <c r="Y1094" i="56"/>
  <c r="X1095" i="56"/>
  <c r="Y1095" i="56"/>
  <c r="X1096" i="56"/>
  <c r="X1097" i="56"/>
  <c r="Y1096" i="56"/>
  <c r="X1098" i="56"/>
  <c r="Y1097" i="56"/>
  <c r="Y1098" i="56"/>
  <c r="X1099" i="56"/>
  <c r="Y1099" i="56"/>
  <c r="X1100" i="56"/>
  <c r="Y1100" i="56"/>
  <c r="X1101" i="56"/>
  <c r="Y1101" i="56"/>
  <c r="X1102" i="56"/>
  <c r="Y1102" i="56"/>
  <c r="X1103" i="56"/>
  <c r="X1104" i="56"/>
  <c r="Y1103" i="56"/>
  <c r="Y1104" i="56"/>
  <c r="X1105" i="56"/>
  <c r="Y1105" i="56"/>
  <c r="X1106" i="56"/>
  <c r="Y1106" i="56"/>
  <c r="X1107" i="56"/>
  <c r="X1108" i="56"/>
  <c r="Y1107" i="56"/>
  <c r="Y1108" i="56"/>
  <c r="X1109" i="56"/>
  <c r="Y1109" i="56"/>
  <c r="X1110" i="56"/>
  <c r="Y1110" i="56"/>
  <c r="X1111" i="56"/>
  <c r="X1112" i="56"/>
  <c r="Y1111" i="56"/>
  <c r="X1113" i="56"/>
  <c r="Y1112" i="56"/>
  <c r="X1114" i="56"/>
  <c r="Y1113" i="56"/>
  <c r="Y1114" i="56"/>
  <c r="X1115" i="56"/>
  <c r="X1116" i="56"/>
  <c r="Y1115" i="56"/>
  <c r="X1117" i="56"/>
  <c r="Y1116" i="56"/>
  <c r="Y1117" i="56"/>
  <c r="X1118" i="56"/>
  <c r="Y1118" i="56"/>
  <c r="X1119" i="56"/>
  <c r="Y1119" i="56"/>
  <c r="X1120" i="56"/>
  <c r="Y1120" i="56"/>
  <c r="X1121" i="56"/>
  <c r="X1122" i="56"/>
  <c r="Y1121" i="56"/>
  <c r="X1123" i="56"/>
  <c r="Y1122" i="56"/>
  <c r="X1124" i="56"/>
  <c r="Y1123" i="56"/>
  <c r="Y1124" i="56"/>
  <c r="X1125" i="56"/>
  <c r="X1126" i="56"/>
  <c r="Y1125" i="56"/>
  <c r="Y1126" i="56"/>
  <c r="X1127" i="56"/>
  <c r="X1128" i="56"/>
  <c r="Y1127" i="56"/>
  <c r="Y1128" i="56"/>
  <c r="X1129" i="56"/>
  <c r="Y1129" i="56"/>
  <c r="X1130" i="56"/>
  <c r="Y1130" i="56"/>
  <c r="X1131" i="56"/>
  <c r="X1132" i="56"/>
  <c r="Y1131" i="56"/>
  <c r="Y1132" i="56"/>
  <c r="X1133" i="56"/>
  <c r="Y1133" i="56"/>
  <c r="X1134" i="56"/>
  <c r="X1135" i="56"/>
  <c r="Y1134" i="56"/>
  <c r="X1136" i="56"/>
  <c r="Y1135" i="56"/>
  <c r="X1137" i="56"/>
  <c r="Y1136" i="56"/>
  <c r="Y1137" i="56"/>
  <c r="X1138" i="56"/>
  <c r="Y1138" i="56"/>
  <c r="X1139" i="56"/>
  <c r="X1140" i="56"/>
  <c r="Y1139" i="56"/>
  <c r="X1141" i="56"/>
  <c r="Y1140" i="56"/>
  <c r="Y1141" i="56"/>
  <c r="X1142" i="56"/>
  <c r="X1143" i="56"/>
  <c r="Y1142" i="56"/>
  <c r="Y1143" i="56"/>
  <c r="X1144" i="56"/>
  <c r="X1145" i="56"/>
  <c r="Y1144" i="56"/>
  <c r="Y1145" i="56"/>
  <c r="X1146" i="56"/>
  <c r="Y1146" i="56"/>
  <c r="X1147" i="56"/>
  <c r="Y1147" i="56"/>
  <c r="X1148" i="56"/>
  <c r="Y1148" i="56"/>
  <c r="X1149" i="56"/>
  <c r="Y1149" i="56"/>
  <c r="X1150" i="56"/>
  <c r="X1151" i="56"/>
  <c r="Y1150" i="56"/>
  <c r="X1152" i="56"/>
  <c r="Y1151" i="56"/>
  <c r="Y1152" i="56"/>
  <c r="X1153" i="56"/>
  <c r="Y1153" i="56"/>
  <c r="X1154" i="56"/>
  <c r="Y1154" i="56"/>
  <c r="X1155" i="56"/>
  <c r="X1156" i="56"/>
  <c r="Y1155" i="56"/>
  <c r="Y1156" i="56"/>
  <c r="X1157" i="56"/>
  <c r="X1158" i="56"/>
  <c r="Y1157" i="56"/>
  <c r="Y1158" i="56"/>
  <c r="X1159" i="56"/>
  <c r="Y1159" i="56"/>
  <c r="X1160" i="56"/>
  <c r="X1161" i="56"/>
  <c r="Y1160" i="56"/>
  <c r="Y1161" i="56"/>
  <c r="X1162" i="56"/>
  <c r="X1163" i="56"/>
  <c r="Y1162" i="56"/>
  <c r="Y1163" i="56"/>
  <c r="X1164" i="56"/>
  <c r="X1165" i="56"/>
  <c r="Y1164" i="56"/>
  <c r="Y1165" i="56"/>
  <c r="X1166" i="56"/>
  <c r="Y1166" i="56"/>
  <c r="X1167" i="56"/>
  <c r="Y1167" i="56"/>
  <c r="X1168" i="56"/>
  <c r="X1169" i="56"/>
  <c r="Y1168" i="56"/>
  <c r="Y1169" i="56"/>
  <c r="X1170" i="56"/>
  <c r="Y1170" i="56"/>
  <c r="X1171" i="56"/>
  <c r="Y1171" i="56"/>
  <c r="X1172" i="56"/>
  <c r="X1173" i="56"/>
  <c r="Y1172" i="56"/>
  <c r="Y1173" i="56"/>
  <c r="X1174" i="56"/>
  <c r="Y1174" i="56"/>
  <c r="X1175" i="56"/>
  <c r="X1176" i="56"/>
  <c r="Y1175" i="56"/>
  <c r="Y1176" i="56"/>
  <c r="X1177" i="56"/>
  <c r="Y1177" i="56"/>
  <c r="X1178" i="56"/>
  <c r="X1179" i="56"/>
  <c r="Y1178" i="56"/>
  <c r="Y1179" i="56"/>
  <c r="X1180" i="56"/>
  <c r="X1181" i="56"/>
  <c r="Y1180" i="56"/>
  <c r="Y1181" i="56"/>
  <c r="X1182" i="56"/>
  <c r="Y1182" i="56"/>
  <c r="X1183" i="56"/>
  <c r="Y1183" i="56"/>
  <c r="X1184" i="56"/>
  <c r="Y1184" i="56"/>
  <c r="X1185" i="56"/>
  <c r="Y1185" i="56"/>
  <c r="X1186" i="56"/>
  <c r="X1187" i="56"/>
  <c r="Y1186" i="56"/>
  <c r="Y1187" i="56"/>
  <c r="X1188" i="56"/>
  <c r="Y1188" i="56"/>
  <c r="X1189" i="56"/>
  <c r="Y1189" i="56"/>
  <c r="X1190" i="56"/>
  <c r="Y1190" i="56"/>
  <c r="X1191" i="56"/>
  <c r="X1192" i="56"/>
  <c r="Y1191" i="56"/>
  <c r="Y1192" i="56"/>
  <c r="X1193" i="56"/>
  <c r="Y1193" i="56"/>
  <c r="X1194" i="56"/>
  <c r="Y1194" i="56"/>
  <c r="X1195" i="56"/>
  <c r="Y1195" i="56"/>
  <c r="X1196" i="56"/>
  <c r="Y1196" i="56"/>
  <c r="X1197" i="56"/>
  <c r="X1198" i="56"/>
  <c r="Y1197" i="56"/>
  <c r="Y1198" i="56"/>
  <c r="X1199" i="56"/>
  <c r="Y1199" i="56"/>
  <c r="X1200" i="56"/>
  <c r="Y1200" i="56"/>
  <c r="X1201" i="56"/>
  <c r="Y1201" i="56"/>
  <c r="X1202" i="56"/>
  <c r="X1203" i="56"/>
  <c r="Y1202" i="56"/>
  <c r="X1204" i="56"/>
  <c r="Y1203" i="56"/>
  <c r="X1205" i="56"/>
  <c r="Y1204" i="56"/>
  <c r="Y1205" i="56"/>
  <c r="X1206" i="56"/>
  <c r="X1207" i="56"/>
  <c r="Y1206" i="56"/>
  <c r="Y1207" i="56"/>
  <c r="X1208" i="56"/>
  <c r="Y1208" i="56"/>
  <c r="X1209" i="56"/>
  <c r="Y1209" i="56"/>
  <c r="X1210" i="56"/>
  <c r="Y1210" i="56"/>
  <c r="X1211" i="56"/>
  <c r="X1212" i="56"/>
  <c r="Y1211" i="56"/>
  <c r="X1213" i="56"/>
  <c r="Y1212" i="56"/>
  <c r="X1214" i="56"/>
  <c r="Y1213" i="56"/>
  <c r="Y1214" i="56"/>
  <c r="X1215" i="56"/>
  <c r="X1216" i="56"/>
  <c r="Y1215" i="56"/>
  <c r="Y1216" i="56"/>
  <c r="X1217" i="56"/>
  <c r="X1218" i="56"/>
  <c r="Y1217" i="56"/>
  <c r="Y1218" i="56"/>
  <c r="X1219" i="56"/>
  <c r="X1220" i="56"/>
  <c r="Y1219" i="56"/>
  <c r="Y1220" i="56"/>
  <c r="X1221" i="56"/>
  <c r="Y1221" i="56"/>
  <c r="X1222" i="56"/>
  <c r="X1223" i="56"/>
  <c r="Y1222" i="56"/>
  <c r="X1224" i="56"/>
  <c r="Y1223" i="56"/>
  <c r="Y1224" i="56"/>
  <c r="X1225" i="56"/>
  <c r="X1226" i="56"/>
  <c r="Y1225" i="56"/>
  <c r="Y1226" i="56"/>
  <c r="X1227" i="56"/>
  <c r="X1228" i="56"/>
  <c r="Y1227" i="56"/>
  <c r="Y1228" i="56"/>
  <c r="X1229" i="56"/>
  <c r="X1230" i="56"/>
  <c r="Y1229" i="56"/>
  <c r="Y1230" i="56"/>
  <c r="X1231" i="56"/>
  <c r="Y1231" i="56"/>
  <c r="X1232" i="56"/>
  <c r="Y1232" i="56"/>
  <c r="X1233" i="56"/>
  <c r="Y1233" i="56"/>
  <c r="X1234" i="56"/>
  <c r="Y1234" i="56"/>
  <c r="X1235" i="56"/>
  <c r="Y1235" i="56"/>
  <c r="X1236" i="56"/>
  <c r="Y1236" i="56"/>
  <c r="X1237" i="56"/>
  <c r="Y1237" i="56"/>
  <c r="X1238" i="56"/>
  <c r="Y1238" i="56"/>
  <c r="X1239" i="56"/>
  <c r="X1240" i="56"/>
  <c r="Y1239" i="56"/>
  <c r="X1241" i="56"/>
  <c r="Y1240" i="56"/>
  <c r="X1242" i="56"/>
  <c r="Y1241" i="56"/>
  <c r="Y1242" i="56"/>
  <c r="X1243" i="56"/>
  <c r="Y1243" i="56"/>
  <c r="X1244" i="56"/>
  <c r="X1245" i="56"/>
  <c r="Y1244" i="56"/>
  <c r="Y1245" i="56"/>
  <c r="X1246" i="56"/>
  <c r="X1247" i="56"/>
  <c r="Y1246" i="56"/>
  <c r="Y1247" i="56"/>
  <c r="X1248" i="56"/>
  <c r="Y1248" i="56"/>
  <c r="X1249" i="56"/>
  <c r="X1250" i="56"/>
  <c r="Y1249" i="56"/>
  <c r="X1251" i="56"/>
  <c r="Y1250" i="56"/>
  <c r="Y1251" i="56"/>
  <c r="X1252" i="56"/>
  <c r="X1253" i="56"/>
  <c r="Y1252" i="56"/>
  <c r="Y1253" i="56"/>
  <c r="X1254" i="56"/>
  <c r="Y1254" i="56"/>
  <c r="X1255" i="56"/>
  <c r="Y1255" i="56"/>
  <c r="X1256" i="56"/>
  <c r="Y1256" i="56"/>
  <c r="X1257" i="56"/>
  <c r="Y1257" i="56"/>
  <c r="X1258" i="56"/>
  <c r="Y1258" i="56"/>
  <c r="X1259" i="56"/>
  <c r="X1260" i="56"/>
  <c r="Y1259" i="56"/>
  <c r="X1261" i="56"/>
  <c r="Y1260" i="56"/>
  <c r="Y1261" i="56"/>
  <c r="X1262" i="56"/>
  <c r="Y1262" i="56"/>
  <c r="X1263" i="56"/>
  <c r="X1264" i="56"/>
  <c r="Y1263" i="56"/>
  <c r="X1265" i="56"/>
  <c r="Y1264" i="56"/>
  <c r="X1266" i="56"/>
  <c r="Y1265" i="56"/>
  <c r="Y1266" i="56"/>
  <c r="X1267" i="56"/>
  <c r="X1268" i="56"/>
  <c r="Y1267" i="56"/>
  <c r="Y1268" i="56"/>
  <c r="X1269" i="56"/>
  <c r="Y1269" i="56"/>
  <c r="X1270" i="56"/>
  <c r="Y1270" i="56"/>
  <c r="X1271" i="56"/>
  <c r="Y1271" i="56"/>
  <c r="X1272" i="56"/>
  <c r="Y1272" i="56"/>
  <c r="X1273" i="56"/>
  <c r="X1274" i="56"/>
  <c r="Y1273" i="56"/>
  <c r="Y1274" i="56"/>
  <c r="X1275" i="56"/>
  <c r="Y1275" i="56"/>
  <c r="X1276" i="56"/>
  <c r="Y1276" i="56"/>
  <c r="X1277" i="56"/>
  <c r="Y1277" i="56"/>
  <c r="X1278" i="56"/>
  <c r="Y1278" i="56"/>
  <c r="X1279" i="56"/>
  <c r="X1280" i="56"/>
  <c r="Y1279" i="56"/>
  <c r="Y1280" i="56"/>
  <c r="X1281" i="56"/>
  <c r="Y1281" i="56"/>
  <c r="X1282" i="56"/>
  <c r="Y1282" i="56"/>
  <c r="X1283" i="56"/>
  <c r="Y1283" i="56"/>
  <c r="X1284" i="56"/>
  <c r="X1285" i="56"/>
  <c r="Y1284" i="56"/>
  <c r="Y1285" i="56"/>
  <c r="X1286" i="56"/>
  <c r="X1287" i="56"/>
  <c r="Y1286" i="56"/>
  <c r="Y1287" i="56"/>
  <c r="X1288" i="56"/>
  <c r="Y1288" i="56"/>
  <c r="X1289" i="56"/>
  <c r="Y1289" i="56"/>
  <c r="X1290" i="56"/>
  <c r="Y1290" i="56"/>
  <c r="X1291" i="56"/>
  <c r="X1292" i="56"/>
  <c r="Y1291" i="56"/>
  <c r="Y1292" i="56"/>
  <c r="X1293" i="56"/>
  <c r="Y1293" i="56"/>
  <c r="X1294" i="56"/>
  <c r="Y1294" i="56"/>
  <c r="X1295" i="56"/>
  <c r="X1296" i="56"/>
  <c r="Y1295" i="56"/>
  <c r="Y1296" i="56"/>
  <c r="X1297" i="56"/>
  <c r="Y1297" i="56"/>
  <c r="X1298" i="56"/>
  <c r="Y1298" i="56"/>
  <c r="X1299" i="56"/>
  <c r="Y1299" i="56"/>
  <c r="X1300" i="56"/>
  <c r="Y1300" i="56"/>
  <c r="X1301" i="56"/>
  <c r="X1302" i="56"/>
  <c r="Y1301" i="56"/>
  <c r="Y1302" i="56"/>
  <c r="X1303" i="56"/>
  <c r="Y1303" i="56"/>
  <c r="X1304" i="56"/>
  <c r="Y1304" i="56"/>
  <c r="X1305" i="56"/>
  <c r="X1306" i="56"/>
  <c r="Y1305" i="56"/>
  <c r="X1307" i="56"/>
  <c r="Y1306" i="56"/>
  <c r="Y1307" i="56"/>
  <c r="X1308" i="56"/>
  <c r="Y1308" i="56"/>
  <c r="X1309" i="56"/>
  <c r="Y1309" i="56"/>
  <c r="X1310" i="56"/>
  <c r="X1311" i="56"/>
  <c r="Y1310" i="56"/>
  <c r="Y1311" i="56"/>
  <c r="X1312" i="56"/>
  <c r="Y1312" i="56"/>
  <c r="X1313" i="56"/>
  <c r="Y1313" i="56"/>
  <c r="X1314" i="56"/>
  <c r="X1315" i="56"/>
  <c r="Y1314" i="56"/>
  <c r="Y1315" i="56"/>
  <c r="X1316" i="56"/>
  <c r="X1317" i="56"/>
  <c r="Y1316" i="56"/>
  <c r="Y1317" i="56"/>
  <c r="X1318" i="56"/>
  <c r="Y1318" i="56"/>
  <c r="X1319" i="56"/>
  <c r="Y1319" i="56"/>
  <c r="X1320" i="56"/>
  <c r="X1321" i="56"/>
  <c r="Y1320" i="56"/>
  <c r="X1322" i="56"/>
  <c r="Y1321" i="56"/>
  <c r="Y1322" i="56"/>
  <c r="X1323" i="56"/>
  <c r="Y1323" i="56"/>
  <c r="X1324" i="56"/>
  <c r="X1325" i="56"/>
  <c r="Y1324" i="56"/>
  <c r="Y1325" i="56"/>
  <c r="X1326" i="56"/>
  <c r="Y1326" i="56"/>
  <c r="X1327" i="56"/>
  <c r="Y1327" i="56"/>
  <c r="X1328" i="56"/>
  <c r="Y1328" i="56"/>
  <c r="X1329" i="56"/>
  <c r="Y1329" i="56"/>
  <c r="X1330" i="56"/>
  <c r="X1331" i="56"/>
  <c r="Y1330" i="56"/>
  <c r="Y1331" i="56"/>
  <c r="X1332" i="56"/>
  <c r="Y1332" i="56"/>
  <c r="X1333" i="56"/>
  <c r="Y1333" i="56"/>
  <c r="X1334" i="56"/>
  <c r="Y1334" i="56"/>
  <c r="X1335" i="56"/>
  <c r="Y1335" i="56"/>
  <c r="X1336" i="56"/>
  <c r="Y1336" i="56"/>
  <c r="X1337" i="56"/>
  <c r="X1338" i="56"/>
  <c r="Y1337" i="56"/>
  <c r="Y1338" i="56"/>
  <c r="X1339" i="56"/>
  <c r="Y1339" i="56"/>
  <c r="X1340" i="56"/>
  <c r="Y1340" i="56"/>
  <c r="X1341" i="56"/>
  <c r="X1342" i="56"/>
  <c r="Y1341" i="56"/>
  <c r="Y1342" i="56"/>
  <c r="X1343" i="56"/>
  <c r="Y1343" i="56"/>
  <c r="X1344" i="56"/>
  <c r="X1345" i="56"/>
  <c r="Y1344" i="56"/>
  <c r="Y1345" i="56"/>
  <c r="X1346" i="56"/>
  <c r="X1347" i="56"/>
  <c r="Y1346" i="56"/>
  <c r="Y1347" i="56"/>
  <c r="X1348" i="56"/>
  <c r="Y1348" i="56"/>
  <c r="X1349" i="56"/>
  <c r="Y1349" i="56"/>
  <c r="X1350" i="56"/>
  <c r="X1351" i="56"/>
  <c r="Y1350" i="56"/>
  <c r="Y1351" i="56"/>
  <c r="X1352" i="56"/>
  <c r="Y1352" i="56"/>
  <c r="X1353" i="56"/>
  <c r="Y1353" i="56"/>
  <c r="X1354" i="56"/>
  <c r="Y1354" i="56"/>
  <c r="X1355" i="56"/>
  <c r="X1356" i="56"/>
  <c r="Y1355" i="56"/>
  <c r="X1357" i="56"/>
  <c r="Y1356" i="56"/>
  <c r="X1358" i="56"/>
  <c r="Y1357" i="56"/>
  <c r="Y1358" i="56"/>
  <c r="X1359" i="56"/>
  <c r="Y1359" i="56"/>
  <c r="X1360" i="56"/>
  <c r="Y1360" i="56"/>
  <c r="X1361" i="56"/>
  <c r="X1362" i="56"/>
  <c r="Y1361" i="56"/>
  <c r="Y1362" i="56"/>
  <c r="X1363" i="56"/>
  <c r="Y1363" i="56"/>
  <c r="X1364" i="56"/>
  <c r="Y1364" i="56"/>
  <c r="X1365" i="56"/>
  <c r="X1366" i="56"/>
  <c r="Y1365" i="56"/>
  <c r="X1367" i="56"/>
  <c r="Y1366" i="56"/>
  <c r="X1368" i="56"/>
  <c r="Y1367" i="56"/>
  <c r="Y1368" i="56"/>
  <c r="X1369" i="56"/>
  <c r="Y1369" i="56"/>
  <c r="X1370" i="56"/>
  <c r="X1371" i="56"/>
  <c r="Y1370" i="56"/>
  <c r="X1372" i="56"/>
  <c r="Y1371" i="56"/>
  <c r="X1373" i="56"/>
  <c r="Y1372" i="56"/>
  <c r="Y1373" i="56"/>
  <c r="X1374" i="56"/>
  <c r="Y1374" i="56"/>
  <c r="X1375" i="56"/>
  <c r="Y1375" i="56"/>
  <c r="X1376" i="56"/>
  <c r="X1377" i="56"/>
  <c r="Y1376" i="56"/>
  <c r="X1378" i="56"/>
  <c r="Y1377" i="56"/>
  <c r="Y1378" i="56"/>
  <c r="X1379" i="56"/>
  <c r="Y1379" i="56"/>
  <c r="X1380" i="56"/>
  <c r="Y1380" i="56"/>
  <c r="X1381" i="56"/>
  <c r="Y1381" i="56"/>
  <c r="X1382" i="56"/>
  <c r="Y1382" i="56"/>
  <c r="X1383" i="56"/>
  <c r="Y1383" i="56"/>
  <c r="X1384" i="56"/>
  <c r="Y1384" i="56"/>
  <c r="X1385" i="56"/>
  <c r="Y1385" i="56"/>
  <c r="X1386" i="56"/>
  <c r="Y1386" i="56"/>
  <c r="X1387" i="56"/>
  <c r="Y1387" i="56"/>
  <c r="X1388" i="56"/>
  <c r="Y1388" i="56"/>
  <c r="X1389" i="56"/>
  <c r="Y1389" i="56"/>
  <c r="X1390" i="56"/>
  <c r="Y1390" i="56"/>
  <c r="X1391" i="56"/>
  <c r="Y1391" i="56"/>
  <c r="X1392" i="56"/>
  <c r="Y1392" i="56"/>
  <c r="X1393" i="56"/>
  <c r="Y1393" i="56"/>
  <c r="X1394" i="56"/>
  <c r="X1395" i="56"/>
  <c r="Y1394" i="56"/>
  <c r="Y1395" i="56"/>
  <c r="X1396" i="56"/>
  <c r="X1397" i="56"/>
  <c r="Y1396" i="56"/>
  <c r="Y1397" i="56"/>
  <c r="X1398" i="56"/>
  <c r="Y1398" i="56"/>
  <c r="X1399" i="56"/>
  <c r="X1400" i="56"/>
  <c r="Y1399" i="56"/>
  <c r="X1401" i="56"/>
  <c r="Y1400" i="56"/>
  <c r="Y1401" i="56"/>
  <c r="X1402" i="56"/>
  <c r="Y1402" i="56"/>
  <c r="X1403" i="56"/>
  <c r="X1404" i="56"/>
  <c r="Y1403" i="56"/>
  <c r="X1405" i="56"/>
  <c r="Y1404" i="56"/>
  <c r="Y1405" i="56"/>
  <c r="X1406" i="56"/>
  <c r="Y1406" i="56"/>
  <c r="X1407" i="56"/>
  <c r="Y1407" i="56"/>
  <c r="X1408" i="56"/>
  <c r="Y1408" i="56"/>
  <c r="X1409" i="56"/>
  <c r="Y1409" i="56"/>
  <c r="X1410" i="56"/>
  <c r="Y1410" i="56"/>
  <c r="X1411" i="56"/>
  <c r="Y1411" i="56"/>
  <c r="X1412" i="56"/>
  <c r="X1413" i="56"/>
  <c r="Y1412" i="56"/>
  <c r="Y1413" i="56"/>
  <c r="X1414" i="56"/>
  <c r="Y1414" i="56"/>
  <c r="X1415" i="56"/>
  <c r="Y1415" i="56"/>
  <c r="X1416" i="56"/>
  <c r="Y1416" i="56"/>
  <c r="X1417" i="56"/>
  <c r="Y1417" i="56"/>
  <c r="X1418" i="56"/>
  <c r="Y1418" i="56"/>
  <c r="X1419" i="56"/>
  <c r="Y1419" i="56"/>
  <c r="X1420" i="56"/>
  <c r="Y1420" i="56"/>
  <c r="X1421" i="56"/>
  <c r="Y1421" i="56"/>
  <c r="X1422" i="56"/>
  <c r="X1423" i="56"/>
  <c r="Y1422" i="56"/>
  <c r="Y1423" i="56"/>
  <c r="X1424" i="56"/>
  <c r="Y1424" i="56"/>
  <c r="X1425" i="56"/>
  <c r="X1426" i="56"/>
  <c r="Y1425" i="56"/>
  <c r="X1427" i="56"/>
  <c r="Y1426" i="56"/>
  <c r="Y1427" i="56"/>
  <c r="X1428" i="56"/>
  <c r="Y1428" i="56"/>
  <c r="X1429" i="56"/>
  <c r="Y1429" i="56"/>
  <c r="X1430" i="56"/>
  <c r="X1431" i="56"/>
  <c r="Y1430" i="56"/>
  <c r="Y1431" i="56"/>
  <c r="X1432" i="56"/>
  <c r="Y1432" i="56"/>
  <c r="X1433" i="56"/>
  <c r="Y1433" i="56"/>
  <c r="X1434" i="56"/>
  <c r="Y1434" i="56"/>
  <c r="X1435" i="56"/>
  <c r="Y1435" i="56"/>
  <c r="X1436" i="56"/>
  <c r="Y1436" i="56"/>
  <c r="X1437" i="56"/>
  <c r="Y1437" i="56"/>
  <c r="X1438" i="56"/>
  <c r="Y1438" i="56"/>
  <c r="X1439" i="56"/>
  <c r="Y1439" i="56"/>
  <c r="X1440" i="56"/>
  <c r="X1441" i="56"/>
  <c r="Y1440" i="56"/>
  <c r="Y1441" i="56"/>
  <c r="X1442" i="56"/>
  <c r="Y1442" i="56"/>
  <c r="X1443" i="56"/>
  <c r="Y1443" i="56"/>
  <c r="X1444" i="56"/>
  <c r="Y1444" i="56"/>
  <c r="X1445" i="56"/>
  <c r="Y1445" i="56"/>
  <c r="X1446" i="56"/>
  <c r="Y1446" i="56"/>
  <c r="X1447" i="56"/>
  <c r="X1448" i="56"/>
  <c r="Y1447" i="56"/>
  <c r="Y1448" i="56"/>
  <c r="X1449" i="56"/>
  <c r="Y1449" i="56"/>
  <c r="X1450" i="56"/>
  <c r="Y1450" i="56"/>
  <c r="X1451" i="56"/>
  <c r="Y1451" i="56"/>
  <c r="X1452" i="56"/>
  <c r="X1453" i="56"/>
  <c r="Y1452" i="56"/>
  <c r="Y1453" i="56"/>
  <c r="X1454" i="56"/>
  <c r="Y1454" i="56"/>
  <c r="X1455" i="56"/>
  <c r="Y1455" i="56"/>
  <c r="X1456" i="56"/>
  <c r="X1457" i="56"/>
  <c r="Y1456" i="56"/>
  <c r="Y1457" i="56"/>
  <c r="X1458" i="56"/>
  <c r="Y1458" i="56"/>
  <c r="X1459" i="56"/>
  <c r="Y1459" i="56"/>
  <c r="X1460" i="56"/>
  <c r="X1461" i="56"/>
  <c r="Y1460" i="56"/>
  <c r="Y1461" i="56"/>
  <c r="X1462" i="56"/>
  <c r="Y1462" i="56"/>
  <c r="X1463" i="56"/>
  <c r="Y1463" i="56"/>
  <c r="X1464" i="56"/>
  <c r="Y1464" i="56"/>
  <c r="X1465" i="56"/>
  <c r="Y1465" i="56"/>
  <c r="X1466" i="56"/>
  <c r="X1467" i="56"/>
  <c r="Y1466" i="56"/>
  <c r="X1468" i="56"/>
  <c r="Y1467" i="56"/>
  <c r="Y1468" i="56"/>
  <c r="X1469" i="56"/>
  <c r="Y1469" i="56"/>
  <c r="X1470" i="56"/>
  <c r="Y1470" i="56"/>
  <c r="X1471" i="56"/>
  <c r="Y1471" i="56"/>
  <c r="X1472" i="56"/>
  <c r="Y1472" i="56"/>
  <c r="X1473" i="56"/>
  <c r="Y1473" i="56"/>
  <c r="X1474" i="56"/>
  <c r="Y1474" i="56"/>
  <c r="X1475" i="56"/>
  <c r="Y1475" i="56"/>
  <c r="X1476" i="56"/>
  <c r="Y1476" i="56"/>
  <c r="X1477" i="56"/>
  <c r="X1478" i="56"/>
  <c r="Y1477" i="56"/>
  <c r="X1479" i="56"/>
  <c r="Y1478" i="56"/>
  <c r="Y1479" i="56"/>
  <c r="X1480" i="56"/>
  <c r="Y1480" i="56"/>
  <c r="X1481" i="56"/>
  <c r="Y1481" i="56"/>
  <c r="X1482" i="56"/>
  <c r="X1483" i="56"/>
  <c r="Y1482" i="56"/>
  <c r="Y1483" i="56"/>
  <c r="X1484" i="56"/>
  <c r="Y1484" i="56"/>
  <c r="X1485" i="56"/>
  <c r="Y1485" i="56"/>
  <c r="X1486" i="56"/>
  <c r="Y1486" i="56"/>
  <c r="X1487" i="56"/>
  <c r="X1488" i="56"/>
  <c r="Y1487" i="56"/>
  <c r="Y1488" i="56"/>
  <c r="X1489" i="56"/>
  <c r="X1490" i="56"/>
  <c r="Y1489" i="56"/>
  <c r="X1491" i="56"/>
  <c r="Y1490" i="56"/>
  <c r="Y1491" i="56"/>
  <c r="X1492" i="56"/>
  <c r="X1493" i="56"/>
  <c r="Y1492" i="56"/>
  <c r="X1494" i="56"/>
  <c r="Y1493" i="56"/>
  <c r="X1495" i="56"/>
  <c r="Y1494" i="56"/>
  <c r="Y1495" i="56"/>
  <c r="X1496" i="56"/>
  <c r="Y1496" i="56"/>
  <c r="X1497" i="56"/>
  <c r="X1498" i="56"/>
  <c r="Y1497" i="56"/>
  <c r="Y1498" i="56"/>
  <c r="X1499" i="56"/>
  <c r="Y1499" i="56"/>
  <c r="X1500" i="56"/>
  <c r="X1501" i="56"/>
  <c r="Y1500" i="56"/>
  <c r="Y1501" i="56"/>
  <c r="X1502" i="56"/>
  <c r="Y1502" i="56"/>
  <c r="X1503" i="56"/>
  <c r="Y1503" i="56"/>
  <c r="X1504" i="56"/>
  <c r="Y1504" i="56"/>
  <c r="X1505" i="56"/>
  <c r="Y1505" i="56"/>
  <c r="X1506" i="56"/>
  <c r="Y1506" i="56"/>
  <c r="X1507" i="56"/>
  <c r="X1508" i="56"/>
  <c r="Y1507" i="56"/>
  <c r="Y1508" i="56"/>
  <c r="X1509" i="56"/>
  <c r="X1510" i="56"/>
  <c r="Y1509" i="56"/>
  <c r="X1511" i="56"/>
  <c r="Y1510" i="56"/>
  <c r="Y1511" i="56"/>
  <c r="X1512" i="56"/>
  <c r="X1513" i="56"/>
  <c r="Y1512" i="56"/>
  <c r="X1514" i="56"/>
  <c r="Y1513" i="56"/>
  <c r="Y1514" i="56"/>
  <c r="X1515" i="56"/>
  <c r="Y1515" i="56"/>
  <c r="X1516" i="56"/>
  <c r="Y1516" i="56"/>
  <c r="X1517" i="56"/>
  <c r="Y1517" i="56"/>
  <c r="X1518" i="56"/>
  <c r="X1519" i="56"/>
  <c r="Y1518" i="56"/>
  <c r="Y1519" i="56"/>
  <c r="X1520" i="56"/>
  <c r="X1521" i="56"/>
  <c r="Y1520" i="56"/>
  <c r="Y1521" i="56"/>
  <c r="X1522" i="56"/>
  <c r="Y1522" i="56"/>
  <c r="X1523" i="56"/>
  <c r="X1524" i="56"/>
  <c r="Y1523" i="56"/>
  <c r="X1525" i="56"/>
  <c r="Y1524" i="56"/>
  <c r="X1526" i="56"/>
  <c r="Y1525" i="56"/>
  <c r="Y1526" i="56"/>
  <c r="X1527" i="56"/>
  <c r="X1528" i="56"/>
  <c r="Y1527" i="56"/>
  <c r="Y1528" i="56"/>
  <c r="X1529" i="56"/>
  <c r="X1530" i="56"/>
  <c r="Y1529" i="56"/>
  <c r="Y1530" i="56"/>
  <c r="X1531" i="56"/>
  <c r="Y1531" i="56"/>
  <c r="X1532" i="56"/>
  <c r="Y1532" i="56"/>
  <c r="X1533" i="56"/>
  <c r="X1534" i="56"/>
  <c r="Y1533" i="56"/>
  <c r="Y1534" i="56"/>
  <c r="X1535" i="56"/>
  <c r="Y1535" i="56"/>
  <c r="X1536" i="56"/>
  <c r="Y1536" i="56"/>
  <c r="X1537" i="56"/>
  <c r="Y1537" i="56"/>
  <c r="X1538" i="56"/>
  <c r="Y1538" i="56"/>
  <c r="X1539" i="56"/>
  <c r="X1540" i="56"/>
  <c r="Y1539" i="56"/>
  <c r="X1541" i="56"/>
  <c r="Y1540" i="56"/>
  <c r="Y1541" i="56"/>
  <c r="X1542" i="56"/>
  <c r="X1543" i="56"/>
  <c r="Y1542" i="56"/>
  <c r="Y1543" i="56"/>
  <c r="X1544" i="56"/>
  <c r="Y1544" i="56"/>
  <c r="X1545" i="56"/>
  <c r="Y1545" i="56"/>
  <c r="X1546" i="56"/>
  <c r="Y1546" i="56"/>
  <c r="X1547" i="56"/>
  <c r="Y1547" i="56"/>
  <c r="X1548" i="56"/>
  <c r="X1549" i="56"/>
  <c r="Y1548" i="56"/>
  <c r="Y1549" i="56"/>
  <c r="X1550" i="56"/>
  <c r="Y1550" i="56"/>
  <c r="X1551" i="56"/>
  <c r="X1552" i="56"/>
  <c r="Y1551" i="56"/>
  <c r="X1553" i="56"/>
  <c r="Y1552" i="56"/>
  <c r="Y1553" i="56"/>
  <c r="X1554" i="56"/>
  <c r="Y1554" i="56"/>
  <c r="X1555" i="56"/>
  <c r="X1556" i="56"/>
  <c r="Y1555" i="56"/>
  <c r="X1557" i="56"/>
  <c r="Y1556" i="56"/>
  <c r="Y1557" i="56"/>
  <c r="X1558" i="56"/>
  <c r="Y1558" i="56"/>
  <c r="X1559" i="56"/>
  <c r="Y1559" i="56"/>
  <c r="X1560" i="56"/>
  <c r="X1561" i="56"/>
  <c r="Y1560" i="56"/>
  <c r="X1562" i="56"/>
  <c r="Y1561" i="56"/>
  <c r="Y1562" i="56"/>
  <c r="X1563" i="56"/>
  <c r="Y1563" i="56"/>
  <c r="X1564" i="56"/>
  <c r="X1565" i="56"/>
  <c r="Y1564" i="56"/>
  <c r="X1566" i="56"/>
  <c r="Y1565" i="56"/>
  <c r="Y1566" i="56"/>
  <c r="X1567" i="56"/>
  <c r="Y1567" i="56"/>
  <c r="X1568" i="56"/>
  <c r="Y1568" i="56"/>
  <c r="X1569" i="56"/>
  <c r="X1570" i="56"/>
  <c r="Y1569" i="56"/>
  <c r="X1571" i="56"/>
  <c r="Y1570" i="56"/>
  <c r="Y1571" i="56"/>
  <c r="X1572" i="56"/>
  <c r="Y1572" i="56"/>
  <c r="X1573" i="56"/>
  <c r="Y1573" i="56"/>
  <c r="X1574" i="56"/>
  <c r="X1575" i="56"/>
  <c r="Y1574" i="56"/>
  <c r="X1576" i="56"/>
  <c r="Y1575" i="56"/>
  <c r="Y1576" i="56"/>
  <c r="X1577" i="56"/>
  <c r="Y1577" i="56"/>
  <c r="X1578" i="56"/>
  <c r="Y1578" i="56"/>
  <c r="X1579" i="56"/>
  <c r="X1580" i="56"/>
  <c r="Y1579" i="56"/>
  <c r="Y1580" i="56"/>
  <c r="X1581" i="56"/>
  <c r="X1582" i="56"/>
  <c r="Y1581" i="56"/>
  <c r="Y1582" i="56"/>
  <c r="X1583" i="56"/>
  <c r="Y1583" i="56"/>
  <c r="X1584" i="56"/>
  <c r="Y1584" i="56"/>
  <c r="X1585" i="56"/>
  <c r="Y1585" i="56"/>
  <c r="X1586" i="56"/>
  <c r="X1587" i="56"/>
  <c r="Y1586" i="56"/>
  <c r="Y1587" i="56"/>
  <c r="X1588" i="56"/>
  <c r="Y1588" i="56"/>
  <c r="X1589" i="56"/>
  <c r="Y1589" i="56"/>
  <c r="X1590" i="56"/>
  <c r="X1591" i="56"/>
  <c r="Y1590" i="56"/>
  <c r="X1592" i="56"/>
  <c r="Y1591" i="56"/>
  <c r="Y1592" i="56"/>
  <c r="X1593" i="56"/>
  <c r="Y1593" i="56"/>
  <c r="X1594" i="56"/>
  <c r="Y1594" i="56"/>
  <c r="X1595" i="56"/>
  <c r="Y1595" i="56"/>
  <c r="X1596" i="56"/>
  <c r="Y1596" i="56"/>
  <c r="X1597" i="56"/>
  <c r="Y1597" i="56"/>
  <c r="X1598" i="56"/>
  <c r="X1599" i="56"/>
  <c r="Y1598" i="56"/>
  <c r="Y1599" i="56"/>
  <c r="X1600" i="56"/>
  <c r="X1601" i="56"/>
  <c r="Y1600" i="56"/>
  <c r="X1602" i="56"/>
  <c r="Y1601" i="56"/>
  <c r="Y1602" i="56"/>
  <c r="X1603" i="56"/>
  <c r="Y1603" i="56"/>
  <c r="X1604" i="56"/>
  <c r="X1605" i="56"/>
  <c r="Y1604" i="56"/>
  <c r="Y1605" i="56"/>
  <c r="X1606" i="56"/>
  <c r="Y1606" i="56"/>
  <c r="X1607" i="56"/>
  <c r="Y1607" i="56"/>
  <c r="X1608" i="56"/>
  <c r="Y1608" i="56"/>
  <c r="X1609" i="56"/>
  <c r="Y1609" i="56"/>
  <c r="X1610" i="56"/>
  <c r="Y1610" i="56"/>
  <c r="X1611" i="56"/>
  <c r="X1612" i="56"/>
  <c r="Y1611" i="56"/>
  <c r="Y1612" i="56"/>
  <c r="X1613" i="56"/>
  <c r="Y1613" i="56"/>
  <c r="X1614" i="56"/>
  <c r="Y1614" i="56"/>
  <c r="X1615" i="56"/>
  <c r="Y1615" i="56"/>
  <c r="X1616" i="56"/>
  <c r="Y1616" i="56"/>
  <c r="X1617" i="56"/>
  <c r="Y1617" i="56"/>
  <c r="X1618" i="56"/>
  <c r="Y1618" i="56"/>
  <c r="X1619" i="56"/>
  <c r="Y1619" i="56"/>
  <c r="X1620" i="56"/>
  <c r="X1621" i="56"/>
  <c r="Y1620" i="56"/>
  <c r="Y1621" i="56"/>
  <c r="X1622" i="56"/>
  <c r="Y1622" i="56"/>
  <c r="X1623" i="56"/>
  <c r="Y1623" i="56"/>
  <c r="X1624" i="56"/>
  <c r="X1625" i="56"/>
  <c r="Y1624" i="56"/>
  <c r="X1626" i="56"/>
  <c r="Y1625" i="56"/>
  <c r="X1627" i="56"/>
  <c r="Y1626" i="56"/>
  <c r="Y1627" i="56"/>
  <c r="X1628" i="56"/>
  <c r="X1629" i="56"/>
  <c r="Y1628" i="56"/>
  <c r="X1630" i="56"/>
  <c r="Y1629" i="56"/>
  <c r="Y1630" i="56"/>
  <c r="X1631" i="56"/>
  <c r="X1632" i="56"/>
  <c r="Y1631" i="56"/>
  <c r="Y1632" i="56"/>
  <c r="X1633" i="56"/>
  <c r="Y1633" i="56"/>
  <c r="X1634" i="56"/>
  <c r="X1635" i="56"/>
  <c r="Y1634" i="56"/>
  <c r="Y1635" i="56"/>
  <c r="X1636" i="56"/>
  <c r="Y1636" i="56"/>
  <c r="X1637" i="56"/>
  <c r="Y1637" i="56"/>
  <c r="X1638" i="56"/>
  <c r="Y1638" i="56"/>
  <c r="X1639" i="56"/>
  <c r="X1640" i="56"/>
  <c r="Y1639" i="56"/>
  <c r="Y1640" i="56"/>
  <c r="X1641" i="56"/>
  <c r="X1642" i="56"/>
  <c r="Y1641" i="56"/>
  <c r="Y1642" i="56"/>
  <c r="X1643" i="56"/>
  <c r="Y1643" i="56"/>
  <c r="X1644" i="56"/>
  <c r="Y1644" i="56"/>
  <c r="X1645" i="56"/>
  <c r="Y1645" i="56"/>
  <c r="X1646" i="56"/>
  <c r="X1647" i="56"/>
  <c r="Y1646" i="56"/>
  <c r="Y1647" i="56"/>
  <c r="X1648" i="56"/>
  <c r="X1649" i="56"/>
  <c r="Y1648" i="56"/>
  <c r="Y1649" i="56"/>
  <c r="X1650" i="56"/>
  <c r="X1651" i="56"/>
  <c r="Y1650" i="56"/>
  <c r="Y1651" i="56"/>
  <c r="X1652" i="56"/>
  <c r="Y1652" i="56"/>
  <c r="X1653" i="56"/>
  <c r="Y1653" i="56"/>
  <c r="X1654" i="56"/>
  <c r="X1655" i="56"/>
  <c r="Y1654" i="56"/>
  <c r="Y1655" i="56"/>
  <c r="X1656" i="56"/>
  <c r="Y1656" i="56"/>
  <c r="X1657" i="56"/>
  <c r="Y1657" i="56"/>
  <c r="X1658" i="56"/>
  <c r="Y1658" i="56"/>
  <c r="X1659" i="56"/>
  <c r="Y1659" i="56"/>
  <c r="X1660" i="56"/>
  <c r="Y1660" i="56"/>
  <c r="X1661" i="56"/>
  <c r="X1662" i="56"/>
  <c r="Y1661" i="56"/>
  <c r="Y1662" i="56"/>
  <c r="X1663" i="56"/>
  <c r="Y1663" i="56"/>
  <c r="X1664" i="56"/>
  <c r="Y1664" i="56"/>
  <c r="X1665" i="56"/>
  <c r="Y1665" i="56"/>
  <c r="X1666" i="56"/>
  <c r="Y1666" i="56"/>
  <c r="X1667" i="56"/>
  <c r="Y1667" i="56"/>
  <c r="X1668" i="56"/>
  <c r="Y1668" i="56"/>
  <c r="X1669" i="56"/>
  <c r="Y1669" i="56"/>
  <c r="X1670" i="56"/>
  <c r="Y1670" i="56"/>
  <c r="X1671" i="56"/>
  <c r="X1672" i="56"/>
  <c r="Y1671" i="56"/>
  <c r="X1673" i="56"/>
  <c r="Y1672" i="56"/>
  <c r="Y1673" i="56"/>
  <c r="X1674" i="56"/>
  <c r="Y1674" i="56"/>
  <c r="X1675" i="56"/>
  <c r="Y1675" i="56"/>
  <c r="X1676" i="56"/>
  <c r="X1677" i="56"/>
  <c r="Y1676" i="56"/>
  <c r="X1678" i="56"/>
  <c r="Y1677" i="56"/>
  <c r="Y1678" i="56"/>
  <c r="X1679" i="56"/>
  <c r="Y1679" i="56"/>
  <c r="X1680" i="56"/>
  <c r="Y1680" i="56"/>
  <c r="X1681" i="56"/>
  <c r="Y1681" i="56"/>
  <c r="X1682" i="56"/>
  <c r="Y1682" i="56"/>
  <c r="X1683" i="56"/>
  <c r="Y1683" i="56"/>
  <c r="X1684" i="56"/>
  <c r="X1685" i="56"/>
  <c r="Y1684" i="56"/>
  <c r="Y1685" i="56"/>
  <c r="X1686" i="56"/>
  <c r="X1687" i="56"/>
  <c r="Y1686" i="56"/>
  <c r="Y1687" i="56"/>
  <c r="X1688" i="56"/>
  <c r="X1689" i="56"/>
  <c r="Y1688" i="56"/>
  <c r="X1690" i="56"/>
  <c r="Y1689" i="56"/>
  <c r="Y1690" i="56"/>
  <c r="X1691" i="56"/>
  <c r="Y1691" i="56"/>
  <c r="X1692" i="56"/>
  <c r="Y1692" i="56"/>
  <c r="X1693" i="56"/>
  <c r="Y1693" i="56"/>
  <c r="X1694" i="56"/>
  <c r="X1695" i="56"/>
  <c r="Y1694" i="56"/>
  <c r="X1696" i="56"/>
  <c r="Y1695" i="56"/>
  <c r="Y1696" i="56"/>
  <c r="X1697" i="56"/>
  <c r="Y1697" i="56"/>
  <c r="X1698" i="56"/>
  <c r="Y1698" i="56"/>
  <c r="X1699" i="56"/>
  <c r="Y1699" i="56"/>
  <c r="X1700" i="56"/>
  <c r="X1701" i="56"/>
  <c r="Y1700" i="56"/>
  <c r="Y1701" i="56"/>
  <c r="X1702" i="56"/>
  <c r="X1703" i="56"/>
  <c r="Y1702" i="56"/>
  <c r="Y1703" i="56"/>
  <c r="X1704" i="56"/>
  <c r="Y1704" i="56"/>
  <c r="X1705" i="56"/>
  <c r="Y1705" i="56"/>
  <c r="X1706" i="56"/>
  <c r="Y1706" i="56"/>
  <c r="X1707" i="56"/>
  <c r="Y1707" i="56"/>
  <c r="X1708" i="56"/>
  <c r="Y1708" i="56"/>
  <c r="X1709" i="56"/>
  <c r="X1710" i="56"/>
  <c r="Y1709" i="56"/>
  <c r="Y1710" i="56"/>
  <c r="X1711" i="56"/>
  <c r="X1712" i="56"/>
  <c r="Y1711" i="56"/>
  <c r="Y1712" i="56"/>
  <c r="X1713" i="56"/>
  <c r="Y1713" i="56"/>
  <c r="X1714" i="56"/>
  <c r="Y1714" i="56"/>
  <c r="X1715" i="56"/>
  <c r="Y1715" i="56"/>
  <c r="X1716" i="56"/>
  <c r="Y1716" i="56"/>
  <c r="X1717" i="56"/>
  <c r="Y1717" i="56"/>
  <c r="X1718" i="56"/>
  <c r="X1719" i="56"/>
  <c r="Y1718" i="56"/>
  <c r="Y1719" i="56"/>
  <c r="X1720" i="56"/>
  <c r="Y1720" i="56"/>
  <c r="X1721" i="56"/>
  <c r="Y1721" i="56"/>
  <c r="X1722" i="56"/>
  <c r="Y1722" i="56"/>
  <c r="X1723" i="56"/>
  <c r="Y1723" i="56"/>
  <c r="X1724" i="56"/>
  <c r="X1725" i="56"/>
  <c r="Y1724" i="56"/>
  <c r="Y1725" i="56"/>
  <c r="X1726" i="56"/>
  <c r="Y1726" i="56"/>
  <c r="X1727" i="56"/>
  <c r="Y1727" i="56"/>
  <c r="X1728" i="56"/>
  <c r="X1729" i="56"/>
  <c r="Y1728" i="56"/>
  <c r="X1730" i="56"/>
  <c r="Y1729" i="56"/>
  <c r="Y1730" i="56"/>
  <c r="X1731" i="56"/>
  <c r="Y1731" i="56"/>
  <c r="X1732" i="56"/>
  <c r="Y1732" i="56"/>
  <c r="X1733" i="56"/>
  <c r="X1734" i="56"/>
  <c r="Y1733" i="56"/>
  <c r="Y1734" i="56"/>
  <c r="X1735" i="56"/>
  <c r="Y1735" i="56"/>
  <c r="X1736" i="56"/>
  <c r="X1737" i="56"/>
  <c r="Y1736" i="56"/>
  <c r="Y1737" i="56"/>
  <c r="X1738" i="56"/>
  <c r="Y1738" i="56"/>
  <c r="X1739" i="56"/>
  <c r="X1740" i="56"/>
  <c r="Y1739" i="56"/>
  <c r="X1741" i="56"/>
  <c r="Y1740" i="56"/>
  <c r="X1742" i="56"/>
  <c r="Y1741" i="56"/>
  <c r="Y1742" i="56"/>
  <c r="X1743" i="56"/>
  <c r="X1744" i="56"/>
  <c r="Y1743" i="56"/>
  <c r="Y1744" i="56"/>
  <c r="X1745" i="56"/>
  <c r="Y1745" i="56"/>
  <c r="X1746" i="56"/>
  <c r="Y1746" i="56"/>
  <c r="X1747" i="56"/>
  <c r="Y1747" i="56"/>
  <c r="X1748" i="56"/>
  <c r="Y1748" i="56"/>
  <c r="X1749" i="56"/>
  <c r="Y1749" i="56"/>
  <c r="X1750" i="56"/>
  <c r="X1751" i="56"/>
  <c r="Y1750" i="56"/>
  <c r="Y1751" i="56"/>
  <c r="X1752" i="56"/>
  <c r="Y1752" i="56"/>
  <c r="X1753" i="56"/>
  <c r="X1754" i="56"/>
  <c r="Y1753" i="56"/>
  <c r="Y1754" i="56"/>
  <c r="X1755" i="56"/>
  <c r="X1756" i="56"/>
  <c r="Y1755" i="56"/>
  <c r="Y1756" i="56"/>
  <c r="X1757" i="56"/>
  <c r="Y1757" i="56"/>
  <c r="X1758" i="56"/>
  <c r="Y1758" i="56"/>
  <c r="X1759" i="56"/>
  <c r="Y1759" i="56"/>
  <c r="X1760" i="56"/>
  <c r="Y1760" i="56"/>
  <c r="X1761" i="56"/>
  <c r="Y1761" i="56"/>
  <c r="X1762" i="56"/>
  <c r="Y1762" i="56"/>
  <c r="X1763" i="56"/>
  <c r="Y1763" i="56"/>
  <c r="X1764" i="56"/>
  <c r="Y1764" i="56"/>
  <c r="X1765" i="56"/>
  <c r="X1766" i="56"/>
  <c r="Y1765" i="56"/>
  <c r="Y1766" i="56"/>
  <c r="X1767" i="56"/>
  <c r="X1768" i="56"/>
  <c r="Y1767" i="56"/>
  <c r="Y1768" i="56"/>
  <c r="X1769" i="56"/>
  <c r="Y1769" i="56"/>
  <c r="X1770" i="56"/>
  <c r="Y1770" i="56"/>
  <c r="X1771" i="56"/>
  <c r="Y1771" i="56"/>
  <c r="X1772" i="56"/>
  <c r="Y1772" i="56"/>
  <c r="X1773" i="56"/>
  <c r="Y1773" i="56"/>
  <c r="X1774" i="56"/>
  <c r="X1775" i="56"/>
  <c r="Y1774" i="56"/>
  <c r="Y1775" i="56"/>
  <c r="X1776" i="56"/>
  <c r="Y1776" i="56"/>
  <c r="X1777" i="56"/>
  <c r="Y1777" i="56"/>
  <c r="X1778" i="56"/>
  <c r="X1779" i="56"/>
  <c r="Y1778" i="56"/>
  <c r="Y1779" i="56"/>
  <c r="X1780" i="56"/>
  <c r="X1781" i="56"/>
  <c r="Y1780" i="56"/>
  <c r="Y1781" i="56"/>
  <c r="X1782" i="56"/>
  <c r="Y1782" i="56"/>
  <c r="X1783" i="56"/>
  <c r="X1784" i="56"/>
  <c r="Y1783" i="56"/>
  <c r="Y1784" i="56"/>
  <c r="X1785" i="56"/>
  <c r="X1786" i="56"/>
  <c r="Y1785" i="56"/>
  <c r="Y1786" i="56"/>
  <c r="X1787" i="56"/>
  <c r="Y1787" i="56"/>
  <c r="X1788" i="56"/>
  <c r="Y1788" i="56"/>
  <c r="X1789" i="56"/>
  <c r="X1790" i="56"/>
  <c r="Y1789" i="56"/>
  <c r="X1791" i="56"/>
  <c r="Y1790" i="56"/>
  <c r="X1792" i="56"/>
  <c r="Y1791" i="56"/>
  <c r="Y1792" i="56"/>
  <c r="X1793" i="56"/>
  <c r="Y1793" i="56"/>
  <c r="X1794" i="56"/>
  <c r="X1795" i="56"/>
  <c r="Y1794" i="56"/>
  <c r="Y1795" i="56"/>
  <c r="X1796" i="56"/>
  <c r="Y1796" i="56"/>
  <c r="X1797" i="56"/>
  <c r="X1798" i="56"/>
  <c r="Y1797" i="56"/>
  <c r="X1799" i="56"/>
  <c r="Y1798" i="56"/>
  <c r="Y1799" i="56"/>
  <c r="X1800" i="56"/>
  <c r="X1801" i="56"/>
  <c r="Y1800" i="56"/>
  <c r="Y1801" i="56"/>
  <c r="X1802" i="56"/>
  <c r="Y1802" i="56"/>
  <c r="X1803" i="56"/>
  <c r="Y1803" i="56"/>
  <c r="X1804" i="56"/>
  <c r="Y1804" i="56"/>
  <c r="X1805" i="56"/>
  <c r="Y1805" i="56"/>
  <c r="X1806" i="56"/>
  <c r="Y1806" i="56"/>
  <c r="X1807" i="56"/>
  <c r="X1808" i="56"/>
  <c r="Y1807" i="56"/>
  <c r="Y1808" i="56"/>
  <c r="X1809" i="56"/>
  <c r="Y1809" i="56"/>
  <c r="X1810" i="56"/>
  <c r="Y1810" i="56"/>
  <c r="X1811" i="56"/>
  <c r="Y1811" i="56"/>
  <c r="X1812" i="56"/>
  <c r="Y1812" i="56"/>
  <c r="X1813" i="56"/>
  <c r="X1814" i="56"/>
  <c r="Y1813" i="56"/>
  <c r="X1815" i="56"/>
  <c r="Y1814" i="56"/>
  <c r="Y1815" i="56"/>
  <c r="X1816" i="56"/>
  <c r="Y1816" i="56"/>
  <c r="X1817" i="56"/>
  <c r="X1818" i="56"/>
  <c r="Y1817" i="56"/>
  <c r="X1819" i="56"/>
  <c r="Y1818" i="56"/>
  <c r="X1820" i="56"/>
  <c r="Y1819" i="56"/>
  <c r="Y1820" i="56"/>
  <c r="X1821" i="56"/>
  <c r="X1822" i="56"/>
  <c r="Y1821" i="56"/>
  <c r="Y1822" i="56"/>
  <c r="X1823" i="56"/>
  <c r="Y1823" i="56"/>
  <c r="X1824" i="56"/>
  <c r="Y1824" i="56"/>
  <c r="X1825" i="56"/>
  <c r="Y1825" i="56"/>
  <c r="X1826" i="56"/>
  <c r="X1827" i="56"/>
  <c r="Y1826" i="56"/>
  <c r="X1828" i="56"/>
  <c r="Y1827" i="56"/>
  <c r="X1829" i="56"/>
  <c r="Y1828" i="56"/>
  <c r="Y1829" i="56"/>
  <c r="X1830" i="56"/>
  <c r="X1831" i="56"/>
  <c r="Y1830" i="56"/>
  <c r="X1832" i="56"/>
  <c r="Y1831" i="56"/>
  <c r="X1833" i="56"/>
  <c r="Y1832" i="56"/>
  <c r="Y1833" i="56"/>
  <c r="X1834" i="56"/>
  <c r="Y1834" i="56"/>
  <c r="X1835" i="56"/>
  <c r="Y1835" i="56"/>
  <c r="X1836" i="56"/>
  <c r="X1837" i="56"/>
  <c r="Y1836" i="56"/>
  <c r="Y1837" i="56"/>
  <c r="X1838" i="56"/>
  <c r="Y1838" i="56"/>
  <c r="X1839" i="56"/>
  <c r="Y1839" i="56"/>
  <c r="X1840" i="56"/>
  <c r="Y1840" i="56"/>
  <c r="X1841" i="56"/>
  <c r="Y1841" i="56"/>
  <c r="X1842" i="56"/>
  <c r="Y1842" i="56"/>
  <c r="X1843" i="56"/>
  <c r="Y1843" i="56"/>
  <c r="X1844" i="56"/>
  <c r="Y1844" i="56"/>
  <c r="X1845" i="56"/>
  <c r="Y1845" i="56"/>
  <c r="X1846" i="56"/>
  <c r="X1847" i="56"/>
  <c r="Y1846" i="56"/>
  <c r="Y1847" i="56"/>
  <c r="X1848" i="56"/>
  <c r="X1849" i="56"/>
  <c r="Y1848" i="56"/>
  <c r="X1850" i="56"/>
  <c r="Y1849" i="56"/>
  <c r="Y1850" i="56"/>
  <c r="X1851" i="56"/>
  <c r="X1852" i="56"/>
  <c r="Y1851" i="56"/>
  <c r="X1853" i="56"/>
  <c r="Y1852" i="56"/>
  <c r="Y1853" i="56"/>
  <c r="X1854" i="56"/>
  <c r="X1855" i="56"/>
  <c r="Y1854" i="56"/>
  <c r="Y1855" i="56"/>
  <c r="X1856" i="56"/>
  <c r="Y1856" i="56"/>
  <c r="X1857" i="56"/>
  <c r="Y1857" i="56"/>
  <c r="X1858" i="56"/>
  <c r="Y1858" i="56"/>
  <c r="X1859" i="56"/>
  <c r="Y1859" i="56"/>
  <c r="X1860" i="56"/>
  <c r="Y1860" i="56"/>
  <c r="X1861" i="56"/>
  <c r="X1862" i="56"/>
  <c r="Y1861" i="56"/>
  <c r="Y1862" i="56"/>
  <c r="X1863" i="56"/>
  <c r="Y1863" i="56"/>
  <c r="X1864" i="56"/>
  <c r="X1865" i="56"/>
  <c r="Y1864" i="56"/>
  <c r="Y1865" i="56"/>
  <c r="X1866" i="56"/>
  <c r="Y1866" i="56"/>
  <c r="X1867" i="56"/>
  <c r="Y1867" i="56"/>
  <c r="X1868" i="56"/>
  <c r="Y1868" i="56"/>
  <c r="X1869" i="56"/>
  <c r="X1870" i="56"/>
  <c r="Y1869" i="56"/>
  <c r="X1871" i="56"/>
  <c r="Y1870" i="56"/>
  <c r="X1872" i="56"/>
  <c r="Y1871" i="56"/>
  <c r="Y1872" i="56"/>
  <c r="X1873" i="56"/>
  <c r="Y1873" i="56"/>
  <c r="X1874" i="56"/>
  <c r="X1875" i="56"/>
  <c r="Y1874" i="56"/>
  <c r="Y1875" i="56"/>
  <c r="X1876" i="56"/>
  <c r="X1877" i="56"/>
  <c r="Y1876" i="56"/>
  <c r="Y1877" i="56"/>
  <c r="X1878" i="56"/>
  <c r="Y1878" i="56"/>
  <c r="X1879" i="56"/>
  <c r="Y1879" i="56"/>
  <c r="X1880" i="56"/>
  <c r="Y1880" i="56"/>
  <c r="X1881" i="56"/>
  <c r="Y1881" i="56"/>
  <c r="X1882" i="56"/>
  <c r="Y1882" i="56"/>
  <c r="X1883" i="56"/>
  <c r="Y1883" i="56"/>
  <c r="X1884" i="56"/>
  <c r="Y1884" i="56"/>
  <c r="X1885" i="56"/>
  <c r="Y1885" i="56"/>
  <c r="X1886" i="56"/>
  <c r="X1887" i="56"/>
  <c r="Y1886" i="56"/>
  <c r="X1888" i="56"/>
  <c r="Y1887" i="56"/>
  <c r="Y1888" i="56"/>
  <c r="X1889" i="56"/>
  <c r="Y1889" i="56"/>
  <c r="X1890" i="56"/>
  <c r="Y1890" i="56"/>
  <c r="X1891" i="56"/>
  <c r="Y1891" i="56"/>
  <c r="X1892" i="56"/>
  <c r="Y1892" i="56"/>
  <c r="X1893" i="56"/>
  <c r="Y1893" i="56"/>
  <c r="X1894" i="56"/>
  <c r="Y1894" i="56"/>
  <c r="X1895" i="56"/>
  <c r="X1896" i="56"/>
  <c r="Y1895" i="56"/>
  <c r="Y1896" i="56"/>
  <c r="X1897" i="56"/>
  <c r="Y1897" i="56"/>
  <c r="X1898" i="56"/>
  <c r="Y1898" i="56"/>
  <c r="X1899" i="56"/>
  <c r="Y1899" i="56"/>
  <c r="X1900" i="56"/>
  <c r="Y1900" i="56"/>
  <c r="X1901" i="56"/>
  <c r="Y1901" i="56"/>
  <c r="X1902" i="56"/>
  <c r="Y1902" i="56"/>
  <c r="X1903" i="56"/>
  <c r="Y1903" i="56"/>
  <c r="X1904" i="56"/>
  <c r="Y1904" i="56"/>
  <c r="X1905" i="56"/>
  <c r="Y1905" i="56"/>
  <c r="X1906" i="56"/>
  <c r="X1907" i="56"/>
  <c r="Y1906" i="56"/>
  <c r="X1908" i="56"/>
  <c r="Y1907" i="56"/>
  <c r="Y1908" i="56"/>
  <c r="X1909" i="56"/>
  <c r="Y1909" i="56"/>
  <c r="X1910" i="56"/>
  <c r="Y1910" i="56"/>
  <c r="X1911" i="56"/>
  <c r="X1912" i="56"/>
  <c r="Y1911" i="56"/>
  <c r="Y1912" i="56"/>
  <c r="X1913" i="56"/>
  <c r="Y1913" i="56"/>
  <c r="X1914" i="56"/>
  <c r="Y1914" i="56"/>
  <c r="X1915" i="56"/>
  <c r="Y1915" i="56"/>
  <c r="X1916" i="56"/>
  <c r="Y1916" i="56"/>
  <c r="X1917" i="56"/>
  <c r="Y1917" i="56"/>
  <c r="X1918" i="56"/>
  <c r="Y1918" i="56"/>
  <c r="X1919" i="56"/>
  <c r="X1920" i="56"/>
  <c r="Y1919" i="56"/>
  <c r="Y1920" i="56"/>
  <c r="X1921" i="56"/>
  <c r="Y1921" i="56"/>
  <c r="X1922" i="56"/>
  <c r="Y1922" i="56"/>
  <c r="X1923" i="56"/>
  <c r="Y1923" i="56"/>
  <c r="X1924" i="56"/>
  <c r="Y1924" i="56"/>
  <c r="X1925" i="56"/>
  <c r="X1926" i="56"/>
  <c r="Y1925" i="56"/>
  <c r="Y1926" i="56"/>
  <c r="X1927" i="56"/>
  <c r="Y1927" i="56"/>
  <c r="X1928" i="56"/>
  <c r="Y1928" i="56"/>
  <c r="X1929" i="56"/>
  <c r="X1930" i="56"/>
  <c r="Y1929" i="56"/>
  <c r="Y1930" i="56"/>
  <c r="X1931" i="56"/>
  <c r="Y1931" i="56"/>
  <c r="X1932" i="56"/>
  <c r="Y1932" i="56"/>
  <c r="X1933" i="56"/>
  <c r="X1934" i="56"/>
  <c r="Y1933" i="56"/>
  <c r="Y1934" i="56"/>
  <c r="X1935" i="56"/>
  <c r="Y1935" i="56"/>
  <c r="X1936" i="56"/>
  <c r="Y1936" i="56"/>
  <c r="X1937" i="56"/>
  <c r="Y1937" i="56"/>
  <c r="X1938" i="56"/>
  <c r="Y1938" i="56"/>
  <c r="X1939" i="56"/>
  <c r="Y1939" i="56"/>
  <c r="X1940" i="56"/>
  <c r="Y1940" i="56"/>
  <c r="X1941" i="56"/>
  <c r="X1942" i="56"/>
  <c r="Y1941" i="56"/>
  <c r="X1943" i="56"/>
  <c r="Y1942" i="56"/>
  <c r="Y1943" i="56"/>
  <c r="X1944" i="56"/>
  <c r="Y1944" i="56"/>
  <c r="X1945" i="56"/>
  <c r="Y1945" i="56"/>
  <c r="X1946" i="56"/>
  <c r="X1947" i="56"/>
  <c r="Y1946" i="56"/>
  <c r="Y1947" i="56"/>
  <c r="X1948" i="56"/>
  <c r="X1949" i="56"/>
  <c r="Y1948" i="56"/>
  <c r="Y1949" i="56"/>
  <c r="X1950" i="56"/>
  <c r="Y1950" i="56"/>
  <c r="X1951" i="56"/>
  <c r="Y1951" i="56"/>
  <c r="X1952" i="56"/>
  <c r="X1953" i="56"/>
  <c r="Y1952" i="56"/>
  <c r="X1954" i="56"/>
  <c r="Y1953" i="56"/>
  <c r="Y1954" i="56"/>
  <c r="X1955" i="56"/>
  <c r="Y1955" i="56"/>
  <c r="X1956" i="56"/>
  <c r="X1957" i="56"/>
  <c r="Y1956" i="56"/>
  <c r="X1958" i="56"/>
  <c r="Y1957" i="56"/>
  <c r="Y1958" i="56"/>
  <c r="X1959" i="56"/>
  <c r="Y1959" i="56"/>
  <c r="X1960" i="56"/>
  <c r="Y1960" i="56"/>
  <c r="X1961" i="56"/>
  <c r="Y1961" i="56"/>
  <c r="X1962" i="56"/>
  <c r="Y1962" i="56"/>
  <c r="X1963" i="56"/>
  <c r="X1964" i="56"/>
  <c r="Y1963" i="56"/>
  <c r="Y1964" i="56"/>
  <c r="X1965" i="56"/>
  <c r="Y1965" i="56"/>
  <c r="X1966" i="56"/>
  <c r="Y1966" i="56"/>
  <c r="X1967" i="56"/>
  <c r="X1968" i="56"/>
  <c r="Y1967" i="56"/>
  <c r="Y1968" i="56"/>
  <c r="X1969" i="56"/>
  <c r="Y1969" i="56"/>
  <c r="X1970" i="56"/>
  <c r="X1971" i="56"/>
  <c r="Y1970" i="56"/>
  <c r="Y1971" i="56"/>
  <c r="X1972" i="56"/>
  <c r="Y1972" i="56"/>
  <c r="X1973" i="56"/>
  <c r="Y1973" i="56"/>
  <c r="X1974" i="56"/>
  <c r="X1975" i="56"/>
  <c r="Y1974" i="56"/>
  <c r="X1976" i="56"/>
  <c r="Y1975" i="56"/>
  <c r="Y1976" i="56"/>
  <c r="X1977" i="56"/>
  <c r="X1978" i="56"/>
  <c r="Y1977" i="56"/>
  <c r="X1979" i="56"/>
  <c r="Y1978" i="56"/>
  <c r="Y1979" i="56"/>
  <c r="X1980" i="56"/>
  <c r="X1981" i="56"/>
  <c r="Y1980" i="56"/>
  <c r="Y1981" i="56"/>
  <c r="X1982" i="56"/>
  <c r="X1983" i="56"/>
  <c r="Y1982" i="56"/>
  <c r="X1984" i="56"/>
  <c r="Y1983" i="56"/>
  <c r="X1985" i="56"/>
  <c r="Y1984" i="56"/>
  <c r="Y1985" i="56"/>
  <c r="X1986" i="56"/>
  <c r="Y1986" i="56"/>
  <c r="X1987" i="56"/>
  <c r="X1988" i="56"/>
  <c r="Y1987" i="56"/>
  <c r="X1989" i="56"/>
  <c r="Y1988" i="56"/>
  <c r="X1990" i="56"/>
  <c r="Y1989" i="56"/>
  <c r="X1991" i="56"/>
  <c r="Y1990" i="56"/>
  <c r="Y1991" i="56"/>
  <c r="X1992" i="56"/>
  <c r="Y1992" i="56"/>
  <c r="X1993" i="56"/>
  <c r="X1994" i="56"/>
  <c r="Y1993" i="56"/>
  <c r="X1995" i="56"/>
  <c r="Y1994" i="56"/>
  <c r="Y1995" i="56"/>
  <c r="X1996" i="56"/>
  <c r="Y1996" i="56"/>
  <c r="X1997" i="56"/>
  <c r="Y1997" i="56"/>
  <c r="X1998" i="56"/>
  <c r="X1999" i="56"/>
  <c r="Y1998" i="56"/>
  <c r="Y1999" i="56"/>
  <c r="X2000" i="56"/>
  <c r="Y2000" i="56"/>
  <c r="X2001" i="56"/>
  <c r="Y2001" i="56"/>
  <c r="X2002" i="56"/>
  <c r="X2003" i="56"/>
  <c r="Y2002" i="56"/>
  <c r="Y2003" i="56"/>
  <c r="X2004" i="56"/>
  <c r="Y2004" i="56"/>
  <c r="X2005" i="56"/>
  <c r="X2006" i="56"/>
  <c r="Y2005" i="56"/>
  <c r="X2007" i="56"/>
  <c r="Y2006" i="56"/>
  <c r="Y2007" i="56"/>
  <c r="X2008" i="56"/>
  <c r="X2009" i="56"/>
  <c r="Y2008" i="56"/>
  <c r="Y2009" i="56"/>
  <c r="X2010" i="56"/>
  <c r="Y2010" i="56"/>
  <c r="X2011" i="56"/>
  <c r="Y2011" i="56"/>
  <c r="X2012" i="56"/>
  <c r="X2013" i="56"/>
  <c r="Y2012" i="56"/>
  <c r="Y2013" i="56"/>
  <c r="X2014" i="56"/>
  <c r="Y2014" i="56"/>
  <c r="X2015" i="56"/>
  <c r="Y2015" i="56"/>
  <c r="X2016" i="56"/>
  <c r="X2017" i="56"/>
  <c r="Y2016" i="56"/>
  <c r="Y2017" i="56"/>
  <c r="X2018" i="56"/>
  <c r="Y2018" i="56"/>
  <c r="X2019" i="56"/>
  <c r="Y2019" i="56"/>
  <c r="X2020" i="56"/>
  <c r="X2021" i="56"/>
  <c r="Y2020" i="56"/>
  <c r="X2022" i="56"/>
  <c r="Y2021" i="56"/>
  <c r="X2023" i="56"/>
  <c r="Y2022" i="56"/>
  <c r="Y2023" i="56"/>
  <c r="X2024" i="56"/>
  <c r="X2025" i="56"/>
  <c r="Y2024" i="56"/>
  <c r="Y2025" i="56"/>
  <c r="X2026" i="56"/>
  <c r="Y2026" i="56"/>
  <c r="X2027" i="56"/>
  <c r="X2028" i="56"/>
  <c r="Y2027" i="56"/>
  <c r="Y2028" i="56"/>
  <c r="X2029" i="56"/>
  <c r="X2030" i="56"/>
  <c r="Y2029" i="56"/>
  <c r="Y2030" i="56"/>
  <c r="X2031" i="56"/>
  <c r="Y2031" i="56"/>
  <c r="X2032" i="56"/>
  <c r="X2033" i="56"/>
  <c r="Y2032" i="56"/>
  <c r="Y2033" i="56"/>
  <c r="X2034" i="56"/>
  <c r="Y2034" i="56"/>
  <c r="X2035" i="56"/>
  <c r="Y2035" i="56"/>
  <c r="X2036" i="56"/>
  <c r="X2037" i="56"/>
  <c r="Y2036" i="56"/>
  <c r="Y2037" i="56"/>
  <c r="X2038" i="56"/>
  <c r="Y2038" i="56"/>
  <c r="X2039" i="56"/>
  <c r="Y2039" i="56"/>
  <c r="X2040" i="56"/>
  <c r="Y2040" i="56"/>
  <c r="X2041" i="56"/>
  <c r="Y2041" i="56"/>
  <c r="X2042" i="56"/>
  <c r="X2043" i="56"/>
  <c r="Y2042" i="56"/>
  <c r="Y2043" i="56"/>
  <c r="X2044" i="56"/>
  <c r="Y2044" i="56"/>
  <c r="X2045" i="56"/>
  <c r="X2046" i="56"/>
  <c r="Y2045" i="56"/>
  <c r="Y2046" i="56"/>
  <c r="X2047" i="56"/>
  <c r="Y2047" i="56"/>
  <c r="X2048" i="56"/>
  <c r="X2049" i="56"/>
  <c r="Y2048" i="56"/>
  <c r="Y2049" i="56"/>
  <c r="X2050" i="56"/>
  <c r="Y2050" i="56"/>
  <c r="X2051" i="56"/>
  <c r="X2052" i="56"/>
  <c r="Y2051" i="56"/>
  <c r="Y2052" i="56"/>
  <c r="X2053" i="56"/>
  <c r="Y2053" i="56"/>
  <c r="X2054" i="56"/>
  <c r="Y2054" i="56"/>
  <c r="X2055" i="56"/>
  <c r="Y2055" i="56"/>
  <c r="X2056" i="56"/>
  <c r="Y2056" i="56"/>
  <c r="X2057" i="56"/>
  <c r="Y2057" i="56"/>
  <c r="X2058" i="56"/>
  <c r="Y2058" i="56"/>
  <c r="X2059" i="56"/>
  <c r="Y2059" i="56"/>
  <c r="X2060" i="56"/>
  <c r="Y2060" i="56"/>
  <c r="X2061" i="56"/>
  <c r="X2062" i="56"/>
  <c r="Y2061" i="56"/>
  <c r="Y2062" i="56"/>
  <c r="X2063" i="56"/>
  <c r="Y2063" i="56"/>
  <c r="X2064" i="56"/>
  <c r="Y2064" i="56"/>
  <c r="X2065" i="56"/>
  <c r="Y2065" i="56"/>
  <c r="X2066" i="56"/>
  <c r="Y2066" i="56"/>
  <c r="X2067" i="56"/>
  <c r="X2068" i="56"/>
  <c r="Y2067" i="56"/>
  <c r="Y2068" i="56"/>
  <c r="X2069" i="56"/>
  <c r="Y2069" i="56"/>
  <c r="X2070" i="56"/>
  <c r="Y2070" i="56"/>
  <c r="X2071" i="56"/>
  <c r="X2072" i="56"/>
  <c r="Y2071" i="56"/>
  <c r="Y2072" i="56"/>
  <c r="X2073" i="56"/>
  <c r="X2074" i="56"/>
  <c r="Y2073" i="56"/>
  <c r="Y2074" i="56"/>
  <c r="X2075" i="56"/>
  <c r="Y2075" i="56"/>
  <c r="X2076" i="56"/>
  <c r="Y2076" i="56"/>
  <c r="X2077" i="56"/>
  <c r="X2078" i="56"/>
  <c r="Y2077" i="56"/>
  <c r="Y2078" i="56"/>
  <c r="X2079" i="56"/>
  <c r="Y2079" i="56"/>
  <c r="X2080" i="56"/>
  <c r="Y2080" i="56"/>
  <c r="X2081" i="56"/>
  <c r="Y2081" i="56"/>
  <c r="X2082" i="56"/>
  <c r="Y2082" i="56"/>
  <c r="X2083" i="56"/>
  <c r="Y2083" i="56"/>
  <c r="X2084" i="56"/>
  <c r="Y2084" i="56"/>
  <c r="X2085" i="56"/>
  <c r="Y2085" i="56"/>
  <c r="X2086" i="56"/>
  <c r="Y2086" i="56"/>
  <c r="X2087" i="56"/>
  <c r="X2088" i="56"/>
  <c r="Y2087" i="56"/>
  <c r="Y2088" i="56"/>
  <c r="X2089" i="56"/>
  <c r="Y2089" i="56"/>
  <c r="X2090" i="56"/>
  <c r="X2091" i="56"/>
  <c r="Y2090" i="56"/>
  <c r="X2092" i="56"/>
  <c r="Y2091" i="56"/>
  <c r="Y2092" i="56"/>
  <c r="X2093" i="56"/>
  <c r="Y2093" i="56"/>
  <c r="X2094" i="56"/>
  <c r="Y2094" i="56"/>
  <c r="X2095" i="56"/>
  <c r="X2096" i="56"/>
  <c r="Y2095" i="56"/>
  <c r="Y2096" i="56"/>
  <c r="X2097" i="56"/>
  <c r="X2098" i="56"/>
  <c r="Y2097" i="56"/>
  <c r="X2099" i="56"/>
  <c r="Y2098" i="56"/>
  <c r="Y2099" i="56"/>
  <c r="X2100" i="56"/>
  <c r="X2101" i="56"/>
  <c r="Y2100" i="56"/>
  <c r="Y2101" i="56"/>
  <c r="X2102" i="56"/>
  <c r="Y2102" i="56"/>
  <c r="X2103" i="56"/>
  <c r="Y2103" i="56"/>
  <c r="X2104" i="56"/>
  <c r="Y2104" i="56"/>
  <c r="X2105" i="56"/>
  <c r="Y2105" i="56"/>
  <c r="X2106" i="56"/>
  <c r="X2107" i="56"/>
  <c r="Y2106" i="56"/>
  <c r="X2108" i="56"/>
  <c r="Y2107" i="56"/>
  <c r="Y2108" i="56"/>
  <c r="X2109" i="56"/>
  <c r="X2110" i="56"/>
  <c r="Y2109" i="56"/>
  <c r="Y2110" i="56"/>
  <c r="X2111" i="56"/>
  <c r="X2112" i="56"/>
  <c r="Y2111" i="56"/>
  <c r="Y2112" i="56"/>
  <c r="X2113" i="56"/>
  <c r="Y2113" i="56"/>
  <c r="X2114" i="56"/>
  <c r="X2115" i="56"/>
  <c r="Y2114" i="56"/>
  <c r="Y2115" i="56"/>
  <c r="X2116" i="56"/>
  <c r="Y2116" i="56"/>
  <c r="X2117" i="56"/>
  <c r="X2118" i="56"/>
  <c r="Y2117" i="56"/>
  <c r="X2119" i="56"/>
  <c r="Y2118" i="56"/>
  <c r="X2120" i="56"/>
  <c r="Y2119" i="56"/>
  <c r="Y2120" i="56"/>
  <c r="X2121" i="56"/>
  <c r="Y2121" i="56"/>
  <c r="X2122" i="56"/>
  <c r="Y2122" i="56"/>
  <c r="X2123" i="56"/>
  <c r="X2124" i="56"/>
  <c r="Y2123" i="56"/>
  <c r="X2125" i="56"/>
  <c r="Y2124" i="56"/>
  <c r="Y2125" i="56"/>
  <c r="X2126" i="56"/>
  <c r="Y2126" i="56"/>
  <c r="X2127" i="56"/>
  <c r="Y2127" i="56"/>
  <c r="X2128" i="56"/>
  <c r="X2129" i="56"/>
  <c r="Y2128" i="56"/>
  <c r="X2130" i="56"/>
  <c r="Y2129" i="56"/>
  <c r="X2131" i="56"/>
  <c r="Y2130" i="56"/>
  <c r="Y2131" i="56"/>
  <c r="X2132" i="56"/>
  <c r="Y2132" i="56"/>
  <c r="X2133" i="56"/>
  <c r="Y2133" i="56"/>
  <c r="X2134" i="56"/>
  <c r="X2135" i="56"/>
  <c r="Y2134" i="56"/>
  <c r="X2136" i="56"/>
  <c r="Y2135" i="56"/>
  <c r="Y2136" i="56"/>
  <c r="X2137" i="56"/>
  <c r="X2138" i="56"/>
  <c r="Y2137" i="56"/>
  <c r="X2139" i="56"/>
  <c r="Y2138" i="56"/>
  <c r="Y2139" i="56"/>
  <c r="X2140" i="56"/>
  <c r="Y2140" i="56"/>
  <c r="X2141" i="56"/>
  <c r="Y2141" i="56"/>
  <c r="X2142" i="56"/>
  <c r="Y2142" i="56"/>
  <c r="X2143" i="56"/>
  <c r="Y2143" i="56"/>
  <c r="X2144" i="56"/>
  <c r="X2145" i="56"/>
  <c r="Y2144" i="56"/>
  <c r="Y2145" i="56"/>
  <c r="X2146" i="56"/>
  <c r="Y2146" i="56"/>
  <c r="X2147" i="56"/>
  <c r="Y2147" i="56"/>
  <c r="X2148" i="56"/>
  <c r="Y2148" i="56"/>
  <c r="X2149" i="56"/>
  <c r="X2150" i="56"/>
  <c r="Y2149" i="56"/>
  <c r="X2151" i="56"/>
  <c r="Y2150" i="56"/>
  <c r="X2152" i="56"/>
  <c r="Y2151" i="56"/>
  <c r="Y2152" i="56"/>
  <c r="X2153" i="56"/>
  <c r="Y2153" i="56"/>
  <c r="X2154" i="56"/>
  <c r="X2155" i="56"/>
  <c r="Y2154" i="56"/>
  <c r="Y2155" i="56"/>
  <c r="X2156" i="56"/>
  <c r="X2157" i="56"/>
  <c r="Y2156" i="56"/>
  <c r="Y2157" i="56"/>
  <c r="X2158" i="56"/>
  <c r="Y2158" i="56"/>
  <c r="X2159" i="56"/>
  <c r="X2160" i="56"/>
  <c r="Y2159" i="56"/>
  <c r="Y2160" i="56"/>
  <c r="X2161" i="56"/>
  <c r="X2162" i="56"/>
  <c r="Y2161" i="56"/>
  <c r="X2163" i="56"/>
  <c r="Y2162" i="56"/>
  <c r="Y2163" i="56"/>
  <c r="X2164" i="56"/>
  <c r="Y2164" i="56"/>
  <c r="X2165" i="56"/>
  <c r="X2166" i="56"/>
  <c r="Y2165" i="56"/>
  <c r="Y2166" i="56"/>
  <c r="X2167" i="56"/>
  <c r="Y2167" i="56"/>
  <c r="X2168" i="56"/>
  <c r="Y2168" i="56"/>
  <c r="X2169" i="56"/>
  <c r="X2170" i="56"/>
  <c r="Y2169" i="56"/>
  <c r="Y2170" i="56"/>
  <c r="X2171" i="56"/>
  <c r="X2172" i="56"/>
  <c r="Y2171" i="56"/>
  <c r="X2173" i="56"/>
  <c r="Y2172" i="56"/>
  <c r="Y2173" i="56"/>
  <c r="X2174" i="56"/>
  <c r="Y2174" i="56"/>
  <c r="X2175" i="56"/>
  <c r="Y2175" i="56"/>
  <c r="X2176" i="56"/>
  <c r="X2177" i="56"/>
  <c r="Y2176" i="56"/>
  <c r="X2178" i="56"/>
  <c r="Y2177" i="56"/>
  <c r="Y2178" i="56"/>
  <c r="X2179" i="56"/>
  <c r="Y2179" i="56"/>
  <c r="X2180" i="56"/>
  <c r="X2181" i="56"/>
  <c r="Y2180" i="56"/>
  <c r="Y2181" i="56"/>
  <c r="X2182" i="56"/>
  <c r="X2183" i="56"/>
  <c r="Y2182" i="56"/>
  <c r="X2184" i="56"/>
  <c r="Y2183" i="56"/>
  <c r="Y2184" i="56"/>
  <c r="X2185" i="56"/>
  <c r="X2186" i="56"/>
  <c r="Y2185" i="56"/>
  <c r="X2187" i="56"/>
  <c r="Y2186" i="56"/>
  <c r="X2188" i="56"/>
  <c r="Y2187" i="56"/>
  <c r="Y2188" i="56"/>
  <c r="X2189" i="56"/>
  <c r="Y2189" i="56"/>
  <c r="X2190" i="56"/>
  <c r="X2191" i="56"/>
  <c r="Y2190" i="56"/>
  <c r="Y2191" i="56"/>
  <c r="X2192" i="56"/>
  <c r="Y2192" i="56"/>
  <c r="X2193" i="56"/>
  <c r="Y2193" i="56"/>
  <c r="X2194" i="56"/>
  <c r="X2195" i="56"/>
  <c r="Y2194" i="56"/>
  <c r="Y2195" i="56"/>
  <c r="X2196" i="56"/>
  <c r="Y2196" i="56"/>
  <c r="X2197" i="56"/>
  <c r="X2198" i="56"/>
  <c r="Y2197" i="56"/>
  <c r="Y2198" i="56"/>
  <c r="X2199" i="56"/>
  <c r="Y2199" i="56"/>
  <c r="X2200" i="56"/>
  <c r="Y2200" i="56"/>
  <c r="X2201" i="56"/>
  <c r="Y2201" i="56"/>
  <c r="X2202" i="56"/>
  <c r="Y2202" i="56"/>
  <c r="X2203" i="56"/>
  <c r="X2204" i="56"/>
  <c r="Y2203" i="56"/>
  <c r="X2205" i="56"/>
  <c r="Y2204" i="56"/>
  <c r="Y2205" i="56"/>
  <c r="X2206" i="56"/>
  <c r="Y2206" i="56"/>
  <c r="X2207" i="56"/>
  <c r="X2208" i="56"/>
  <c r="Y2207" i="56"/>
  <c r="X2209" i="56"/>
  <c r="Y2208" i="56"/>
  <c r="X2210" i="56"/>
  <c r="Y2209" i="56"/>
  <c r="Y2210" i="56"/>
  <c r="X2211" i="56"/>
  <c r="X2212" i="56"/>
  <c r="Y2211" i="56"/>
  <c r="Y2212" i="56"/>
  <c r="X2213" i="56"/>
  <c r="Y2213" i="56"/>
  <c r="X2214" i="56"/>
  <c r="Y2214" i="56"/>
  <c r="X2215" i="56"/>
  <c r="X2216" i="56"/>
  <c r="Y2215" i="56"/>
  <c r="Y2216" i="56"/>
  <c r="X2217" i="56"/>
  <c r="Y2217" i="56"/>
  <c r="X2218" i="56"/>
  <c r="X2219" i="56"/>
  <c r="Y2218" i="56"/>
  <c r="X2220" i="56"/>
  <c r="Y2219" i="56"/>
  <c r="Y2220" i="56"/>
  <c r="X2221" i="56"/>
  <c r="X2222" i="56"/>
  <c r="Y2221" i="56"/>
  <c r="X2223" i="56"/>
  <c r="Y2222" i="56"/>
  <c r="Y2223" i="56"/>
  <c r="X2224" i="56"/>
  <c r="Y2224" i="56"/>
  <c r="X2225" i="56"/>
  <c r="Y2225" i="56"/>
  <c r="X2226" i="56"/>
  <c r="Y2226" i="56"/>
  <c r="X2227" i="56"/>
  <c r="X2228" i="56"/>
  <c r="Y2227" i="56"/>
  <c r="Y2228" i="56"/>
  <c r="X2229" i="56"/>
  <c r="Y2229" i="56"/>
  <c r="X2230" i="56"/>
  <c r="Y2230" i="56"/>
  <c r="X2231" i="56"/>
  <c r="X2232" i="56"/>
  <c r="Y2231" i="56"/>
  <c r="X2233" i="56"/>
  <c r="Y2232" i="56"/>
  <c r="X2234" i="56"/>
  <c r="Y2233" i="56"/>
  <c r="Y2234" i="56"/>
  <c r="X2235" i="56"/>
  <c r="Y2235" i="56"/>
  <c r="X2236" i="56"/>
  <c r="Y2236" i="56"/>
  <c r="X2237" i="56"/>
  <c r="X2238" i="56"/>
  <c r="Y2237" i="56"/>
  <c r="X2239" i="56"/>
  <c r="Y2238" i="56"/>
  <c r="X2240" i="56"/>
  <c r="Y2239" i="56"/>
  <c r="Y2240" i="56"/>
  <c r="X2241" i="56"/>
  <c r="Y2241" i="56"/>
  <c r="X2242" i="56"/>
  <c r="X2243" i="56"/>
  <c r="Y2242" i="56"/>
  <c r="Y2243" i="56"/>
  <c r="X2244" i="56"/>
  <c r="X2245" i="56"/>
  <c r="Y2244" i="56"/>
  <c r="Y2245" i="56"/>
  <c r="X2246" i="56"/>
  <c r="X2247" i="56"/>
  <c r="Y2246" i="56"/>
  <c r="Y2247" i="56"/>
  <c r="X2248" i="56"/>
  <c r="X2249" i="56"/>
  <c r="Y2248" i="56"/>
  <c r="X2250" i="56"/>
  <c r="Y2249" i="56"/>
  <c r="Y2250" i="56"/>
  <c r="X2251" i="56"/>
  <c r="Y2251" i="56"/>
  <c r="X2252" i="56"/>
  <c r="Y2252" i="56"/>
  <c r="X2253" i="56"/>
  <c r="X2254" i="56"/>
  <c r="Y2253" i="56"/>
  <c r="Y2254" i="56"/>
  <c r="X2255" i="56"/>
  <c r="X2256" i="56"/>
  <c r="Y2255" i="56"/>
  <c r="Y2256" i="56"/>
  <c r="X2257" i="56"/>
  <c r="Y2257" i="56"/>
  <c r="X2258" i="56"/>
  <c r="Y2258" i="56"/>
  <c r="X2259" i="56"/>
  <c r="Y2259" i="56"/>
  <c r="X2260" i="56"/>
  <c r="X2261" i="56"/>
  <c r="Y2260" i="56"/>
  <c r="X2262" i="56"/>
  <c r="Y2261" i="56"/>
  <c r="X2263" i="56"/>
  <c r="Y2262" i="56"/>
  <c r="Y2263" i="56"/>
  <c r="X2264" i="56"/>
  <c r="Y2264" i="56"/>
  <c r="X2265" i="56"/>
  <c r="Y2265" i="56"/>
  <c r="X2266" i="56"/>
  <c r="Y2266" i="56"/>
  <c r="X2267" i="56"/>
  <c r="X2268" i="56"/>
  <c r="Y2267" i="56"/>
  <c r="X2269" i="56"/>
  <c r="Y2268" i="56"/>
  <c r="Y2269" i="56"/>
  <c r="X2270" i="56"/>
  <c r="Y2270" i="56"/>
  <c r="X2271" i="56"/>
  <c r="Y2271" i="56"/>
  <c r="X2272" i="56"/>
  <c r="X2273" i="56"/>
  <c r="Y2272" i="56"/>
  <c r="X2274" i="56"/>
  <c r="Y2273" i="56"/>
  <c r="Y2274" i="56"/>
  <c r="X2275" i="56"/>
  <c r="Y2275" i="56"/>
  <c r="X2276" i="56"/>
  <c r="X2277" i="56"/>
  <c r="Y2276" i="56"/>
  <c r="Y2277" i="56"/>
  <c r="X2278" i="56"/>
  <c r="Y2278" i="56"/>
  <c r="X2279" i="56"/>
  <c r="Y2279" i="56"/>
  <c r="X2280" i="56"/>
  <c r="Y2280" i="56"/>
  <c r="X2281" i="56"/>
  <c r="Y2281" i="56"/>
  <c r="X2282" i="56"/>
  <c r="Y2282" i="56"/>
  <c r="X2283" i="56"/>
  <c r="Y2283" i="56"/>
  <c r="X2284" i="56"/>
  <c r="X2285" i="56"/>
  <c r="Y2284" i="56"/>
  <c r="X2286" i="56"/>
  <c r="Y2285" i="56"/>
  <c r="Y2286" i="56"/>
  <c r="X2287" i="56"/>
  <c r="Y2287" i="56"/>
  <c r="X2288" i="56"/>
  <c r="X2289" i="56"/>
  <c r="Y2288" i="56"/>
  <c r="X2290" i="56"/>
  <c r="Y2289" i="56"/>
  <c r="X2291" i="56"/>
  <c r="Y2290" i="56"/>
  <c r="Y2291" i="56"/>
  <c r="X2292" i="56"/>
  <c r="Y2292" i="56"/>
  <c r="X2293" i="56"/>
  <c r="Y2293" i="56"/>
  <c r="X2294" i="56"/>
  <c r="Y2294" i="56"/>
  <c r="X2295" i="56"/>
  <c r="X2296" i="56"/>
  <c r="Y2295" i="56"/>
  <c r="X2297" i="56"/>
  <c r="Y2296" i="56"/>
  <c r="Y2297" i="56"/>
  <c r="X2298" i="56"/>
  <c r="Y2298" i="56"/>
  <c r="X2299" i="56"/>
  <c r="X2300" i="56"/>
  <c r="Y2299" i="56"/>
  <c r="X2301" i="56"/>
  <c r="Y2300" i="56"/>
  <c r="X2302" i="56"/>
  <c r="Y2301" i="56"/>
  <c r="Y2302" i="56"/>
  <c r="X2303" i="56"/>
  <c r="Y2303" i="56"/>
  <c r="X2304" i="56"/>
  <c r="Y2304" i="56"/>
  <c r="X2305" i="56"/>
  <c r="Y2305" i="56"/>
  <c r="X2306" i="56"/>
  <c r="X2307" i="56"/>
  <c r="Y2306" i="56"/>
  <c r="Y2307" i="56"/>
  <c r="X2308" i="56"/>
  <c r="Y2308" i="56"/>
  <c r="X2309" i="56"/>
  <c r="Y2309" i="56"/>
  <c r="X2310" i="56"/>
  <c r="X2311" i="56"/>
  <c r="Y2310" i="56"/>
  <c r="Y2311" i="56"/>
  <c r="X2312" i="56"/>
  <c r="Y2312" i="56"/>
  <c r="X2313" i="56"/>
  <c r="Y2313" i="56"/>
  <c r="X2314" i="56"/>
  <c r="X2315" i="56"/>
  <c r="Y2314" i="56"/>
  <c r="Y2315" i="56"/>
  <c r="X2316" i="56"/>
  <c r="Y2316" i="56"/>
  <c r="X2317" i="56"/>
  <c r="Y2317" i="56"/>
  <c r="X2318" i="56"/>
  <c r="X2319" i="56"/>
  <c r="Y2318" i="56"/>
  <c r="Y2319" i="56"/>
  <c r="X2320" i="56"/>
  <c r="Y2320" i="56"/>
  <c r="X2321" i="56"/>
  <c r="Y2321" i="56"/>
  <c r="X2322" i="56"/>
  <c r="Y2322" i="56"/>
  <c r="X2323" i="56"/>
  <c r="Y2323" i="56"/>
  <c r="X2324" i="56"/>
  <c r="X2325" i="56"/>
  <c r="Y2324" i="56"/>
  <c r="X2326" i="56"/>
  <c r="Y2325" i="56"/>
  <c r="X2327" i="56"/>
  <c r="Y2326" i="56"/>
  <c r="Y2327" i="56"/>
  <c r="X2328" i="56"/>
  <c r="X2329" i="56"/>
  <c r="Y2328" i="56"/>
  <c r="X2330" i="56"/>
  <c r="Y2329" i="56"/>
  <c r="X2331" i="56"/>
  <c r="Y2330" i="56"/>
  <c r="Y2331" i="56"/>
  <c r="X2332" i="56"/>
  <c r="Y2332" i="56"/>
  <c r="X2333" i="56"/>
  <c r="X2334" i="56"/>
  <c r="Y2333" i="56"/>
  <c r="X2335" i="56"/>
  <c r="Y2334" i="56"/>
  <c r="Y2335" i="56"/>
  <c r="X2336" i="56"/>
  <c r="Y2336" i="56"/>
  <c r="X2337" i="56"/>
  <c r="Y2337" i="56"/>
  <c r="X2338" i="56"/>
  <c r="Y2338" i="56"/>
  <c r="X2339" i="56"/>
  <c r="X2340" i="56"/>
  <c r="Y2339" i="56"/>
  <c r="Y2340" i="56"/>
  <c r="X2341" i="56"/>
  <c r="X2342" i="56"/>
  <c r="Y2341" i="56"/>
  <c r="Y2342" i="56"/>
  <c r="X2343" i="56"/>
  <c r="Y2343" i="56"/>
  <c r="X2344" i="56"/>
  <c r="X2345" i="56"/>
  <c r="Y2344" i="56"/>
  <c r="X2346" i="56"/>
  <c r="Y2345" i="56"/>
  <c r="X2347" i="56"/>
  <c r="Y2346" i="56"/>
  <c r="Y2347" i="56"/>
  <c r="X2348" i="56"/>
  <c r="Y2348" i="56"/>
  <c r="X2349" i="56"/>
  <c r="X2350" i="56"/>
  <c r="Y2349" i="56"/>
  <c r="X2351" i="56"/>
  <c r="Y2350" i="56"/>
  <c r="X2352" i="56"/>
  <c r="Y2351" i="56"/>
  <c r="Y2352" i="56"/>
  <c r="X2353" i="56"/>
  <c r="X2354" i="56"/>
  <c r="Y2353" i="56"/>
  <c r="Y2354" i="56"/>
  <c r="X2355" i="56"/>
  <c r="X2356" i="56"/>
  <c r="Y2355" i="56"/>
  <c r="Y2356" i="56"/>
  <c r="X2357" i="56"/>
  <c r="Y2357" i="56"/>
  <c r="X2358" i="56"/>
  <c r="Y2358" i="56"/>
  <c r="X2359" i="56"/>
  <c r="Y2359" i="56"/>
  <c r="X2360" i="56"/>
  <c r="X2361" i="56"/>
  <c r="Y2360" i="56"/>
  <c r="Y2361" i="56"/>
  <c r="X2362" i="56"/>
  <c r="X2363" i="56"/>
  <c r="Y2362" i="56"/>
  <c r="Y2363" i="56"/>
  <c r="X2364" i="56"/>
  <c r="Y2364" i="56"/>
  <c r="X2365" i="56"/>
  <c r="X2366" i="56"/>
  <c r="Y2365" i="56"/>
  <c r="Y2366" i="56"/>
  <c r="X2367" i="56"/>
  <c r="X2368" i="56"/>
  <c r="Y2367" i="56"/>
  <c r="Y2368" i="56"/>
  <c r="X2369" i="56"/>
  <c r="Y2369" i="56"/>
  <c r="X2370" i="56"/>
  <c r="Y2370" i="56"/>
  <c r="X2371" i="56"/>
  <c r="X2372" i="56"/>
  <c r="Y2371" i="56"/>
  <c r="X2373" i="56"/>
  <c r="Y2372" i="56"/>
  <c r="Y2373" i="56"/>
  <c r="X2374" i="56"/>
  <c r="Y2374" i="56"/>
  <c r="X2375" i="56"/>
  <c r="X2376" i="56"/>
  <c r="Y2375" i="56"/>
  <c r="Y2376" i="56"/>
  <c r="X2377" i="56"/>
  <c r="Y2377" i="56"/>
  <c r="X2378" i="56"/>
  <c r="X2379" i="56"/>
  <c r="Y2378" i="56"/>
  <c r="Y2379" i="56"/>
  <c r="X2380" i="56"/>
  <c r="Y2380" i="56"/>
  <c r="X2381" i="56"/>
  <c r="X2382" i="56"/>
  <c r="Y2381" i="56"/>
  <c r="Y2382" i="56"/>
  <c r="X2383" i="56"/>
  <c r="Y2383" i="56"/>
  <c r="X2384" i="56"/>
  <c r="Y2384" i="56"/>
  <c r="X2385" i="56"/>
  <c r="Y2385" i="56"/>
  <c r="X2386" i="56"/>
  <c r="X2387" i="56"/>
  <c r="Y2386" i="56"/>
  <c r="Y2387" i="56"/>
  <c r="X2388" i="56"/>
  <c r="X2389" i="56"/>
  <c r="Y2388" i="56"/>
  <c r="Y2389" i="56"/>
  <c r="X2390" i="56"/>
  <c r="Y2390" i="56"/>
  <c r="X2391" i="56"/>
  <c r="Y2391" i="56"/>
  <c r="X2392" i="56"/>
  <c r="X2393" i="56"/>
  <c r="Y2392" i="56"/>
  <c r="X2394" i="56"/>
  <c r="Y2393" i="56"/>
  <c r="Y2394" i="56"/>
  <c r="X2395" i="56"/>
  <c r="Y2395" i="56"/>
  <c r="X2396" i="56"/>
  <c r="X2397" i="56"/>
  <c r="Y2396" i="56"/>
  <c r="X2398" i="56"/>
  <c r="Y2397" i="56"/>
  <c r="X2399" i="56"/>
  <c r="Y2398" i="56"/>
  <c r="Y2399" i="56"/>
  <c r="X2400" i="56"/>
  <c r="X2401" i="56"/>
  <c r="Y2400" i="56"/>
  <c r="Y2401" i="56"/>
  <c r="X2402" i="56"/>
  <c r="Y2402" i="56"/>
  <c r="X2403" i="56"/>
  <c r="Y2403" i="56"/>
  <c r="X2404" i="56"/>
  <c r="Y2404" i="56"/>
  <c r="X2405" i="56"/>
  <c r="Y2405" i="56"/>
  <c r="X2406" i="56"/>
  <c r="Y2406" i="56"/>
  <c r="X2407" i="56"/>
  <c r="X2408" i="56"/>
  <c r="Y2407" i="56"/>
  <c r="X2409" i="56"/>
  <c r="Y2408" i="56"/>
  <c r="X2410" i="56"/>
  <c r="Y2409" i="56"/>
  <c r="Y2410" i="56"/>
  <c r="X2411" i="56"/>
  <c r="Y2411" i="56"/>
  <c r="X2412" i="56"/>
  <c r="X2413" i="56"/>
  <c r="Y2412" i="56"/>
  <c r="X2414" i="56"/>
  <c r="Y2413" i="56"/>
  <c r="X2415" i="56"/>
  <c r="Y2414" i="56"/>
  <c r="Y2415" i="56"/>
  <c r="X2416" i="56"/>
  <c r="Y2416" i="56"/>
  <c r="X2417" i="56"/>
  <c r="Y2417" i="56"/>
  <c r="X2418" i="56"/>
  <c r="Y2418" i="56"/>
  <c r="X2419" i="56"/>
  <c r="Y2419" i="56"/>
  <c r="X2420" i="56"/>
  <c r="X2421" i="56"/>
  <c r="Y2420" i="56"/>
  <c r="Y2421" i="56"/>
  <c r="X2422" i="56"/>
  <c r="Y2422" i="56"/>
  <c r="X2423" i="56"/>
  <c r="Y2423" i="56"/>
  <c r="X2424" i="56"/>
  <c r="X2425" i="56"/>
  <c r="Y2424" i="56"/>
  <c r="Y2425" i="56"/>
  <c r="X2426" i="56"/>
  <c r="Y2426" i="56"/>
  <c r="X2427" i="56"/>
  <c r="Y2427" i="56"/>
  <c r="X2428" i="56"/>
  <c r="X2429" i="56"/>
  <c r="Y2428" i="56"/>
  <c r="Y2429" i="56"/>
  <c r="X2430" i="56"/>
  <c r="Y2430" i="56"/>
  <c r="X2431" i="56"/>
  <c r="X2432" i="56"/>
  <c r="Y2431" i="56"/>
  <c r="Y2432" i="56"/>
  <c r="X2433" i="56"/>
  <c r="Y2433" i="56"/>
  <c r="X2434" i="56"/>
  <c r="Y2434" i="56"/>
  <c r="X2435" i="56"/>
  <c r="Y2435" i="56"/>
  <c r="X2436" i="56"/>
  <c r="Y2436" i="56"/>
  <c r="X2437" i="56"/>
  <c r="X2438" i="56"/>
  <c r="Y2437" i="56"/>
  <c r="X2439" i="56"/>
  <c r="Y2438" i="56"/>
  <c r="Y2439" i="56"/>
  <c r="X2440" i="56"/>
  <c r="X2441" i="56"/>
  <c r="Y2440" i="56"/>
  <c r="X2442" i="56"/>
  <c r="Y2441" i="56"/>
  <c r="X2443" i="56"/>
  <c r="Y2442" i="56"/>
  <c r="Y2443" i="56"/>
  <c r="X2444" i="56"/>
  <c r="Y2444" i="56"/>
  <c r="X2445" i="56"/>
  <c r="X2446" i="56"/>
  <c r="Y2445" i="56"/>
  <c r="X2447" i="56"/>
  <c r="Y2446" i="56"/>
  <c r="Y2447" i="56"/>
  <c r="X2448" i="56"/>
  <c r="Y2448" i="56"/>
  <c r="X2449" i="56"/>
  <c r="Y2449" i="56"/>
  <c r="X2450" i="56"/>
  <c r="X2451" i="56"/>
  <c r="Y2450" i="56"/>
  <c r="Y2451" i="56"/>
  <c r="X2452" i="56"/>
  <c r="X2453" i="56"/>
  <c r="Y2452" i="56"/>
  <c r="Y2453" i="56"/>
  <c r="X2454" i="56"/>
  <c r="Y2454" i="56"/>
  <c r="X2455" i="56"/>
  <c r="Y2455" i="56"/>
  <c r="X2456" i="56"/>
  <c r="Y2456" i="56"/>
  <c r="X2457" i="56"/>
  <c r="X2458" i="56"/>
  <c r="Y2457" i="56"/>
  <c r="Y2458" i="56"/>
  <c r="X2459" i="56"/>
  <c r="Y2459" i="56"/>
  <c r="X2460" i="56"/>
  <c r="Y2460" i="56"/>
  <c r="X2461" i="56"/>
  <c r="X2462" i="56"/>
  <c r="Y2461" i="56"/>
  <c r="Y2462" i="56"/>
  <c r="X2463" i="56"/>
  <c r="X2464" i="56"/>
  <c r="Y2463" i="56"/>
  <c r="Y2464" i="56"/>
  <c r="X2465" i="56"/>
  <c r="Y2465" i="56"/>
  <c r="X2466" i="56"/>
  <c r="Y2466" i="56"/>
  <c r="X2467" i="56"/>
  <c r="Y2467" i="56"/>
  <c r="X2468" i="56"/>
  <c r="Y2468" i="56"/>
  <c r="X2469" i="56"/>
  <c r="Y2469" i="56"/>
  <c r="X2470" i="56"/>
  <c r="X2471" i="56"/>
  <c r="Y2470" i="56"/>
  <c r="Y2471" i="56"/>
  <c r="X2472" i="56"/>
  <c r="X2473" i="56"/>
  <c r="Y2472" i="56"/>
  <c r="Y2473" i="56"/>
  <c r="X2474" i="56"/>
  <c r="X2475" i="56"/>
  <c r="Y2474" i="56"/>
  <c r="Y2475" i="56"/>
  <c r="X2476" i="56"/>
  <c r="Y2476" i="56"/>
  <c r="X2477" i="56"/>
  <c r="Y2477" i="56"/>
  <c r="X2478" i="56"/>
  <c r="Y2478" i="56"/>
  <c r="X2479" i="56"/>
  <c r="X2480" i="56"/>
  <c r="Y2479" i="56"/>
  <c r="Y2480" i="56"/>
  <c r="X2481" i="56"/>
  <c r="Y2481" i="56"/>
  <c r="X2482" i="56"/>
  <c r="Y2482" i="56"/>
  <c r="X2483" i="56"/>
  <c r="Y2483" i="56"/>
  <c r="X2484" i="56"/>
  <c r="Y2484" i="56"/>
  <c r="X2485" i="56"/>
  <c r="X2486" i="56"/>
  <c r="Y2485" i="56"/>
  <c r="X2487" i="56"/>
  <c r="Y2486" i="56"/>
  <c r="Y2487" i="56"/>
  <c r="X2488" i="56"/>
  <c r="Y2488" i="56"/>
  <c r="X2489" i="56"/>
  <c r="Y2489" i="56"/>
  <c r="X2490" i="56"/>
  <c r="X2491" i="56"/>
  <c r="Y2490" i="56"/>
  <c r="X2492" i="56"/>
  <c r="Y2491" i="56"/>
  <c r="Y2492" i="56"/>
  <c r="X2493" i="56"/>
  <c r="X2494" i="56"/>
  <c r="Y2493" i="56"/>
  <c r="Y2494" i="56"/>
  <c r="X2495" i="56"/>
  <c r="X2496" i="56"/>
  <c r="Y2495" i="56"/>
  <c r="X2497" i="56"/>
  <c r="Y2496" i="56"/>
  <c r="Y2497" i="56"/>
  <c r="X2498" i="56"/>
  <c r="Y2498" i="56"/>
  <c r="X2499" i="56"/>
  <c r="Y2499" i="56"/>
  <c r="X2500" i="56"/>
  <c r="Y2500" i="56"/>
  <c r="X2501" i="56"/>
  <c r="X2502" i="56"/>
  <c r="Y2501" i="56"/>
  <c r="Y2502" i="56"/>
  <c r="X2503" i="56"/>
  <c r="Y2503" i="56"/>
  <c r="X2504" i="56"/>
  <c r="X2505" i="56"/>
  <c r="Y2504" i="56"/>
  <c r="X2506" i="56"/>
  <c r="Y2505" i="56"/>
  <c r="Y2506" i="56"/>
  <c r="X2507" i="56"/>
  <c r="Y2507" i="56"/>
  <c r="X2508" i="56"/>
  <c r="Y2508" i="56"/>
  <c r="X2509" i="56"/>
  <c r="Y2509" i="56"/>
  <c r="X2510" i="56"/>
  <c r="X2511" i="56"/>
  <c r="Y2510" i="56"/>
  <c r="X2512" i="56"/>
  <c r="Y2511" i="56"/>
  <c r="X2513" i="56"/>
  <c r="Y2512" i="56"/>
  <c r="Y2513" i="56"/>
  <c r="X2514" i="56"/>
  <c r="Y2514" i="56"/>
  <c r="X2515" i="56"/>
  <c r="X2516" i="56"/>
  <c r="Y2515" i="56"/>
  <c r="X2517" i="56"/>
  <c r="Y2516" i="56"/>
  <c r="X2518" i="56"/>
  <c r="Y2517" i="56"/>
  <c r="Y2518" i="56"/>
  <c r="X2519" i="56"/>
  <c r="X2520" i="56"/>
  <c r="Y2519" i="56"/>
  <c r="Y2520" i="56"/>
  <c r="X2521" i="56"/>
  <c r="Y2521" i="56"/>
  <c r="X2522" i="56"/>
  <c r="X2523" i="56"/>
  <c r="Y2522" i="56"/>
  <c r="X2524" i="56"/>
  <c r="Y2523" i="56"/>
  <c r="Y2524" i="56"/>
  <c r="X2525" i="56"/>
  <c r="Y2525" i="56"/>
  <c r="X2526" i="56"/>
  <c r="Y2526" i="56"/>
  <c r="X2527" i="56"/>
  <c r="Y2527" i="56"/>
  <c r="X2528" i="56"/>
  <c r="X2529" i="56"/>
  <c r="Y2528" i="56"/>
  <c r="X2530" i="56"/>
  <c r="Y2529" i="56"/>
  <c r="Y2530" i="56"/>
  <c r="X2531" i="56"/>
  <c r="X2532" i="56"/>
  <c r="Y2531" i="56"/>
  <c r="X2533" i="56"/>
  <c r="Y2532" i="56"/>
  <c r="X2534" i="56"/>
  <c r="Y2533" i="56"/>
  <c r="Y2534" i="56"/>
  <c r="X2535" i="56"/>
  <c r="X2536" i="56"/>
  <c r="Y2535" i="56"/>
  <c r="X2537" i="56"/>
  <c r="Y2536" i="56"/>
  <c r="X2538" i="56"/>
  <c r="Y2537" i="56"/>
  <c r="Y2538" i="56"/>
  <c r="X2539" i="56"/>
  <c r="Y2539" i="56"/>
  <c r="X2540" i="56"/>
  <c r="X2541" i="56"/>
  <c r="Y2540" i="56"/>
  <c r="X2542" i="56"/>
  <c r="Y2541" i="56"/>
  <c r="Y2542" i="56"/>
  <c r="X2543" i="56"/>
  <c r="Y2543" i="56"/>
  <c r="X2544" i="56"/>
  <c r="X2545" i="56"/>
  <c r="Y2544" i="56"/>
  <c r="Y2545" i="56"/>
  <c r="X2546" i="56"/>
  <c r="X2547" i="56"/>
  <c r="Y2546" i="56"/>
  <c r="X2548" i="56"/>
  <c r="Y2547" i="56"/>
  <c r="Y2548" i="56"/>
  <c r="X2549" i="56"/>
  <c r="X2550" i="56"/>
  <c r="Y2549" i="56"/>
  <c r="Y2550" i="56"/>
  <c r="X2551" i="56"/>
  <c r="X2552" i="56"/>
  <c r="Y2551" i="56"/>
  <c r="X2553" i="56"/>
  <c r="Y2552" i="56"/>
  <c r="X2554" i="56"/>
  <c r="Y2553" i="56"/>
  <c r="Y2554" i="56"/>
  <c r="X2555" i="56"/>
  <c r="X2556" i="56"/>
  <c r="Y2555" i="56"/>
  <c r="X2557" i="56"/>
  <c r="Y2556" i="56"/>
  <c r="Y2557" i="56"/>
  <c r="X2558" i="56"/>
  <c r="Y2558" i="56"/>
  <c r="X2559" i="56"/>
  <c r="X2560" i="56"/>
  <c r="Y2559" i="56"/>
  <c r="Y2560" i="56"/>
  <c r="X2561" i="56"/>
  <c r="Y2561" i="56"/>
  <c r="X2562" i="56"/>
  <c r="X2563" i="56"/>
  <c r="Y2562" i="56"/>
  <c r="Y2563" i="56"/>
  <c r="X2564" i="56"/>
  <c r="X2565" i="56"/>
  <c r="Y2564" i="56"/>
  <c r="X2566" i="56"/>
  <c r="Y2565" i="56"/>
  <c r="Y2566" i="56"/>
  <c r="X2567" i="56"/>
  <c r="X2568" i="56"/>
  <c r="Y2567" i="56"/>
  <c r="Y2568" i="56"/>
  <c r="X2569" i="56"/>
  <c r="Y2569" i="56"/>
  <c r="X2570" i="56"/>
  <c r="X2571" i="56"/>
  <c r="Y2570" i="56"/>
  <c r="Y2571" i="56"/>
  <c r="X2572" i="56"/>
  <c r="Y2572" i="56"/>
  <c r="X2573" i="56"/>
  <c r="Y2573" i="56"/>
  <c r="X2574" i="56"/>
  <c r="Y2574" i="56"/>
  <c r="X2575" i="56"/>
  <c r="Y2575" i="56"/>
  <c r="X2576" i="56"/>
  <c r="Y2576" i="56"/>
  <c r="X2577" i="56"/>
  <c r="Y2577" i="56"/>
  <c r="X2578" i="56"/>
  <c r="Y2578" i="56"/>
  <c r="X2579" i="56"/>
  <c r="Y2579" i="56"/>
  <c r="X2580" i="56"/>
  <c r="Y2580" i="56"/>
  <c r="X2581" i="56"/>
  <c r="Y2581" i="56"/>
  <c r="X2582" i="56"/>
  <c r="Y2582" i="56"/>
  <c r="X2583" i="56"/>
  <c r="Y2583" i="56"/>
  <c r="X2584" i="56"/>
  <c r="Y2584" i="56"/>
  <c r="X2585" i="56"/>
  <c r="X2586" i="56"/>
  <c r="Y2585" i="56"/>
  <c r="Y2586" i="56"/>
  <c r="X2587" i="56"/>
  <c r="Y2587" i="56"/>
  <c r="X2588" i="56"/>
  <c r="Y2588" i="56"/>
  <c r="X2589" i="56"/>
  <c r="Y2589" i="56"/>
  <c r="X2590" i="56"/>
  <c r="X2591" i="56"/>
  <c r="Y2590" i="56"/>
  <c r="X2592" i="56"/>
  <c r="Y2591" i="56"/>
  <c r="Y2592" i="56"/>
  <c r="X2593" i="56"/>
  <c r="X2594" i="56"/>
  <c r="Y2593" i="56"/>
  <c r="Y2594" i="56"/>
  <c r="X2595" i="56"/>
  <c r="Y2595" i="56"/>
  <c r="X2596" i="56"/>
  <c r="Y2596" i="56"/>
  <c r="X2597" i="56"/>
  <c r="X2598" i="56"/>
  <c r="Y2597" i="56"/>
  <c r="X2599" i="56"/>
  <c r="Y2598" i="56"/>
  <c r="X2600" i="56"/>
  <c r="Y2599" i="56"/>
  <c r="Y2600" i="56"/>
  <c r="X2601" i="56"/>
  <c r="Y2601" i="56"/>
  <c r="X2602" i="56"/>
  <c r="Y2602" i="56"/>
  <c r="X2603" i="56"/>
  <c r="Y2603" i="56"/>
  <c r="X2604" i="56"/>
  <c r="X2605" i="56"/>
  <c r="Y2604" i="56"/>
  <c r="Y2605" i="56"/>
  <c r="X2606" i="56"/>
  <c r="X2607" i="56"/>
  <c r="Y2606" i="56"/>
  <c r="Y2607" i="56"/>
  <c r="X2608" i="56"/>
  <c r="Y2608" i="56"/>
  <c r="X2609" i="56"/>
  <c r="X2610" i="56"/>
  <c r="Y2609" i="56"/>
  <c r="Y2610" i="56"/>
  <c r="X2611" i="56"/>
  <c r="Y2611" i="56"/>
  <c r="X2612" i="56"/>
  <c r="Y2612" i="56"/>
  <c r="X2613" i="56"/>
  <c r="Y2613" i="56"/>
  <c r="X2614" i="56"/>
  <c r="Y2614" i="56"/>
  <c r="X2615" i="56"/>
  <c r="Y2615" i="56"/>
  <c r="X2616" i="56"/>
  <c r="Y2616" i="56"/>
  <c r="X2617" i="56"/>
  <c r="X2618" i="56"/>
  <c r="Y2617" i="56"/>
  <c r="Y2618" i="56"/>
  <c r="X2619" i="56"/>
  <c r="X2620" i="56"/>
  <c r="Y2619" i="56"/>
  <c r="X2621" i="56"/>
  <c r="Y2620" i="56"/>
  <c r="Y2621" i="56"/>
  <c r="X2622" i="56"/>
  <c r="Y2622" i="56"/>
  <c r="X2623" i="56"/>
  <c r="Y2623" i="56"/>
  <c r="X2624" i="56"/>
  <c r="X2625" i="56"/>
  <c r="Y2624" i="56"/>
  <c r="Y2625" i="56"/>
  <c r="X2626" i="56"/>
  <c r="X2627" i="56"/>
  <c r="Y2626" i="56"/>
  <c r="X2628" i="56"/>
  <c r="Y2627" i="56"/>
  <c r="Y2628" i="56"/>
  <c r="X2629" i="56"/>
  <c r="Y2629" i="56"/>
  <c r="X2630" i="56"/>
  <c r="X2631" i="56"/>
  <c r="Y2630" i="56"/>
  <c r="Y2631" i="56"/>
  <c r="X2632" i="56"/>
  <c r="X2633" i="56"/>
  <c r="Y2632" i="56"/>
  <c r="X2634" i="56"/>
  <c r="Y2633" i="56"/>
  <c r="Y2634" i="56"/>
  <c r="X2635" i="56"/>
  <c r="X2636" i="56"/>
  <c r="Y2635" i="56"/>
  <c r="X2637" i="56"/>
  <c r="Y2636" i="56"/>
  <c r="X2638" i="56"/>
  <c r="Y2637" i="56"/>
  <c r="Y2638" i="56"/>
  <c r="X2639" i="56"/>
  <c r="X2640" i="56"/>
  <c r="Y2639" i="56"/>
  <c r="X2641" i="56"/>
  <c r="Y2640" i="56"/>
  <c r="Y2641" i="56"/>
  <c r="X2642" i="56"/>
  <c r="X2643" i="56"/>
  <c r="Y2642" i="56"/>
  <c r="Y2643" i="56"/>
  <c r="X2644" i="56"/>
  <c r="Y2644" i="56"/>
  <c r="X2645" i="56"/>
  <c r="Y2645" i="56"/>
  <c r="X2646" i="56"/>
  <c r="X2647" i="56"/>
  <c r="Y2646" i="56"/>
  <c r="Y2647" i="56"/>
  <c r="X2648" i="56"/>
  <c r="X2649" i="56"/>
  <c r="Y2648" i="56"/>
  <c r="X2650" i="56"/>
  <c r="Y2649" i="56"/>
  <c r="Y2650" i="56"/>
  <c r="X2651" i="56"/>
  <c r="Y2651" i="56"/>
  <c r="X2652" i="56"/>
  <c r="Y2652" i="56"/>
  <c r="X2653" i="56"/>
  <c r="X2654" i="56"/>
  <c r="Y2653" i="56"/>
  <c r="Y2654" i="56"/>
  <c r="X2655" i="56"/>
  <c r="Y2655" i="56"/>
  <c r="X2656" i="56"/>
  <c r="X2657" i="56"/>
  <c r="Y2656" i="56"/>
  <c r="X2658" i="56"/>
  <c r="Y2657" i="56"/>
  <c r="X2659" i="56"/>
  <c r="Y2658" i="56"/>
  <c r="Y2659" i="56"/>
  <c r="X2660" i="56"/>
  <c r="Y2660" i="56"/>
  <c r="X2661" i="56"/>
  <c r="Y2661" i="56"/>
  <c r="X2662" i="56"/>
  <c r="X2663" i="56"/>
  <c r="Y2662" i="56"/>
  <c r="Y2663" i="56"/>
  <c r="X2664" i="56"/>
  <c r="Y2664" i="56"/>
  <c r="X2665" i="56"/>
  <c r="Y2665" i="56"/>
  <c r="X2666" i="56"/>
  <c r="Y2666" i="56"/>
  <c r="X2667" i="56"/>
  <c r="X2668" i="56"/>
  <c r="Y2667" i="56"/>
  <c r="Y2668" i="56"/>
  <c r="X2669" i="56"/>
  <c r="Y2669" i="56"/>
  <c r="X2670" i="56"/>
  <c r="Y2670" i="56"/>
  <c r="X2671" i="56"/>
  <c r="X2672" i="56"/>
  <c r="Y2671" i="56"/>
  <c r="Y2672" i="56"/>
  <c r="X2673" i="56"/>
  <c r="Y2673" i="56"/>
  <c r="X2674" i="56"/>
  <c r="X2675" i="56"/>
  <c r="Y2674" i="56"/>
  <c r="X2676" i="56"/>
  <c r="Y2675" i="56"/>
  <c r="Y2676" i="56"/>
  <c r="X2677" i="56"/>
  <c r="Y2677" i="56"/>
  <c r="X2678" i="56"/>
  <c r="X2679" i="56"/>
  <c r="Y2678" i="56"/>
  <c r="Y2679" i="56"/>
  <c r="X2680" i="56"/>
  <c r="X2681" i="56"/>
  <c r="Y2680" i="56"/>
  <c r="X2682" i="56"/>
  <c r="Y2681" i="56"/>
  <c r="X2683" i="56"/>
  <c r="Y2682" i="56"/>
  <c r="Y2683" i="56"/>
  <c r="X2684" i="56"/>
  <c r="Y2684" i="56"/>
  <c r="X2685" i="56"/>
  <c r="Y2685" i="56"/>
  <c r="X2686" i="56"/>
  <c r="Y2686" i="56"/>
  <c r="X2687" i="56"/>
  <c r="X2688" i="56"/>
  <c r="Y2687" i="56"/>
  <c r="Y2688" i="56"/>
  <c r="X2689" i="56"/>
  <c r="X2690" i="56"/>
  <c r="Y2689" i="56"/>
  <c r="X2691" i="56"/>
  <c r="Y2690" i="56"/>
  <c r="Y2691" i="56"/>
  <c r="X2692" i="56"/>
  <c r="Y2692" i="56"/>
  <c r="X2693" i="56"/>
  <c r="X2694" i="56"/>
  <c r="Y2693" i="56"/>
  <c r="Y2694" i="56"/>
  <c r="X2695" i="56"/>
  <c r="Y2695" i="56"/>
  <c r="X2696" i="56"/>
  <c r="Y2696" i="56"/>
  <c r="X2697" i="56"/>
  <c r="Y2697" i="56"/>
  <c r="X2698" i="56"/>
  <c r="Y2698" i="56"/>
  <c r="X2699" i="56"/>
  <c r="Y2699" i="56"/>
  <c r="X2700" i="56"/>
  <c r="Y2700" i="56"/>
  <c r="X2701" i="56"/>
  <c r="X2702" i="56"/>
  <c r="Y2701" i="56"/>
  <c r="Y2702" i="56"/>
  <c r="X2703" i="56"/>
  <c r="X2704" i="56"/>
  <c r="Y2703" i="56"/>
  <c r="X2705" i="56"/>
  <c r="Y2704" i="56"/>
  <c r="X2706" i="56"/>
  <c r="Y2705" i="56"/>
  <c r="X2707" i="56"/>
  <c r="Y2706" i="56"/>
  <c r="X2708" i="56"/>
  <c r="Y2707" i="56"/>
  <c r="Y2708" i="56"/>
  <c r="X2709" i="56"/>
  <c r="Y2709" i="56"/>
  <c r="X2710" i="56"/>
  <c r="Y2710" i="56"/>
  <c r="X2711" i="56"/>
  <c r="Y2711" i="56"/>
  <c r="X2712" i="56"/>
  <c r="Y2712" i="56"/>
  <c r="X2713" i="56"/>
  <c r="X2714" i="56"/>
  <c r="Y2713" i="56"/>
  <c r="X2715" i="56"/>
  <c r="Y2714" i="56"/>
  <c r="Y2715" i="56"/>
  <c r="X2716" i="56"/>
  <c r="X2717" i="56"/>
  <c r="Y2716" i="56"/>
  <c r="X2718" i="56"/>
  <c r="Y2717" i="56"/>
  <c r="X2719" i="56"/>
  <c r="Y2718" i="56"/>
  <c r="Y2719" i="56"/>
  <c r="X2720" i="56"/>
  <c r="Y2720" i="56"/>
  <c r="X2721" i="56"/>
  <c r="X2722" i="56"/>
  <c r="Y2721" i="56"/>
  <c r="X2723" i="56"/>
  <c r="Y2722" i="56"/>
  <c r="Y2723" i="56"/>
  <c r="X2724" i="56"/>
  <c r="X2725" i="56"/>
  <c r="Y2724" i="56"/>
  <c r="Y2725" i="56"/>
  <c r="X2726" i="56"/>
  <c r="Y2726" i="56"/>
  <c r="X2727" i="56"/>
  <c r="Y2727" i="56"/>
  <c r="X2728" i="56"/>
  <c r="Y2728" i="56"/>
  <c r="X2729" i="56"/>
  <c r="Y2729" i="56"/>
  <c r="X2730" i="56"/>
  <c r="Y2730" i="56"/>
  <c r="X2731" i="56"/>
  <c r="Y2731" i="56"/>
  <c r="X2732" i="56"/>
  <c r="Y2732" i="56"/>
  <c r="X2733" i="56"/>
  <c r="X2734" i="56"/>
  <c r="Y2733" i="56"/>
  <c r="X2735" i="56"/>
  <c r="Y2734" i="56"/>
  <c r="Y2735" i="56"/>
  <c r="X2736" i="56"/>
  <c r="X2737" i="56"/>
  <c r="Y2736" i="56"/>
  <c r="Y2737" i="56"/>
  <c r="X2738" i="56"/>
  <c r="X2739" i="56"/>
  <c r="Y2738" i="56"/>
  <c r="Y2739" i="56"/>
  <c r="X2740" i="56"/>
  <c r="Y2740" i="56"/>
  <c r="X2741" i="56"/>
  <c r="X2742" i="56"/>
  <c r="Y2741" i="56"/>
  <c r="X2743" i="56"/>
  <c r="Y2742" i="56"/>
  <c r="Y2743" i="56"/>
  <c r="X2744" i="56"/>
  <c r="Y2744" i="56"/>
  <c r="X2745" i="56"/>
  <c r="X2746" i="56"/>
  <c r="Y2745" i="56"/>
  <c r="X2747" i="56"/>
  <c r="Y2746" i="56"/>
  <c r="X2748" i="56"/>
  <c r="Y2747" i="56"/>
  <c r="X2749" i="56"/>
  <c r="Y2748" i="56"/>
  <c r="X2750" i="56"/>
  <c r="Y2749" i="56"/>
  <c r="Y2750" i="56"/>
  <c r="X2751" i="56"/>
  <c r="Y2751" i="56"/>
  <c r="X2752" i="56"/>
  <c r="Y2752" i="56"/>
  <c r="X2753" i="56"/>
  <c r="Y2753" i="56"/>
  <c r="X2754" i="56"/>
  <c r="Y2754" i="56"/>
  <c r="X2755" i="56"/>
  <c r="X2756" i="56"/>
  <c r="Y2755" i="56"/>
  <c r="X2757" i="56"/>
  <c r="Y2756" i="56"/>
  <c r="Y2757" i="56"/>
  <c r="X2758" i="56"/>
  <c r="Y2758" i="56"/>
  <c r="X2759" i="56"/>
  <c r="Y2759" i="56"/>
  <c r="X2760" i="56"/>
  <c r="Y2760" i="56"/>
  <c r="X2761" i="56"/>
  <c r="X2762" i="56"/>
  <c r="Y2761" i="56"/>
  <c r="X2763" i="56"/>
  <c r="Y2762" i="56"/>
  <c r="Y2763" i="56"/>
  <c r="X2764" i="56"/>
  <c r="Y2764" i="56"/>
  <c r="X2765" i="56"/>
  <c r="Y2765" i="56"/>
  <c r="X2766" i="56"/>
  <c r="X2767" i="56"/>
  <c r="Y2766" i="56"/>
  <c r="Y2767" i="56"/>
  <c r="X2768" i="56"/>
  <c r="Y2768" i="56"/>
  <c r="X2769" i="56"/>
  <c r="X2770" i="56"/>
  <c r="Y2769" i="56"/>
  <c r="X2771" i="56"/>
  <c r="Y2770" i="56"/>
  <c r="X2772" i="56"/>
  <c r="Y2771" i="56"/>
  <c r="Y2772" i="56"/>
  <c r="X2773" i="56"/>
  <c r="Y2773" i="56"/>
  <c r="X2774" i="56"/>
  <c r="X2775" i="56"/>
  <c r="Y2774" i="56"/>
  <c r="X2776" i="56"/>
  <c r="Y2775" i="56"/>
  <c r="X2777" i="56"/>
  <c r="Y2776" i="56"/>
  <c r="Y2777" i="56"/>
  <c r="X2778" i="56"/>
  <c r="X2779" i="56"/>
  <c r="Y2778" i="56"/>
  <c r="Y2779" i="56"/>
  <c r="X2780" i="56"/>
  <c r="X2781" i="56"/>
  <c r="Y2780" i="56"/>
  <c r="X2782" i="56"/>
  <c r="Y2781" i="56"/>
  <c r="Y2782" i="56"/>
  <c r="X2783" i="56"/>
  <c r="Y2783" i="56"/>
  <c r="X2784" i="56"/>
  <c r="X2785" i="56"/>
  <c r="Y2784" i="56"/>
  <c r="X2786" i="56"/>
  <c r="Y2785" i="56"/>
  <c r="Y2786" i="56"/>
  <c r="X2787" i="56"/>
  <c r="Y2787" i="56"/>
  <c r="X2788" i="56"/>
  <c r="Y2788" i="56"/>
  <c r="X2789" i="56"/>
  <c r="Y2789" i="56"/>
  <c r="X2790" i="56"/>
  <c r="Y2790" i="56"/>
  <c r="X2791" i="56"/>
  <c r="Y2791" i="56"/>
  <c r="X2792" i="56"/>
  <c r="Y2792" i="56"/>
  <c r="X2793" i="56"/>
  <c r="Y2793" i="56"/>
  <c r="X2794" i="56"/>
  <c r="Y2794" i="56"/>
  <c r="X2795" i="56"/>
  <c r="X2796" i="56"/>
  <c r="Y2795" i="56"/>
  <c r="Y2796" i="56"/>
  <c r="X2797" i="56"/>
  <c r="X2798" i="56"/>
  <c r="Y2797" i="56"/>
  <c r="X2799" i="56"/>
  <c r="Y2798" i="56"/>
  <c r="X2800" i="56"/>
  <c r="Y2799" i="56"/>
  <c r="X2801" i="56"/>
  <c r="Y2800" i="56"/>
  <c r="Y2801" i="56"/>
  <c r="X2802" i="56"/>
  <c r="X2803" i="56"/>
  <c r="Y2802" i="56"/>
  <c r="Y2803" i="56"/>
  <c r="X2804" i="56"/>
  <c r="Y2804" i="56"/>
  <c r="X2805" i="56"/>
  <c r="Y2805" i="56"/>
  <c r="X2806" i="56"/>
  <c r="Y2806" i="56"/>
  <c r="X2807" i="56"/>
  <c r="X2808" i="56"/>
  <c r="Y2807" i="56"/>
  <c r="Y2808" i="56"/>
  <c r="X2809" i="56"/>
  <c r="Y2809" i="56"/>
  <c r="X2810" i="56"/>
  <c r="X2811" i="56"/>
  <c r="Y2810" i="56"/>
  <c r="Y2811" i="56"/>
  <c r="X2812" i="56"/>
  <c r="X2813" i="56"/>
  <c r="Y2812" i="56"/>
  <c r="X2814" i="56"/>
  <c r="Y2813" i="56"/>
  <c r="Y2814" i="56"/>
  <c r="X2815" i="56"/>
  <c r="Y2815" i="56"/>
  <c r="X2816" i="56"/>
  <c r="X2817" i="56"/>
  <c r="Y2816" i="56"/>
  <c r="X2818" i="56"/>
  <c r="Y2817" i="56"/>
  <c r="Y2818" i="56"/>
  <c r="X2819" i="56"/>
  <c r="X2820" i="56"/>
  <c r="Y2819" i="56"/>
  <c r="Y2820" i="56"/>
  <c r="X2821" i="56"/>
  <c r="X2822" i="56"/>
  <c r="Y2821" i="56"/>
  <c r="Y2822" i="56"/>
  <c r="X2823" i="56"/>
  <c r="X2824" i="56"/>
  <c r="Y2823" i="56"/>
  <c r="Y2824" i="56"/>
  <c r="X2825" i="56"/>
  <c r="Y2825" i="56"/>
  <c r="X2826" i="56"/>
  <c r="Y2826" i="56"/>
  <c r="X2827" i="56"/>
  <c r="Y2827" i="56"/>
  <c r="X2828" i="56"/>
  <c r="Y2828" i="56"/>
  <c r="X2829" i="56"/>
  <c r="X2830" i="56"/>
  <c r="Y2829" i="56"/>
  <c r="X2831" i="56"/>
  <c r="Y2830" i="56"/>
  <c r="X2832" i="56"/>
  <c r="Y2831" i="56"/>
  <c r="Y2832" i="56"/>
  <c r="X2833" i="56"/>
  <c r="X2834" i="56"/>
  <c r="Y2833" i="56"/>
  <c r="Y2834" i="56"/>
  <c r="X2835" i="56"/>
  <c r="Y2835" i="56"/>
  <c r="X2836" i="56"/>
  <c r="Y2836" i="56"/>
  <c r="X2837" i="56"/>
  <c r="Y2837" i="56"/>
  <c r="X2838" i="56"/>
  <c r="Y2838" i="56"/>
  <c r="X2839" i="56"/>
  <c r="Y2839" i="56"/>
  <c r="X2840" i="56"/>
  <c r="Y2840" i="56"/>
  <c r="X2841" i="56"/>
  <c r="Y2841" i="56"/>
  <c r="X2842" i="56"/>
  <c r="Y2842" i="56"/>
  <c r="X2843" i="56"/>
  <c r="Y2843" i="56"/>
  <c r="X2844" i="56"/>
  <c r="Y2844" i="56"/>
  <c r="X2845" i="56"/>
  <c r="X2846" i="56"/>
  <c r="Y2845" i="56"/>
  <c r="Y2846" i="56"/>
  <c r="X2847" i="56"/>
  <c r="X2848" i="56"/>
  <c r="Y2847" i="56"/>
  <c r="Y2848" i="56"/>
  <c r="X2849" i="56"/>
  <c r="Y2849" i="56"/>
  <c r="X2850" i="56"/>
  <c r="Y2850" i="56"/>
  <c r="X2851" i="56"/>
  <c r="Y2851" i="56"/>
  <c r="X2852" i="56"/>
  <c r="Y2852" i="56"/>
  <c r="X2853" i="56"/>
  <c r="Y2853" i="56"/>
  <c r="X2854" i="56"/>
  <c r="X2855" i="56"/>
  <c r="Y2854" i="56"/>
  <c r="Y2855" i="56"/>
  <c r="X2856" i="56"/>
  <c r="X2857" i="56"/>
  <c r="Y2856" i="56"/>
  <c r="X2858" i="56"/>
  <c r="Y2857" i="56"/>
  <c r="Y2858" i="56"/>
  <c r="X2859" i="56"/>
  <c r="X2860" i="56"/>
  <c r="Y2859" i="56"/>
  <c r="Y2860" i="56"/>
  <c r="X2861" i="56"/>
  <c r="X2862" i="56"/>
  <c r="Y2861" i="56"/>
  <c r="X2863" i="56"/>
  <c r="Y2862" i="56"/>
  <c r="Y2863" i="56"/>
  <c r="X2864" i="56"/>
  <c r="Y2864" i="56"/>
  <c r="X2865" i="56"/>
  <c r="X2866" i="56"/>
  <c r="Y2865" i="56"/>
  <c r="Y2866" i="56"/>
  <c r="X2867" i="56"/>
  <c r="Y2867" i="56"/>
  <c r="X2868" i="56"/>
  <c r="X2869" i="56"/>
  <c r="Y2868" i="56"/>
  <c r="X2870" i="56"/>
  <c r="Y2869" i="56"/>
  <c r="Y2870" i="56"/>
  <c r="X2871" i="56"/>
  <c r="Y2871" i="56"/>
  <c r="X2872" i="56"/>
  <c r="X2873" i="56"/>
  <c r="Y2872" i="56"/>
  <c r="Y2873" i="56"/>
  <c r="X2874" i="56"/>
  <c r="Y2874" i="56"/>
  <c r="X2875" i="56"/>
  <c r="Y2875" i="56"/>
  <c r="X2876" i="56"/>
  <c r="Y2876" i="56"/>
  <c r="X2877" i="56"/>
  <c r="Y2877" i="56"/>
  <c r="X2878" i="56"/>
  <c r="Y2878" i="56"/>
  <c r="X2879" i="56"/>
  <c r="X2880" i="56"/>
  <c r="Y2879" i="56"/>
  <c r="Y2880" i="56"/>
  <c r="X2881" i="56"/>
  <c r="Y2881" i="56"/>
  <c r="X2882" i="56"/>
  <c r="X2883" i="56"/>
  <c r="Y2882" i="56"/>
  <c r="Y2883" i="56"/>
  <c r="X2884" i="56"/>
  <c r="X2885" i="56"/>
  <c r="Y2884" i="56"/>
  <c r="X2886" i="56"/>
  <c r="Y2885" i="56"/>
  <c r="Y2886" i="56"/>
  <c r="X2887" i="56"/>
  <c r="X2888" i="56"/>
  <c r="Y2887" i="56"/>
  <c r="Y2888" i="56"/>
  <c r="X2889" i="56"/>
  <c r="X2890" i="56"/>
  <c r="Y2889" i="56"/>
  <c r="Y2890" i="56"/>
  <c r="X2891" i="56"/>
  <c r="X2892" i="56"/>
  <c r="Y2891" i="56"/>
  <c r="X2893" i="56"/>
  <c r="Y2892" i="56"/>
  <c r="Y2893" i="56"/>
  <c r="X2894" i="56"/>
  <c r="X2895" i="56"/>
  <c r="Y2894" i="56"/>
  <c r="Y2895" i="56"/>
  <c r="X2896" i="56"/>
  <c r="X2897" i="56"/>
  <c r="Y2896" i="56"/>
  <c r="Y2897" i="56"/>
  <c r="X2898" i="56"/>
  <c r="Y2898" i="56"/>
  <c r="X2899" i="56"/>
  <c r="Y2899" i="56"/>
  <c r="X2900" i="56"/>
  <c r="Y2900" i="56"/>
  <c r="X2901" i="56"/>
  <c r="Y2901" i="56"/>
  <c r="X2902" i="56"/>
  <c r="Y2902" i="56"/>
  <c r="X2903" i="56"/>
  <c r="Y2903" i="56"/>
  <c r="X2904" i="56"/>
  <c r="X2905" i="56"/>
  <c r="Y2904" i="56"/>
  <c r="Y2905" i="56"/>
  <c r="X2906" i="56"/>
  <c r="Y2906" i="56"/>
  <c r="X2907" i="56"/>
  <c r="X2908" i="56"/>
  <c r="Y2907" i="56"/>
  <c r="X2909" i="56"/>
  <c r="Y2908" i="56"/>
  <c r="X2910" i="56"/>
  <c r="Y2909" i="56"/>
  <c r="X2911" i="56"/>
  <c r="Y2910" i="56"/>
  <c r="Y2911" i="56"/>
  <c r="X2912" i="56"/>
  <c r="X2913" i="56"/>
  <c r="Y2912" i="56"/>
  <c r="Y2913" i="56"/>
  <c r="X2914" i="56"/>
  <c r="X2915" i="56"/>
  <c r="Y2914" i="56"/>
  <c r="X2916" i="56"/>
  <c r="Y2915" i="56"/>
  <c r="Y2916" i="56"/>
  <c r="X2917" i="56"/>
  <c r="X2918" i="56"/>
  <c r="Y2917" i="56"/>
  <c r="Y2918" i="56"/>
  <c r="X2919" i="56"/>
  <c r="X2920" i="56"/>
  <c r="Y2919" i="56"/>
  <c r="X2921" i="56"/>
  <c r="Y2920" i="56"/>
  <c r="Y2921" i="56"/>
  <c r="X2922" i="56"/>
  <c r="Y2922" i="56"/>
  <c r="X2923" i="56"/>
  <c r="Y2923" i="56"/>
  <c r="X2924" i="56"/>
  <c r="Y2924" i="56"/>
  <c r="X2925" i="56"/>
  <c r="X2926" i="56"/>
  <c r="Y2925" i="56"/>
  <c r="Y2926" i="56"/>
  <c r="X2927" i="56"/>
  <c r="X2928" i="56"/>
  <c r="Y2927" i="56"/>
  <c r="Y2928" i="56"/>
  <c r="X2929" i="56"/>
  <c r="Y2929" i="56"/>
  <c r="X2930" i="56"/>
  <c r="X2931" i="56"/>
  <c r="Y2930" i="56"/>
  <c r="X2932" i="56"/>
  <c r="Y2931" i="56"/>
  <c r="X2933" i="56"/>
  <c r="Y2932" i="56"/>
  <c r="Y2933" i="56"/>
  <c r="X2934" i="56"/>
  <c r="X2935" i="56"/>
  <c r="Y2934" i="56"/>
  <c r="X2936" i="56"/>
  <c r="Y2935" i="56"/>
  <c r="X2937" i="56"/>
  <c r="Y2936" i="56"/>
  <c r="X2938" i="56"/>
  <c r="Y2937" i="56"/>
  <c r="Y2938" i="56"/>
  <c r="X2939" i="56"/>
  <c r="X2940" i="56"/>
  <c r="Y2939" i="56"/>
  <c r="Y2940" i="56"/>
  <c r="X2941" i="56"/>
  <c r="X2942" i="56"/>
  <c r="Y2941" i="56"/>
  <c r="Y2942" i="56"/>
  <c r="X2943" i="56"/>
  <c r="Y2943" i="56"/>
  <c r="X2944" i="56"/>
  <c r="Y2944" i="56"/>
  <c r="X2945" i="56"/>
  <c r="Y2945" i="56"/>
  <c r="X2946" i="56"/>
  <c r="Y2946" i="56"/>
  <c r="X2947" i="56"/>
  <c r="X2948" i="56"/>
  <c r="Y2947" i="56"/>
  <c r="X2949" i="56"/>
  <c r="Y2948" i="56"/>
  <c r="X2950" i="56"/>
  <c r="Y2949" i="56"/>
  <c r="X2951" i="56"/>
  <c r="Y2950" i="56"/>
  <c r="Y2951" i="56"/>
  <c r="X2952" i="56"/>
  <c r="X2953" i="56"/>
  <c r="Y2952" i="56"/>
  <c r="Y2953" i="56"/>
  <c r="X2954" i="56"/>
  <c r="X2955" i="56"/>
  <c r="Y2954" i="56"/>
  <c r="X2956" i="56"/>
  <c r="Y2955" i="56"/>
  <c r="Y2956" i="56"/>
  <c r="X2957" i="56"/>
  <c r="Y2957" i="56"/>
  <c r="X2958" i="56"/>
  <c r="Y2958" i="56"/>
  <c r="X2959" i="56"/>
  <c r="Y2959" i="56"/>
  <c r="X2960" i="56"/>
  <c r="X2961" i="56"/>
  <c r="Y2960" i="56"/>
  <c r="X2962" i="56"/>
  <c r="Y2961" i="56"/>
  <c r="Y2962" i="56"/>
  <c r="X2963" i="56"/>
  <c r="X2964" i="56"/>
  <c r="Y2963" i="56"/>
  <c r="Y2964" i="56"/>
  <c r="X2965" i="56"/>
  <c r="Y2965" i="56"/>
  <c r="X2966" i="56"/>
  <c r="X2967" i="56"/>
  <c r="Y2966" i="56"/>
  <c r="X2968" i="56"/>
  <c r="Y2967" i="56"/>
  <c r="X2969" i="56"/>
  <c r="Y2968" i="56"/>
  <c r="Y2969" i="56"/>
  <c r="X2970" i="56"/>
  <c r="X2971" i="56"/>
  <c r="Y2970" i="56"/>
  <c r="Y2971" i="56"/>
  <c r="X2972" i="56"/>
  <c r="X2973" i="56"/>
  <c r="Y2972" i="56"/>
  <c r="Y2973" i="56"/>
  <c r="X2974" i="56"/>
  <c r="Y2974" i="56"/>
  <c r="X2975" i="56"/>
  <c r="Y2975" i="56"/>
  <c r="X2976" i="56"/>
  <c r="X2977" i="56"/>
  <c r="Y2976" i="56"/>
  <c r="X2978" i="56"/>
  <c r="Y2977" i="56"/>
  <c r="X2979" i="56"/>
  <c r="Y2978" i="56"/>
  <c r="X2980" i="56"/>
  <c r="Y2979" i="56"/>
  <c r="X2981" i="56"/>
  <c r="Y2980" i="56"/>
  <c r="X2982" i="56"/>
  <c r="Y2981" i="56"/>
  <c r="X2983" i="56"/>
  <c r="Y2982" i="56"/>
  <c r="Y2983" i="56"/>
  <c r="X2984" i="56"/>
  <c r="X2985" i="56"/>
  <c r="Y2984" i="56"/>
  <c r="Y2985" i="56"/>
  <c r="X2986" i="56"/>
  <c r="Y2986" i="56"/>
  <c r="X2987" i="56"/>
  <c r="Y2987" i="56"/>
  <c r="X2988" i="56"/>
  <c r="Y2988" i="56"/>
  <c r="X2989" i="56"/>
  <c r="Y2989" i="56"/>
  <c r="X2990" i="56"/>
  <c r="X2991" i="56"/>
  <c r="Y2990" i="56"/>
  <c r="X2992" i="56"/>
  <c r="Y2991" i="56"/>
  <c r="Y2992" i="56"/>
  <c r="X2993" i="56"/>
  <c r="X2994" i="56"/>
  <c r="Y2993" i="56"/>
  <c r="X2995" i="56"/>
  <c r="Y2994" i="56"/>
  <c r="Y2995" i="56"/>
  <c r="X2996" i="56"/>
  <c r="Y2996" i="56"/>
  <c r="X2997" i="56"/>
  <c r="Y2997" i="56"/>
  <c r="X2998" i="56"/>
  <c r="X2999" i="56"/>
  <c r="Y2998" i="56"/>
  <c r="Y2999" i="56"/>
  <c r="X3000" i="56"/>
  <c r="X3001" i="56"/>
  <c r="Y3000" i="56"/>
  <c r="Y3001" i="56"/>
  <c r="X3002" i="56"/>
  <c r="X3003" i="56"/>
  <c r="Y3002" i="56"/>
  <c r="X3004" i="56"/>
  <c r="Y3003" i="56"/>
  <c r="X3005" i="56"/>
  <c r="Y3004" i="56"/>
  <c r="Y3005" i="56"/>
  <c r="X3006" i="56"/>
  <c r="X3007" i="56"/>
  <c r="Y3006" i="56"/>
  <c r="X3008" i="56"/>
  <c r="Y3007" i="56"/>
  <c r="X3009" i="56"/>
  <c r="Y3008" i="56"/>
  <c r="X3010" i="56"/>
  <c r="Y3009" i="56"/>
  <c r="X3011" i="56"/>
  <c r="Y3010" i="56"/>
  <c r="Y3011" i="56"/>
  <c r="X3012" i="56"/>
  <c r="Y3012" i="56"/>
  <c r="X3013" i="56"/>
  <c r="X3014" i="56"/>
  <c r="Y3013" i="56"/>
  <c r="X3015" i="56"/>
  <c r="Y3014" i="56"/>
  <c r="Y3015" i="56"/>
  <c r="X3016" i="56"/>
  <c r="Y3016" i="56"/>
  <c r="X3017" i="56"/>
  <c r="X3018" i="56"/>
  <c r="Y3017" i="56"/>
  <c r="X3019" i="56"/>
  <c r="Y3018" i="56"/>
  <c r="Y3019" i="56"/>
  <c r="X3020" i="56"/>
  <c r="X3021" i="56"/>
  <c r="Y3020" i="56"/>
  <c r="Y3021" i="56"/>
  <c r="X3022" i="56"/>
  <c r="Y3022" i="56"/>
  <c r="X3023" i="56"/>
  <c r="Y3023" i="56"/>
  <c r="X3024" i="56"/>
  <c r="X3025" i="56"/>
  <c r="Y3024" i="56"/>
  <c r="Y3025" i="56"/>
  <c r="X3026" i="56"/>
  <c r="Y3026" i="56"/>
  <c r="X3027" i="56"/>
  <c r="X3028" i="56"/>
  <c r="Y3027" i="56"/>
  <c r="Y3028" i="56"/>
  <c r="X3029" i="56"/>
  <c r="Y3029" i="56"/>
  <c r="X3030" i="56"/>
  <c r="X3031" i="56"/>
  <c r="Y3030" i="56"/>
  <c r="Y3031" i="56"/>
  <c r="X3032" i="56"/>
  <c r="X3033" i="56"/>
  <c r="Y3032" i="56"/>
  <c r="X3034" i="56"/>
  <c r="Y3033" i="56"/>
  <c r="X3035" i="56"/>
  <c r="Y3034" i="56"/>
  <c r="Y3035" i="56"/>
  <c r="X3036" i="56"/>
  <c r="X3037" i="56"/>
  <c r="Y3036" i="56"/>
  <c r="Y3037" i="56"/>
  <c r="X3038" i="56"/>
  <c r="Y3038" i="56"/>
  <c r="X3039" i="56"/>
  <c r="Y3039" i="56"/>
  <c r="X3040" i="56"/>
  <c r="Y3040" i="56"/>
  <c r="X3041" i="56"/>
  <c r="Y3041" i="56"/>
  <c r="X3042" i="56"/>
  <c r="Y3042" i="56"/>
  <c r="X3043" i="56"/>
  <c r="Y3043" i="56"/>
  <c r="X3044" i="56"/>
  <c r="Y3044" i="56"/>
  <c r="X3045" i="56"/>
  <c r="X3046" i="56"/>
  <c r="Y3045" i="56"/>
  <c r="X3047" i="56"/>
  <c r="Y3046" i="56"/>
  <c r="Y3047" i="56"/>
  <c r="X3048" i="56"/>
  <c r="Y3048" i="56"/>
  <c r="X3049" i="56"/>
  <c r="Y3049" i="56"/>
  <c r="X3050" i="56"/>
  <c r="X3051" i="56"/>
  <c r="Y3050" i="56"/>
  <c r="Y3051" i="56"/>
  <c r="X3052" i="56"/>
  <c r="X3053" i="56"/>
  <c r="Y3052" i="56"/>
  <c r="Y3053" i="56"/>
  <c r="X3054" i="56"/>
  <c r="Y3054" i="56"/>
  <c r="X3055" i="56"/>
  <c r="Y3055" i="56"/>
  <c r="X3056" i="56"/>
  <c r="Y3056" i="56"/>
  <c r="X3057" i="56"/>
  <c r="X3058" i="56"/>
  <c r="Y3057" i="56"/>
  <c r="Y3058" i="56"/>
  <c r="X3059" i="56"/>
  <c r="X3060" i="56"/>
  <c r="Y3059" i="56"/>
  <c r="Y3060" i="56"/>
  <c r="X3061" i="56"/>
  <c r="X3062" i="56"/>
  <c r="Y3061" i="56"/>
  <c r="X3063" i="56"/>
  <c r="Y3062" i="56"/>
  <c r="Y3063" i="56"/>
  <c r="X3064" i="56"/>
  <c r="X3065" i="56"/>
  <c r="Y3064" i="56"/>
  <c r="X3066" i="56"/>
  <c r="Y3065" i="56"/>
  <c r="Y3066" i="56"/>
  <c r="X3067" i="56"/>
  <c r="X3068" i="56"/>
  <c r="Y3067" i="56"/>
  <c r="X3069" i="56"/>
  <c r="Y3068" i="56"/>
  <c r="Y3069" i="56"/>
  <c r="X3070" i="56"/>
  <c r="X3071" i="56"/>
  <c r="Y3070" i="56"/>
  <c r="X3072" i="56"/>
  <c r="Y3071" i="56"/>
  <c r="Y3072" i="56"/>
  <c r="X3073" i="56"/>
  <c r="X3074" i="56"/>
  <c r="Y3073" i="56"/>
  <c r="Y3074" i="56"/>
  <c r="X3075" i="56"/>
  <c r="Y3075" i="56"/>
  <c r="X3076" i="56"/>
  <c r="X3077" i="56"/>
  <c r="Y3076" i="56"/>
  <c r="Y3077" i="56"/>
  <c r="X3078" i="56"/>
  <c r="Y3078" i="56"/>
  <c r="X3079" i="56"/>
  <c r="Y3079" i="56"/>
  <c r="X3080" i="56"/>
  <c r="Y3080" i="56"/>
  <c r="X3081" i="56"/>
  <c r="X3082" i="56"/>
  <c r="Y3081" i="56"/>
  <c r="X3083" i="56"/>
  <c r="Y3082" i="56"/>
  <c r="X3084" i="56"/>
  <c r="Y3083" i="56"/>
  <c r="Y3084" i="56"/>
  <c r="X3085" i="56"/>
  <c r="Y3085" i="56"/>
  <c r="X3086" i="56"/>
  <c r="Y3086" i="56"/>
  <c r="X3087" i="56"/>
  <c r="Y3087" i="56"/>
  <c r="X3088" i="56"/>
  <c r="Y3088" i="56"/>
  <c r="X3089" i="56"/>
  <c r="Y3089" i="56"/>
  <c r="X3090" i="56"/>
  <c r="X3091" i="56"/>
  <c r="Y3090" i="56"/>
  <c r="Y3091" i="56"/>
  <c r="X3092" i="56"/>
  <c r="X3093" i="56"/>
  <c r="Y3092" i="56"/>
  <c r="X3094" i="56"/>
  <c r="Y3093" i="56"/>
  <c r="Y3094" i="56"/>
  <c r="X3095" i="56"/>
  <c r="X3096" i="56"/>
  <c r="Y3095" i="56"/>
  <c r="Y3096" i="56"/>
  <c r="X3097" i="56"/>
  <c r="X3098" i="56"/>
  <c r="Y3097" i="56"/>
  <c r="X3099" i="56"/>
  <c r="Y3098" i="56"/>
  <c r="X3100" i="56"/>
  <c r="Y3099" i="56"/>
  <c r="X3101" i="56"/>
  <c r="Y3100" i="56"/>
  <c r="Y3101" i="56"/>
  <c r="X3102" i="56"/>
  <c r="Y3102" i="56"/>
  <c r="X3103" i="56"/>
  <c r="Y3103" i="56"/>
  <c r="X3104" i="56"/>
  <c r="Y3104" i="56"/>
  <c r="X3105" i="56"/>
  <c r="X3106" i="56"/>
  <c r="Y3105" i="56"/>
  <c r="X3107" i="56"/>
  <c r="Y3106" i="56"/>
  <c r="X3108" i="56"/>
  <c r="Y3107" i="56"/>
  <c r="Y3108" i="56"/>
  <c r="X3109" i="56"/>
  <c r="X3110" i="56"/>
  <c r="Y3109" i="56"/>
  <c r="X3111" i="56"/>
  <c r="Y3110" i="56"/>
  <c r="X3112" i="56"/>
  <c r="Y3111" i="56"/>
  <c r="Y3112" i="56"/>
  <c r="X3113" i="56"/>
  <c r="Y3113" i="56"/>
  <c r="X3114" i="56"/>
  <c r="X3115" i="56"/>
  <c r="Y3114" i="56"/>
  <c r="X3116" i="56"/>
  <c r="Y3115" i="56"/>
  <c r="Y3116" i="56"/>
  <c r="X3117" i="56"/>
  <c r="Y3117" i="56"/>
  <c r="X3118" i="56"/>
  <c r="X3119" i="56"/>
  <c r="Y3118" i="56"/>
  <c r="Y3119" i="56"/>
  <c r="X3120" i="56"/>
  <c r="Y3120" i="56"/>
  <c r="X3121" i="56"/>
  <c r="Y3121" i="56"/>
  <c r="X3122" i="56"/>
  <c r="Y3122" i="56"/>
  <c r="X3123" i="56"/>
  <c r="X3124" i="56"/>
  <c r="Y3123" i="56"/>
  <c r="X3125" i="56"/>
  <c r="Y3124" i="56"/>
  <c r="Y3125" i="56"/>
  <c r="X3126" i="56"/>
  <c r="X3127" i="56"/>
  <c r="Y3126" i="56"/>
  <c r="X3128" i="56"/>
  <c r="Y3127" i="56"/>
  <c r="X3129" i="56"/>
  <c r="Y3128" i="56"/>
  <c r="X3130" i="56"/>
  <c r="Y3129" i="56"/>
  <c r="X3131" i="56"/>
  <c r="Y3130" i="56"/>
  <c r="Y3131" i="56"/>
  <c r="X3132" i="56"/>
  <c r="Y3132" i="56"/>
  <c r="X3133" i="56"/>
  <c r="X3134" i="56"/>
  <c r="Y3133" i="56"/>
  <c r="X3135" i="56"/>
  <c r="Y3134" i="56"/>
  <c r="Y3135" i="56"/>
  <c r="X3136" i="56"/>
  <c r="Y3136" i="56"/>
  <c r="X3137" i="56"/>
  <c r="Y3137" i="56"/>
  <c r="X3138" i="56"/>
  <c r="X3139" i="56"/>
  <c r="Y3138" i="56"/>
  <c r="X3140" i="56"/>
  <c r="Y3139" i="56"/>
  <c r="X3141" i="56"/>
  <c r="Y3140" i="56"/>
  <c r="Y3141" i="56"/>
  <c r="X3142" i="56"/>
  <c r="Y3142" i="56"/>
  <c r="X3143" i="56"/>
  <c r="Y3143" i="56"/>
  <c r="X3144" i="56"/>
  <c r="Y3144" i="56"/>
  <c r="X3145" i="56"/>
  <c r="X3146" i="56"/>
  <c r="Y3145" i="56"/>
  <c r="Y3146" i="56"/>
  <c r="X3147" i="56"/>
  <c r="X3148" i="56"/>
  <c r="Y3147" i="56"/>
  <c r="Y3148" i="56"/>
  <c r="X3149" i="56"/>
  <c r="Y3149" i="56"/>
  <c r="X3150" i="56"/>
  <c r="X3151" i="56"/>
  <c r="Y3150" i="56"/>
  <c r="X3152" i="56"/>
  <c r="Y3151" i="56"/>
  <c r="X3153" i="56"/>
  <c r="Y3152" i="56"/>
  <c r="X3154" i="56"/>
  <c r="Y3153" i="56"/>
  <c r="X3155" i="56"/>
  <c r="Y3154" i="56"/>
  <c r="Y3155" i="56"/>
  <c r="X3156" i="56"/>
  <c r="X3157" i="56"/>
  <c r="Y3156" i="56"/>
  <c r="Y3157" i="56"/>
  <c r="X3158" i="56"/>
  <c r="X3159" i="56"/>
  <c r="Y3158" i="56"/>
  <c r="Y3159" i="56"/>
  <c r="X3160" i="56"/>
  <c r="X3161" i="56"/>
  <c r="Y3160" i="56"/>
  <c r="X3162" i="56"/>
  <c r="Y3161" i="56"/>
  <c r="X3163" i="56"/>
  <c r="Y3162" i="56"/>
  <c r="X3164" i="56"/>
  <c r="Y3163" i="56"/>
  <c r="X3165" i="56"/>
  <c r="Y3164" i="56"/>
  <c r="Y3165" i="56"/>
  <c r="X3166" i="56"/>
  <c r="X3167" i="56"/>
  <c r="Y3166" i="56"/>
  <c r="X3168" i="56"/>
  <c r="Y3167" i="56"/>
  <c r="Y3168" i="56"/>
  <c r="X3169" i="56"/>
  <c r="X3170" i="56"/>
  <c r="Y3169" i="56"/>
  <c r="X3171" i="56"/>
  <c r="Y3170" i="56"/>
  <c r="X3172" i="56"/>
  <c r="Y3171" i="56"/>
  <c r="Y3172" i="56"/>
  <c r="X3173" i="56"/>
  <c r="X3174" i="56"/>
  <c r="Y3173" i="56"/>
  <c r="X3175" i="56"/>
  <c r="Y3174" i="56"/>
  <c r="Y3175" i="56"/>
  <c r="X3176" i="56"/>
  <c r="Y3176" i="56"/>
  <c r="X3177" i="56"/>
  <c r="X3178" i="56"/>
  <c r="Y3177" i="56"/>
  <c r="Y3178" i="56"/>
  <c r="X3179" i="56"/>
  <c r="X3180" i="56"/>
  <c r="Y3179" i="56"/>
  <c r="X3181" i="56"/>
  <c r="Y3180" i="56"/>
  <c r="Y3181" i="56"/>
  <c r="X3182" i="56"/>
  <c r="Y3182" i="56"/>
  <c r="X3183" i="56"/>
  <c r="X3184" i="56"/>
  <c r="Y3183" i="56"/>
  <c r="Y3184" i="56"/>
  <c r="X3185" i="56"/>
  <c r="X3186" i="56"/>
  <c r="Y3185" i="56"/>
  <c r="X3187" i="56"/>
  <c r="Y3186" i="56"/>
  <c r="Y3187" i="56"/>
  <c r="X3188" i="56"/>
  <c r="Y3188" i="56"/>
  <c r="X3189" i="56"/>
  <c r="Y3189" i="56"/>
  <c r="X3190" i="56"/>
  <c r="X3191" i="56"/>
  <c r="Y3190" i="56"/>
  <c r="X3192" i="56"/>
  <c r="Y3191" i="56"/>
  <c r="X3193" i="56"/>
  <c r="Y3192" i="56"/>
  <c r="Y3193" i="56"/>
  <c r="X3194" i="56"/>
  <c r="Y3194" i="56"/>
  <c r="X3195" i="56"/>
  <c r="Y3195" i="56"/>
  <c r="X3196" i="56"/>
  <c r="X3197" i="56"/>
  <c r="Y3196" i="56"/>
  <c r="Y3197" i="56"/>
  <c r="X3198" i="56"/>
  <c r="X3199" i="56"/>
  <c r="Y3198" i="56"/>
  <c r="Y3199" i="56"/>
  <c r="X3200" i="56"/>
  <c r="X3201" i="56"/>
  <c r="Y3200" i="56"/>
  <c r="X3202" i="56"/>
  <c r="Y3201" i="56"/>
  <c r="X3203" i="56"/>
  <c r="Y3202" i="56"/>
  <c r="X3204" i="56"/>
  <c r="Y3203" i="56"/>
  <c r="X3205" i="56"/>
  <c r="Y3204" i="56"/>
  <c r="X3206" i="56"/>
  <c r="Y3205" i="56"/>
  <c r="X3207" i="56"/>
  <c r="Y3206" i="56"/>
  <c r="Y3207" i="56"/>
  <c r="X3208" i="56"/>
  <c r="Y3208" i="56"/>
  <c r="X3209" i="56"/>
  <c r="Y3209" i="56"/>
  <c r="X3210" i="56"/>
  <c r="X3211" i="56"/>
  <c r="Y3210" i="56"/>
  <c r="X3212" i="56"/>
  <c r="Y3211" i="56"/>
  <c r="X3213" i="56"/>
  <c r="Y3212" i="56"/>
  <c r="Y3213" i="56"/>
  <c r="X3214" i="56"/>
  <c r="Y3214" i="56"/>
  <c r="X3215" i="56"/>
  <c r="Y3215" i="56"/>
  <c r="X3216" i="56"/>
  <c r="Y3216" i="56"/>
  <c r="X3217" i="56"/>
  <c r="X3218" i="56"/>
  <c r="Y3217" i="56"/>
  <c r="X3219" i="56"/>
  <c r="Y3218" i="56"/>
  <c r="Y3219" i="56"/>
  <c r="X3220" i="56"/>
  <c r="Y3220" i="56"/>
  <c r="X3221" i="56"/>
  <c r="X3222" i="56"/>
  <c r="Y3221" i="56"/>
  <c r="X3223" i="56"/>
  <c r="Y3222" i="56"/>
  <c r="Y3223" i="56"/>
  <c r="X3224" i="56"/>
  <c r="Y3224" i="56"/>
  <c r="X3225" i="56"/>
  <c r="Y3225" i="56"/>
  <c r="X3226" i="56"/>
  <c r="Y3226" i="56"/>
  <c r="X3227" i="56"/>
  <c r="X3228" i="56"/>
  <c r="Y3227" i="56"/>
  <c r="X3229" i="56"/>
  <c r="Y3228" i="56"/>
  <c r="Y3229" i="56"/>
  <c r="X3230" i="56"/>
  <c r="Y3230" i="56"/>
  <c r="X3231" i="56"/>
  <c r="Y3231" i="56"/>
  <c r="X3232" i="56"/>
  <c r="X3233" i="56"/>
  <c r="Y3232" i="56"/>
  <c r="Y3233" i="56"/>
  <c r="X3234" i="56"/>
  <c r="X3235" i="56"/>
  <c r="Y3234" i="56"/>
  <c r="X3236" i="56"/>
  <c r="Y3235" i="56"/>
  <c r="Y3236" i="56"/>
  <c r="X3237" i="56"/>
  <c r="X3238" i="56"/>
  <c r="Y3237" i="56"/>
  <c r="X3239" i="56"/>
  <c r="Y3238" i="56"/>
  <c r="Y3239" i="56"/>
  <c r="X3240" i="56"/>
  <c r="X3241" i="56"/>
  <c r="Y3240" i="56"/>
  <c r="Y3241" i="56"/>
  <c r="X3242" i="56"/>
  <c r="Y3242" i="56"/>
  <c r="X3243" i="56"/>
  <c r="X3244" i="56"/>
  <c r="Y3243" i="56"/>
  <c r="Y3244" i="56"/>
  <c r="X3245" i="56"/>
  <c r="Y3245" i="56"/>
  <c r="X3246" i="56"/>
  <c r="Y3246" i="56"/>
  <c r="X3247" i="56"/>
  <c r="Y3247" i="56"/>
  <c r="X3248" i="56"/>
  <c r="Y3248" i="56"/>
  <c r="X3249" i="56"/>
  <c r="X3250" i="56"/>
  <c r="Y3249" i="56"/>
  <c r="X3251" i="56"/>
  <c r="Y3250" i="56"/>
  <c r="Y3251" i="56"/>
  <c r="X3252" i="56"/>
  <c r="X3253" i="56"/>
  <c r="Y3252" i="56"/>
  <c r="Y3253" i="56"/>
  <c r="X3254" i="56"/>
  <c r="Y3254" i="56"/>
  <c r="X3255" i="56"/>
  <c r="Y3255" i="56"/>
  <c r="X3256" i="56"/>
  <c r="Y3256" i="56"/>
  <c r="X3257" i="56"/>
  <c r="Y3257" i="56"/>
  <c r="X3258" i="56"/>
  <c r="Y3258" i="56"/>
  <c r="X3259" i="56"/>
  <c r="X3260" i="56"/>
  <c r="Y3259" i="56"/>
  <c r="X3261" i="56"/>
  <c r="Y3260" i="56"/>
  <c r="X3262" i="56"/>
  <c r="Y3261" i="56"/>
  <c r="X3263" i="56"/>
  <c r="Y3262" i="56"/>
  <c r="X3264" i="56"/>
  <c r="Y3263" i="56"/>
  <c r="Y3264" i="56"/>
  <c r="X3265" i="56"/>
  <c r="X3266" i="56"/>
  <c r="Y3265" i="56"/>
  <c r="X3267" i="56"/>
  <c r="Y3266" i="56"/>
  <c r="X3268" i="56"/>
  <c r="Y3267" i="56"/>
  <c r="X3269" i="56"/>
  <c r="Y3268" i="56"/>
  <c r="Y3269" i="56"/>
  <c r="X3270" i="56"/>
  <c r="Y3270" i="56"/>
  <c r="X3271" i="56"/>
  <c r="X3272" i="56"/>
  <c r="Y3271" i="56"/>
  <c r="Y3272" i="56"/>
  <c r="X3273" i="56"/>
  <c r="X3274" i="56"/>
  <c r="Y3273" i="56"/>
  <c r="X3275" i="56"/>
  <c r="Y3274" i="56"/>
  <c r="X3276" i="56"/>
  <c r="Y3275" i="56"/>
  <c r="Y3276" i="56"/>
  <c r="X3277" i="56"/>
  <c r="X3278" i="56"/>
  <c r="Y3277" i="56"/>
  <c r="X3279" i="56"/>
  <c r="Y3278" i="56"/>
  <c r="Y3279" i="56"/>
  <c r="X3280" i="56"/>
  <c r="Y3280" i="56"/>
  <c r="X3281" i="56"/>
  <c r="X3282" i="56"/>
  <c r="Y3281" i="56"/>
  <c r="X3283" i="56"/>
  <c r="Y3282" i="56"/>
  <c r="X3284" i="56"/>
  <c r="Y3283" i="56"/>
  <c r="Y3284" i="56"/>
  <c r="X3285" i="56"/>
  <c r="Y3285" i="56"/>
  <c r="X3286" i="56"/>
  <c r="X3287" i="56"/>
  <c r="Y3286" i="56"/>
  <c r="X3288" i="56"/>
  <c r="Y3287" i="56"/>
  <c r="X3289" i="56"/>
  <c r="Y3288" i="56"/>
  <c r="X3290" i="56"/>
  <c r="Y3289" i="56"/>
  <c r="X3291" i="56"/>
  <c r="Y3290" i="56"/>
  <c r="Y3291" i="56"/>
  <c r="X3292" i="56"/>
  <c r="X3293" i="56"/>
  <c r="Y3292" i="56"/>
  <c r="Y3293" i="56"/>
  <c r="X3294" i="56"/>
  <c r="X3295" i="56"/>
  <c r="Y3294" i="56"/>
  <c r="Y3295" i="56"/>
  <c r="X3296" i="56"/>
  <c r="X3297" i="56"/>
  <c r="Y3296" i="56"/>
  <c r="Y3297" i="56"/>
  <c r="X3298" i="56"/>
  <c r="X3299" i="56"/>
  <c r="Y3298" i="56"/>
  <c r="X3300" i="56"/>
  <c r="Y3299" i="56"/>
  <c r="X3301" i="56"/>
  <c r="Y3300" i="56"/>
  <c r="X3302" i="56"/>
  <c r="Y3301" i="56"/>
  <c r="X3303" i="56"/>
  <c r="Y3302" i="56"/>
  <c r="X3304" i="56"/>
  <c r="Y3303" i="56"/>
  <c r="Y3304" i="56"/>
  <c r="X3305" i="56"/>
  <c r="X3306" i="56"/>
  <c r="Y3305" i="56"/>
  <c r="X3307" i="56"/>
  <c r="Y3306" i="56"/>
  <c r="Y3307" i="56"/>
  <c r="X3308" i="56"/>
  <c r="X3309" i="56"/>
  <c r="Y3308" i="56"/>
  <c r="Y3309" i="56"/>
  <c r="X3310" i="56"/>
  <c r="Y3310" i="56"/>
  <c r="X3311" i="56"/>
  <c r="X3312" i="56"/>
  <c r="Y3311" i="56"/>
  <c r="X3313" i="56"/>
  <c r="Y3312" i="56"/>
  <c r="Y3313" i="56"/>
  <c r="X3314" i="56"/>
  <c r="X3315" i="56"/>
  <c r="Y3314" i="56"/>
  <c r="Y3315" i="56"/>
  <c r="X3316" i="56"/>
  <c r="Y3316" i="56"/>
  <c r="X3317" i="56"/>
  <c r="X3318" i="56"/>
  <c r="Y3317" i="56"/>
  <c r="Y3318" i="56"/>
  <c r="X3319" i="56"/>
  <c r="Y3319" i="56"/>
  <c r="X3320" i="56"/>
  <c r="Y3320" i="56"/>
  <c r="X3321" i="56"/>
  <c r="X3322" i="56"/>
  <c r="Y3321" i="56"/>
  <c r="Y3322" i="56"/>
  <c r="X3323" i="56"/>
  <c r="X3324" i="56"/>
  <c r="Y3323" i="56"/>
  <c r="Y3324" i="56"/>
  <c r="X3325" i="56"/>
  <c r="X3326" i="56"/>
  <c r="Y3325" i="56"/>
  <c r="Y3326" i="56"/>
  <c r="X3327" i="56"/>
  <c r="X3328" i="56"/>
  <c r="Y3327" i="56"/>
  <c r="Y3328" i="56"/>
  <c r="X3329" i="56"/>
  <c r="X3330" i="56"/>
  <c r="Y3329" i="56"/>
  <c r="X3331" i="56"/>
  <c r="Y3330" i="56"/>
  <c r="Y3331" i="56"/>
  <c r="X3332" i="56"/>
  <c r="X3333" i="56"/>
  <c r="Y3332" i="56"/>
  <c r="X3334" i="56"/>
  <c r="Y3333" i="56"/>
  <c r="Y3334" i="56"/>
  <c r="X3335" i="56"/>
  <c r="X3336" i="56"/>
  <c r="Y3335" i="56"/>
  <c r="Y3336" i="56"/>
  <c r="X3337" i="56"/>
  <c r="Y3337" i="56"/>
  <c r="X3338" i="56"/>
  <c r="Y3338" i="56"/>
  <c r="X3339" i="56"/>
  <c r="Y3339" i="56"/>
  <c r="X3340" i="56"/>
  <c r="X3341" i="56"/>
  <c r="Y3340" i="56"/>
  <c r="Y3341" i="56"/>
  <c r="X3342" i="56"/>
  <c r="Y3342" i="56"/>
  <c r="X3343" i="56"/>
  <c r="X3344" i="56"/>
  <c r="Y3343" i="56"/>
  <c r="X3345" i="56"/>
  <c r="Y3344" i="56"/>
  <c r="Y3345" i="56"/>
  <c r="X3346" i="56"/>
  <c r="Y3346" i="56"/>
  <c r="X3347" i="56"/>
  <c r="X3348" i="56"/>
  <c r="Y3347" i="56"/>
  <c r="Y3348" i="56"/>
  <c r="X3349" i="56"/>
  <c r="Y3349" i="56"/>
  <c r="X3350" i="56"/>
  <c r="Y3350" i="56"/>
  <c r="X3351" i="56"/>
  <c r="X3352" i="56"/>
  <c r="Y3351" i="56"/>
  <c r="X3353" i="56"/>
  <c r="Y3352" i="56"/>
  <c r="Y3353" i="56"/>
  <c r="X3354" i="56"/>
  <c r="Y3354" i="56"/>
  <c r="X3355" i="56"/>
  <c r="Y3355" i="56"/>
  <c r="X3356" i="56"/>
  <c r="X3357" i="56"/>
  <c r="Y3356" i="56"/>
  <c r="X3358" i="56"/>
  <c r="Y3357" i="56"/>
  <c r="X3359" i="56"/>
  <c r="Y3358" i="56"/>
  <c r="X3360" i="56"/>
  <c r="Y3359" i="56"/>
  <c r="X3361" i="56"/>
  <c r="Y3360" i="56"/>
  <c r="Y3361" i="56"/>
  <c r="X3362" i="56"/>
  <c r="X3363" i="56"/>
  <c r="Y3362" i="56"/>
  <c r="X3364" i="56"/>
  <c r="Y3363" i="56"/>
  <c r="Y3364" i="56"/>
  <c r="X3365" i="56"/>
  <c r="Y3365" i="56"/>
  <c r="X3366" i="56"/>
  <c r="Y3366" i="56"/>
  <c r="X3367" i="56"/>
  <c r="Y3367" i="56"/>
  <c r="X3368" i="56"/>
  <c r="Y3368" i="56"/>
  <c r="X3369" i="56"/>
  <c r="X3370" i="56"/>
  <c r="Y3369" i="56"/>
  <c r="X3371" i="56"/>
  <c r="Y3370" i="56"/>
  <c r="X3372" i="56"/>
  <c r="Y3371" i="56"/>
  <c r="Y3372" i="56"/>
  <c r="X3373" i="56"/>
  <c r="X3374" i="56"/>
  <c r="Y3373" i="56"/>
  <c r="X3375" i="56"/>
  <c r="Y3374" i="56"/>
  <c r="Y3375" i="56"/>
  <c r="X3376" i="56"/>
  <c r="X3377" i="56"/>
  <c r="Y3376" i="56"/>
  <c r="X3378" i="56"/>
  <c r="Y3377" i="56"/>
  <c r="X3379" i="56"/>
  <c r="Y3378" i="56"/>
  <c r="Y3379" i="56"/>
  <c r="X3380" i="56"/>
  <c r="Y3380" i="56"/>
  <c r="X3381" i="56"/>
  <c r="X3382" i="56"/>
  <c r="Y3381" i="56"/>
  <c r="X3383" i="56"/>
  <c r="Y3382" i="56"/>
  <c r="X3384" i="56"/>
  <c r="Y3383" i="56"/>
  <c r="Y3384" i="56"/>
  <c r="X3385" i="56"/>
  <c r="Y3385" i="56"/>
  <c r="X3386" i="56"/>
  <c r="Y3386" i="56"/>
  <c r="X3387" i="56"/>
  <c r="Y3387" i="56"/>
  <c r="X3388" i="56"/>
  <c r="Y3388" i="56"/>
  <c r="X3389" i="56"/>
  <c r="X3390" i="56"/>
  <c r="Y3389" i="56"/>
  <c r="X3391" i="56"/>
  <c r="Y3390" i="56"/>
  <c r="X3392" i="56"/>
  <c r="Y3391" i="56"/>
  <c r="Y3392" i="56"/>
  <c r="X3393" i="56"/>
  <c r="Y3393" i="56"/>
  <c r="X3394" i="56"/>
  <c r="Y3394" i="56"/>
  <c r="X3395" i="56"/>
  <c r="X3396" i="56"/>
  <c r="Y3395" i="56"/>
  <c r="Y3396" i="56"/>
  <c r="X3397" i="56"/>
  <c r="Y3397" i="56"/>
  <c r="X3398" i="56"/>
  <c r="Y3398" i="56"/>
  <c r="X3399" i="56"/>
  <c r="X3400" i="56"/>
  <c r="Y3399" i="56"/>
  <c r="X3401" i="56"/>
  <c r="Y3400" i="56"/>
  <c r="X3402" i="56"/>
  <c r="Y3401" i="56"/>
  <c r="X3403" i="56"/>
  <c r="Y3402" i="56"/>
  <c r="Y3403" i="56"/>
  <c r="X3404" i="56"/>
  <c r="X3405" i="56"/>
  <c r="Y3404" i="56"/>
  <c r="X3406" i="56"/>
  <c r="Y3405" i="56"/>
  <c r="Y3406" i="56"/>
  <c r="X3407" i="56"/>
  <c r="X3408" i="56"/>
  <c r="Y3407" i="56"/>
  <c r="Y3408" i="56"/>
  <c r="X3409" i="56"/>
  <c r="X3410" i="56"/>
  <c r="Y3409" i="56"/>
  <c r="X3411" i="56"/>
  <c r="Y3410" i="56"/>
  <c r="X3412" i="56"/>
  <c r="Y3411" i="56"/>
  <c r="X3413" i="56"/>
  <c r="Y3412" i="56"/>
  <c r="Y3413" i="56"/>
  <c r="X3414" i="56"/>
  <c r="X3415" i="56"/>
  <c r="Y3414" i="56"/>
  <c r="X3416" i="56"/>
  <c r="Y3415" i="56"/>
  <c r="Y3416" i="56"/>
  <c r="X3417" i="56"/>
  <c r="Y3417" i="56"/>
  <c r="X3418" i="56"/>
  <c r="X3419" i="56"/>
  <c r="Y3418" i="56"/>
  <c r="Y3419" i="56"/>
  <c r="X3420" i="56"/>
  <c r="X3421" i="56"/>
  <c r="Y3420" i="56"/>
  <c r="Y3421" i="56"/>
  <c r="X3422" i="56"/>
  <c r="Y3422" i="56"/>
  <c r="X3423" i="56"/>
  <c r="Y3423" i="56"/>
  <c r="X3424" i="56"/>
  <c r="X3425" i="56"/>
  <c r="Y3424" i="56"/>
  <c r="Y3425" i="56"/>
  <c r="X3426" i="56"/>
  <c r="X3427" i="56"/>
  <c r="Y3426" i="56"/>
  <c r="X3428" i="56"/>
  <c r="Y3427" i="56"/>
  <c r="X3429" i="56"/>
  <c r="Y3428" i="56"/>
  <c r="Y3429" i="56"/>
  <c r="X3430" i="56"/>
  <c r="X3431" i="56"/>
  <c r="Y3430" i="56"/>
  <c r="Y3431" i="56"/>
  <c r="X3432" i="56"/>
  <c r="X3433" i="56"/>
  <c r="Y3432" i="56"/>
  <c r="X3434" i="56"/>
  <c r="Y3433" i="56"/>
  <c r="X3435" i="56"/>
  <c r="Y3434" i="56"/>
  <c r="Y3435" i="56"/>
  <c r="X3436" i="56"/>
  <c r="Y3436" i="56"/>
  <c r="X3437" i="56"/>
  <c r="Y3437" i="56"/>
  <c r="X3438" i="56"/>
  <c r="X3439" i="56"/>
  <c r="Y3438" i="56"/>
  <c r="X3440" i="56"/>
  <c r="Y3439" i="56"/>
  <c r="Y3440" i="56"/>
  <c r="X3441" i="56"/>
  <c r="X3442" i="56"/>
  <c r="Y3441" i="56"/>
  <c r="X3443" i="56"/>
  <c r="Y3442" i="56"/>
  <c r="Y3443" i="56"/>
  <c r="X3444" i="56"/>
  <c r="Y3444" i="56"/>
  <c r="X3445" i="56"/>
  <c r="X3446" i="56"/>
  <c r="Y3445" i="56"/>
  <c r="X3447" i="56"/>
  <c r="Y3446" i="56"/>
  <c r="Y3447" i="56"/>
  <c r="X3448" i="56"/>
  <c r="Y3448" i="56"/>
  <c r="X3449" i="56"/>
  <c r="Y3449" i="56"/>
  <c r="X3450" i="56"/>
  <c r="Y3450" i="56"/>
  <c r="X3451" i="56"/>
  <c r="Y3451" i="56"/>
  <c r="X3452" i="56"/>
  <c r="Y3452" i="56"/>
  <c r="X3453" i="56"/>
  <c r="Y3453" i="56"/>
  <c r="X3454" i="56"/>
  <c r="X3455" i="56"/>
  <c r="Y3454" i="56"/>
  <c r="Y3455" i="56"/>
  <c r="X3456" i="56"/>
  <c r="Y3456" i="56"/>
  <c r="X3457" i="56"/>
  <c r="X3458" i="56"/>
  <c r="Y3457" i="56"/>
  <c r="X3459" i="56"/>
  <c r="Y3458" i="56"/>
  <c r="Y3459" i="56"/>
  <c r="X3460" i="56"/>
  <c r="Y3460" i="56"/>
  <c r="X3461" i="56"/>
  <c r="Y3461" i="56"/>
  <c r="X3462" i="56"/>
  <c r="Y3462" i="56"/>
  <c r="X3463" i="56"/>
  <c r="X3464" i="56"/>
  <c r="Y3463" i="56"/>
  <c r="X3465" i="56"/>
  <c r="Y3464" i="56"/>
  <c r="Y3465" i="56"/>
  <c r="X3466" i="56"/>
  <c r="Y3466" i="56"/>
  <c r="X3467" i="56"/>
  <c r="X3468" i="56"/>
  <c r="Y3467" i="56"/>
  <c r="X3469" i="56"/>
  <c r="Y3468" i="56"/>
  <c r="Y3469" i="56"/>
  <c r="X3470" i="56"/>
  <c r="X3471" i="56"/>
  <c r="Y3470" i="56"/>
  <c r="Y3471" i="56"/>
  <c r="X3472" i="56"/>
  <c r="Y3472" i="56"/>
  <c r="X3473" i="56"/>
  <c r="X3474" i="56"/>
  <c r="Y3473" i="56"/>
  <c r="X3475" i="56"/>
  <c r="Y3474" i="56"/>
  <c r="Y3475" i="56"/>
  <c r="X3476" i="56"/>
  <c r="Y3476" i="56"/>
  <c r="X3477" i="56"/>
  <c r="Y3477" i="56"/>
  <c r="X3478" i="56"/>
  <c r="Y3478" i="56"/>
  <c r="X3479" i="56"/>
  <c r="X3480" i="56"/>
  <c r="Y3479" i="56"/>
  <c r="Y3480" i="56"/>
  <c r="X3481" i="56"/>
  <c r="Y3481" i="56"/>
  <c r="X3482" i="56"/>
  <c r="X3483" i="56"/>
  <c r="Y3482" i="56"/>
  <c r="Y3483" i="56"/>
  <c r="X3484" i="56"/>
  <c r="X3485" i="56"/>
  <c r="Y3484" i="56"/>
  <c r="Y3485" i="56"/>
  <c r="X3486" i="56"/>
  <c r="Y3486" i="56"/>
  <c r="X3487" i="56"/>
  <c r="Y3487" i="56"/>
  <c r="X3488" i="56"/>
  <c r="Y3488" i="56"/>
  <c r="X3489" i="56"/>
  <c r="X3490" i="56"/>
  <c r="Y3489" i="56"/>
  <c r="Y3490" i="56"/>
  <c r="X3491" i="56"/>
  <c r="Y3491" i="56"/>
  <c r="X3492" i="56"/>
  <c r="X3493" i="56"/>
  <c r="Y3492" i="56"/>
  <c r="X3494" i="56"/>
  <c r="Y3493" i="56"/>
  <c r="X3495" i="56"/>
  <c r="Y3494" i="56"/>
  <c r="X3496" i="56"/>
  <c r="Y3495" i="56"/>
  <c r="Y3496" i="56"/>
  <c r="X3497" i="56"/>
  <c r="Y3497" i="56"/>
  <c r="X3498" i="56"/>
  <c r="X3499" i="56"/>
  <c r="Y3498" i="56"/>
  <c r="X3500" i="56"/>
  <c r="Y3499" i="56"/>
  <c r="Y3500" i="56"/>
  <c r="X3501" i="56"/>
  <c r="Y3501" i="56"/>
  <c r="X3502" i="56"/>
  <c r="X3503" i="56"/>
  <c r="Y3502" i="56"/>
  <c r="Y3503" i="56"/>
  <c r="X3504" i="56"/>
  <c r="Y3504" i="56"/>
  <c r="X3505" i="56"/>
  <c r="Y3505" i="56"/>
  <c r="X3506" i="56"/>
  <c r="X3507" i="56"/>
  <c r="Y3506" i="56"/>
  <c r="X3508" i="56"/>
  <c r="Y3507" i="56"/>
  <c r="Y3508" i="56"/>
  <c r="X3509" i="56"/>
  <c r="X3510" i="56"/>
  <c r="Y3509" i="56"/>
  <c r="Y3510" i="56"/>
  <c r="X3511" i="56"/>
  <c r="X3512" i="56"/>
  <c r="Y3511" i="56"/>
  <c r="Y3512" i="56"/>
  <c r="X3513" i="56"/>
  <c r="X3514" i="56"/>
  <c r="Y3513" i="56"/>
  <c r="X3515" i="56"/>
  <c r="Y3514" i="56"/>
  <c r="Y3515" i="56"/>
  <c r="X3516" i="56"/>
  <c r="X3517" i="56"/>
  <c r="Y3516" i="56"/>
  <c r="X3518" i="56"/>
  <c r="Y3517" i="56"/>
  <c r="X3519" i="56"/>
  <c r="Y3518" i="56"/>
  <c r="Y3519" i="56"/>
  <c r="X3520" i="56"/>
  <c r="X3521" i="56"/>
  <c r="Y3520" i="56"/>
  <c r="Y3521" i="56"/>
  <c r="X3522" i="56"/>
  <c r="Y3522" i="56"/>
  <c r="X3523" i="56"/>
  <c r="Y3523" i="56"/>
  <c r="X3524" i="56"/>
  <c r="Y3524" i="56"/>
  <c r="X3525" i="56"/>
  <c r="X3526" i="56"/>
  <c r="Y3525" i="56"/>
  <c r="X3527" i="56"/>
  <c r="Y3526" i="56"/>
  <c r="X3528" i="56"/>
  <c r="Y3527" i="56"/>
  <c r="Y3528" i="56"/>
  <c r="X3529" i="56"/>
  <c r="X3530" i="56"/>
  <c r="Y3529" i="56"/>
  <c r="Y3530" i="56"/>
  <c r="X3531" i="56"/>
  <c r="X3532" i="56"/>
  <c r="Y3531" i="56"/>
  <c r="Y3532" i="56"/>
  <c r="X3533" i="56"/>
  <c r="X3534" i="56"/>
  <c r="Y3533" i="56"/>
  <c r="Y3534" i="56"/>
  <c r="X3535" i="56"/>
  <c r="Y3535" i="56"/>
  <c r="X3536" i="56"/>
  <c r="Y3536" i="56"/>
  <c r="X3537" i="56"/>
  <c r="Y3537" i="56"/>
  <c r="X3538" i="56"/>
  <c r="X3539" i="56"/>
  <c r="Y3538" i="56"/>
  <c r="X3540" i="56"/>
  <c r="Y3539" i="56"/>
  <c r="Y3540" i="56"/>
  <c r="X3541" i="56"/>
  <c r="X3542" i="56"/>
  <c r="Y3541" i="56"/>
  <c r="X3543" i="56"/>
  <c r="Y3542" i="56"/>
  <c r="Y3543" i="56"/>
  <c r="X3544" i="56"/>
  <c r="Y3544" i="56"/>
  <c r="X3545" i="56"/>
  <c r="Y3545" i="56"/>
  <c r="X3546" i="56"/>
  <c r="Y3546" i="56"/>
  <c r="X3547" i="56"/>
  <c r="X3548" i="56"/>
  <c r="Y3547" i="56"/>
  <c r="X3549" i="56"/>
  <c r="Y3548" i="56"/>
  <c r="Y3549" i="56"/>
  <c r="X3550" i="56"/>
  <c r="Y3550" i="56"/>
  <c r="X3551" i="56"/>
  <c r="X3552" i="56"/>
  <c r="Y3552" i="56" s="1"/>
  <c r="Y3551" i="56"/>
  <c r="P18" i="46" l="1"/>
  <c r="P10" i="46"/>
  <c r="P19" i="46"/>
  <c r="L5" i="46"/>
  <c r="L8" i="46"/>
  <c r="P14" i="46"/>
  <c r="P9" i="46"/>
  <c r="P6" i="46"/>
  <c r="L13" i="46"/>
  <c r="P13" i="46"/>
  <c r="L7" i="46"/>
  <c r="P7" i="46"/>
  <c r="L20" i="46"/>
  <c r="P20" i="46"/>
  <c r="L17" i="46"/>
  <c r="P17" i="46"/>
  <c r="C13" i="56"/>
  <c r="C7" i="56"/>
  <c r="C14" i="56" s="1"/>
  <c r="L16" i="46"/>
  <c r="P16" i="46"/>
  <c r="L15" i="46"/>
  <c r="P15" i="46"/>
  <c r="L11" i="46"/>
  <c r="P11" i="46"/>
  <c r="L12" i="46"/>
  <c r="P12" i="46"/>
  <c r="P21" i="46"/>
  <c r="E14" i="56"/>
  <c r="E6" i="56"/>
  <c r="E13" i="56"/>
  <c r="E10" i="56"/>
  <c r="E9" i="56"/>
  <c r="E5" i="56"/>
  <c r="E16" i="56"/>
  <c r="E12" i="56"/>
  <c r="E15" i="56"/>
  <c r="E11" i="56"/>
  <c r="E8" i="56"/>
  <c r="E4" i="56"/>
  <c r="E7" i="56"/>
  <c r="E3" i="56"/>
  <c r="N1" i="46"/>
  <c r="Y43" i="56"/>
  <c r="Y30" i="56"/>
  <c r="Y42" i="56"/>
  <c r="Y29" i="56"/>
  <c r="Y41" i="56"/>
  <c r="Y28" i="56"/>
  <c r="Y39" i="56"/>
  <c r="Y25" i="56"/>
  <c r="Y44" i="56"/>
  <c r="Y38" i="56"/>
  <c r="Y24" i="56"/>
  <c r="Y37" i="56"/>
  <c r="Y23" i="56"/>
  <c r="X19" i="63"/>
  <c r="Y34" i="56"/>
  <c r="Y20" i="56"/>
  <c r="Z19" i="63" a="1"/>
  <c r="Y32" i="56"/>
  <c r="J14" i="56"/>
  <c r="K5" i="56"/>
  <c r="K11" i="56"/>
  <c r="J7" i="56"/>
  <c r="C4" i="56"/>
  <c r="K8" i="56"/>
  <c r="J10" i="56"/>
  <c r="K7" i="56"/>
  <c r="K13" i="56"/>
  <c r="J5" i="56"/>
  <c r="K15" i="56"/>
  <c r="K3" i="56"/>
  <c r="K12" i="56"/>
  <c r="K10" i="56"/>
  <c r="K16" i="56"/>
  <c r="J13" i="56"/>
  <c r="J15" i="56"/>
  <c r="K4" i="56"/>
  <c r="C3" i="56"/>
  <c r="K9" i="56"/>
  <c r="J12" i="56"/>
  <c r="J4" i="56"/>
  <c r="J6" i="56"/>
  <c r="J9" i="56"/>
  <c r="J8" i="56"/>
  <c r="C5" i="63"/>
  <c r="J16" i="56"/>
  <c r="J3" i="56"/>
  <c r="K6" i="56"/>
  <c r="J11" i="56"/>
  <c r="K14" i="56"/>
  <c r="N4" i="46"/>
  <c r="U217" i="46"/>
  <c r="U106" i="46"/>
  <c r="U189" i="46"/>
  <c r="U243" i="46"/>
  <c r="U131" i="46"/>
  <c r="U127" i="46"/>
  <c r="U89" i="46"/>
  <c r="U11" i="46"/>
  <c r="U117" i="46"/>
  <c r="U156" i="46"/>
  <c r="U59" i="46"/>
  <c r="U128" i="46"/>
  <c r="U110" i="46"/>
  <c r="U31" i="46"/>
  <c r="U245" i="46"/>
  <c r="U112" i="46"/>
  <c r="U198" i="46"/>
  <c r="U224" i="46"/>
  <c r="U242" i="46"/>
  <c r="U9" i="46"/>
  <c r="U56" i="46"/>
  <c r="U227" i="46"/>
  <c r="U83" i="46"/>
  <c r="U109" i="46"/>
  <c r="U77" i="46"/>
  <c r="U49" i="46"/>
  <c r="U163" i="46"/>
  <c r="U35" i="46"/>
  <c r="U29" i="46"/>
  <c r="U138" i="46"/>
  <c r="U91" i="46"/>
  <c r="U194" i="46"/>
  <c r="U239" i="46"/>
  <c r="N20" i="46"/>
  <c r="N19" i="46"/>
  <c r="N18" i="46"/>
  <c r="N17" i="46"/>
  <c r="N13" i="46"/>
  <c r="N12" i="46"/>
  <c r="N10" i="46"/>
  <c r="U193" i="46"/>
  <c r="U237" i="46"/>
  <c r="U246" i="46"/>
  <c r="U115" i="46"/>
  <c r="U92" i="46"/>
  <c r="U228" i="46"/>
  <c r="U126" i="46"/>
  <c r="U123" i="46"/>
  <c r="U30" i="46"/>
  <c r="U255" i="46"/>
  <c r="U175" i="46"/>
  <c r="U168" i="46"/>
  <c r="U120" i="46"/>
  <c r="U50" i="46"/>
  <c r="U17" i="46"/>
  <c r="U219" i="46"/>
  <c r="U33" i="46"/>
  <c r="U200" i="46"/>
  <c r="U190" i="46"/>
  <c r="U173" i="46"/>
  <c r="U177" i="46"/>
  <c r="U211" i="46"/>
  <c r="U248" i="46"/>
  <c r="U118" i="46"/>
  <c r="U196" i="46"/>
  <c r="U53" i="46"/>
  <c r="U191" i="46"/>
  <c r="U201" i="46"/>
  <c r="U146" i="46"/>
  <c r="U4" i="46"/>
  <c r="U145" i="46"/>
  <c r="U116" i="46"/>
  <c r="N5" i="46"/>
  <c r="U84" i="46"/>
  <c r="U254" i="46"/>
  <c r="U165" i="46"/>
  <c r="U54" i="46"/>
  <c r="U140" i="46"/>
  <c r="J7" i="52"/>
  <c r="U238" i="46"/>
  <c r="U22" i="46"/>
  <c r="U160" i="46"/>
  <c r="U88" i="46"/>
  <c r="U41" i="46"/>
  <c r="U52" i="46"/>
  <c r="U14" i="46"/>
  <c r="U24" i="46"/>
  <c r="U251" i="46"/>
  <c r="U252" i="46"/>
  <c r="U97" i="46"/>
  <c r="U68" i="46"/>
  <c r="U119" i="46"/>
  <c r="U61" i="46"/>
  <c r="U188" i="46"/>
  <c r="U230" i="46"/>
  <c r="U37" i="46"/>
  <c r="U47" i="46"/>
  <c r="U181" i="46"/>
  <c r="U103" i="46"/>
  <c r="U141" i="46"/>
  <c r="U136" i="46"/>
  <c r="U204" i="46"/>
  <c r="U234" i="46"/>
  <c r="U182" i="46"/>
  <c r="U55" i="46"/>
  <c r="N14" i="46"/>
  <c r="N11" i="46"/>
  <c r="N6" i="46"/>
  <c r="U214" i="46"/>
  <c r="U218" i="46"/>
  <c r="U142" i="46"/>
  <c r="U95" i="46"/>
  <c r="U3" i="46"/>
  <c r="U121" i="46"/>
  <c r="U169" i="46"/>
  <c r="U79" i="46"/>
  <c r="U15" i="46"/>
  <c r="U80" i="46"/>
  <c r="U161" i="46"/>
  <c r="U186" i="46"/>
  <c r="U205" i="46"/>
  <c r="U134" i="46"/>
  <c r="U144" i="46"/>
  <c r="U180" i="46"/>
  <c r="U216" i="46"/>
  <c r="U32" i="46"/>
  <c r="U101" i="46"/>
  <c r="U28" i="46"/>
  <c r="U69" i="46"/>
  <c r="U76" i="46"/>
  <c r="U43" i="46"/>
  <c r="U114" i="46"/>
  <c r="U40" i="46"/>
  <c r="U64" i="46"/>
  <c r="U236" i="46"/>
  <c r="U249" i="46"/>
  <c r="U67" i="46"/>
  <c r="U99" i="46"/>
  <c r="U45" i="46"/>
  <c r="U98" i="46"/>
  <c r="U130" i="46"/>
  <c r="U222" i="46"/>
  <c r="U172" i="46"/>
  <c r="U197" i="46"/>
  <c r="J6" i="52"/>
  <c r="U155" i="46"/>
  <c r="U210" i="46"/>
  <c r="U158" i="46"/>
  <c r="U258" i="46"/>
  <c r="U157" i="46"/>
  <c r="U72" i="46"/>
  <c r="U187" i="46"/>
  <c r="U125" i="46"/>
  <c r="U44" i="46"/>
  <c r="U184" i="46"/>
  <c r="U226" i="46"/>
  <c r="U247" i="46"/>
  <c r="U8" i="46"/>
  <c r="U96" i="46"/>
  <c r="N7" i="46"/>
  <c r="U240" i="46"/>
  <c r="U178" i="46"/>
  <c r="U20" i="46"/>
  <c r="U25" i="46"/>
  <c r="U71" i="46"/>
  <c r="U229" i="46"/>
  <c r="U220" i="46"/>
  <c r="N16" i="46"/>
  <c r="N15" i="46"/>
  <c r="U129" i="46"/>
  <c r="U233" i="46"/>
  <c r="U209" i="46"/>
  <c r="U235" i="46"/>
  <c r="U202" i="46"/>
  <c r="U259" i="46"/>
  <c r="U261" i="46"/>
  <c r="U16" i="46"/>
  <c r="U87" i="46"/>
  <c r="U102" i="46"/>
  <c r="U170" i="46"/>
  <c r="U100" i="46"/>
  <c r="U75" i="46"/>
  <c r="U36" i="46"/>
  <c r="U78" i="46"/>
  <c r="U60" i="46"/>
  <c r="U27" i="46"/>
  <c r="U74" i="46"/>
  <c r="U46" i="46"/>
  <c r="U26" i="46"/>
  <c r="U65" i="46"/>
  <c r="U39" i="46"/>
  <c r="U231" i="46"/>
  <c r="U143" i="46"/>
  <c r="N21" i="46"/>
  <c r="U164" i="46"/>
  <c r="U223" i="46"/>
  <c r="U149" i="46"/>
  <c r="U51" i="46"/>
  <c r="U174" i="46"/>
  <c r="U90" i="46"/>
  <c r="U139" i="46"/>
  <c r="U73" i="46"/>
  <c r="U195" i="46"/>
  <c r="U150" i="46"/>
  <c r="U244" i="46"/>
  <c r="U21" i="46"/>
  <c r="U105" i="46"/>
  <c r="U206" i="46"/>
  <c r="U62" i="46"/>
  <c r="U81" i="46"/>
  <c r="U148" i="46"/>
  <c r="U108" i="46"/>
  <c r="U185" i="46"/>
  <c r="U58" i="46"/>
  <c r="N22" i="46"/>
  <c r="N9" i="46"/>
  <c r="U207" i="46"/>
  <c r="U48" i="46"/>
  <c r="U111" i="46"/>
  <c r="U18" i="46"/>
  <c r="U12" i="46"/>
  <c r="U94" i="46"/>
  <c r="U171" i="46"/>
  <c r="U232" i="46"/>
  <c r="U135" i="46"/>
  <c r="U107" i="46"/>
  <c r="U256" i="46"/>
  <c r="U152" i="46"/>
  <c r="U124" i="46"/>
  <c r="U213" i="46"/>
  <c r="U208" i="46"/>
  <c r="U132" i="46"/>
  <c r="N8" i="46"/>
  <c r="U147" i="46"/>
  <c r="U212" i="46"/>
  <c r="U221" i="46"/>
  <c r="U70" i="46"/>
  <c r="U203" i="46"/>
  <c r="U85" i="46"/>
  <c r="U66" i="46"/>
  <c r="U19" i="46"/>
  <c r="U166" i="46"/>
  <c r="U122" i="46"/>
  <c r="U215" i="46"/>
  <c r="U167" i="46"/>
  <c r="U262" i="46"/>
  <c r="U176" i="46"/>
  <c r="U225" i="46"/>
  <c r="U93" i="46"/>
  <c r="U153" i="46"/>
  <c r="U151" i="46"/>
  <c r="U82" i="46"/>
  <c r="U253" i="46"/>
  <c r="U241" i="46"/>
  <c r="J5" i="52"/>
  <c r="U57" i="46"/>
  <c r="U199" i="46"/>
  <c r="U34" i="46"/>
  <c r="U250" i="46"/>
  <c r="U192" i="46"/>
  <c r="U260" i="46"/>
  <c r="U5" i="46"/>
  <c r="U113" i="46"/>
  <c r="U10" i="46"/>
  <c r="U104" i="46"/>
  <c r="U179" i="46"/>
  <c r="U63" i="46"/>
  <c r="U257" i="46"/>
  <c r="U42" i="46"/>
  <c r="U154" i="46"/>
  <c r="U6" i="46"/>
  <c r="U7" i="46"/>
  <c r="U13" i="46"/>
  <c r="U183" i="46"/>
  <c r="U86" i="46"/>
  <c r="U162" i="46"/>
  <c r="U133" i="46"/>
  <c r="U159" i="46"/>
  <c r="U23" i="46"/>
  <c r="U38" i="46"/>
  <c r="U137" i="46"/>
  <c r="J4" i="52"/>
  <c r="O8" i="46" l="1"/>
  <c r="O9" i="46"/>
  <c r="O22" i="46"/>
  <c r="O21" i="46"/>
  <c r="O16" i="46"/>
  <c r="O7" i="46"/>
  <c r="O6" i="46"/>
  <c r="O11" i="46"/>
  <c r="O14" i="46"/>
  <c r="O5" i="46"/>
  <c r="O10" i="46"/>
  <c r="O13" i="46"/>
  <c r="O17" i="46"/>
  <c r="O18" i="46"/>
  <c r="O19" i="46"/>
  <c r="O20" i="46"/>
  <c r="O4" i="46"/>
  <c r="O15" i="46"/>
  <c r="O12" i="46"/>
  <c r="C8" i="56"/>
  <c r="H14" i="56"/>
  <c r="I14" i="56" s="1"/>
  <c r="G11" i="56"/>
  <c r="H6" i="56"/>
  <c r="G3" i="56"/>
  <c r="G16" i="56"/>
  <c r="C12" i="63"/>
  <c r="C6" i="63"/>
  <c r="C7" i="63" s="1"/>
  <c r="C8" i="63" s="1"/>
  <c r="G8" i="56"/>
  <c r="G9" i="56"/>
  <c r="G6" i="56"/>
  <c r="G4" i="56"/>
  <c r="G12" i="56"/>
  <c r="H9" i="56"/>
  <c r="C10" i="56"/>
  <c r="H4" i="56"/>
  <c r="G15" i="56"/>
  <c r="G13" i="56"/>
  <c r="H16" i="56"/>
  <c r="H10" i="56"/>
  <c r="H12" i="56"/>
  <c r="I12" i="56" s="1"/>
  <c r="H3" i="56"/>
  <c r="H15" i="56"/>
  <c r="G5" i="56"/>
  <c r="H13" i="56"/>
  <c r="H7" i="56"/>
  <c r="G10" i="56"/>
  <c r="H8" i="56"/>
  <c r="I8" i="56" s="1"/>
  <c r="C11" i="56"/>
  <c r="G7" i="56"/>
  <c r="H11" i="56"/>
  <c r="H5" i="56"/>
  <c r="G14" i="56"/>
  <c r="Z2830" i="63"/>
  <c r="Z2069" i="63"/>
  <c r="Z902" i="63"/>
  <c r="Z3275" i="63"/>
  <c r="Z332" i="63"/>
  <c r="Z438" i="63"/>
  <c r="Z1641" i="63"/>
  <c r="Z3169" i="63"/>
  <c r="Z1059" i="63"/>
  <c r="Z2172" i="63"/>
  <c r="Z2649" i="63"/>
  <c r="Z1536" i="63"/>
  <c r="Z1316" i="63"/>
  <c r="Z874" i="63"/>
  <c r="Z560" i="63"/>
  <c r="Z3162" i="63"/>
  <c r="Z1197" i="63"/>
  <c r="Z1595" i="63"/>
  <c r="Z3192" i="63"/>
  <c r="Z3397" i="63"/>
  <c r="Z1643" i="63"/>
  <c r="Z940" i="63"/>
  <c r="Z283" i="63"/>
  <c r="Z1747" i="63"/>
  <c r="Z3428" i="63"/>
  <c r="Z185" i="63"/>
  <c r="Z125" i="63"/>
  <c r="Z2519" i="63"/>
  <c r="Z1097" i="63"/>
  <c r="Z116" i="63"/>
  <c r="Z2665" i="63"/>
  <c r="Z3301" i="63"/>
  <c r="Z3041" i="63"/>
  <c r="Z832" i="63"/>
  <c r="Z3309" i="63"/>
  <c r="Z437" i="63"/>
  <c r="Z761" i="63"/>
  <c r="Z239" i="63"/>
  <c r="Z2442" i="63"/>
  <c r="Z1946" i="63"/>
  <c r="Z1599" i="63"/>
  <c r="Z2614" i="63"/>
  <c r="Z2994" i="63"/>
  <c r="Z1986" i="63"/>
  <c r="Z1972" i="63"/>
  <c r="Z1054" i="63"/>
  <c r="Z1577" i="63"/>
  <c r="Z1331" i="63"/>
  <c r="Z66" i="63"/>
  <c r="Z380" i="63"/>
  <c r="Z1001" i="63"/>
  <c r="Z2342" i="63"/>
  <c r="Z1696" i="63"/>
  <c r="Z3339" i="63"/>
  <c r="Z665" i="63"/>
  <c r="Z1915" i="63"/>
  <c r="Z2962" i="63"/>
  <c r="Z1993" i="63"/>
  <c r="Z3079" i="63"/>
  <c r="Z3336" i="63"/>
  <c r="Z617" i="63"/>
  <c r="Z155" i="63"/>
  <c r="Z2094" i="63"/>
  <c r="Z2556" i="63"/>
  <c r="Z410" i="63"/>
  <c r="Z1035" i="63"/>
  <c r="Z1664" i="63"/>
  <c r="Z836" i="63"/>
  <c r="Z1468" i="63"/>
  <c r="Z1449" i="63"/>
  <c r="Z2926" i="63"/>
  <c r="Z1614" i="63"/>
  <c r="Z3393" i="63"/>
  <c r="Z321" i="63"/>
  <c r="Z1629" i="63"/>
  <c r="Z2231" i="63"/>
  <c r="Z387" i="63"/>
  <c r="Z2602" i="63"/>
  <c r="Z2264" i="63"/>
  <c r="Z1022" i="63"/>
  <c r="Z59" i="63"/>
  <c r="Z872" i="63"/>
  <c r="Z2648" i="63"/>
  <c r="Z1699" i="63"/>
  <c r="Z919" i="63"/>
  <c r="Z2045" i="63"/>
  <c r="Z2586" i="63"/>
  <c r="Z2006" i="63"/>
  <c r="Z1034" i="63"/>
  <c r="Z1255" i="63"/>
  <c r="Z863" i="63"/>
  <c r="Z2530" i="63"/>
  <c r="Z3141" i="63"/>
  <c r="Z261" i="63"/>
  <c r="Z383" i="63"/>
  <c r="Z1305" i="63"/>
  <c r="Z1932" i="63"/>
  <c r="Z92" i="63"/>
  <c r="Z620" i="63"/>
  <c r="Z3421" i="63"/>
  <c r="Z2838" i="63"/>
  <c r="Z2117" i="63"/>
  <c r="Z444" i="63"/>
  <c r="Z2009" i="63"/>
  <c r="Z2199" i="63"/>
  <c r="Z2436" i="63"/>
  <c r="Z963" i="63"/>
  <c r="Z1632" i="63"/>
  <c r="Z2459" i="63"/>
  <c r="Z795" i="63"/>
  <c r="Z3503" i="63"/>
  <c r="Z2435" i="63"/>
  <c r="Z1503" i="63"/>
  <c r="Z1325" i="63"/>
  <c r="Z2474" i="63"/>
  <c r="Z2801" i="63"/>
  <c r="Z2032" i="63"/>
  <c r="Z763" i="63"/>
  <c r="Z1251" i="63"/>
  <c r="Z2060" i="63"/>
  <c r="Z1148" i="63"/>
  <c r="Z2337" i="63"/>
  <c r="Z2092" i="63"/>
  <c r="Z2651" i="63"/>
  <c r="Z1072" i="63"/>
  <c r="Z509" i="63"/>
  <c r="Z2847" i="63"/>
  <c r="Z571" i="63"/>
  <c r="Z2310" i="63"/>
  <c r="Z1544" i="63"/>
  <c r="Z821" i="63"/>
  <c r="Z2272" i="63"/>
  <c r="Z304" i="63"/>
  <c r="Z1555" i="63"/>
  <c r="Z3448" i="63"/>
  <c r="Z2160" i="63"/>
  <c r="Z1676" i="63"/>
  <c r="Z2730" i="63"/>
  <c r="Z1049" i="63"/>
  <c r="Z643" i="63"/>
  <c r="Z2290" i="63"/>
  <c r="Z82" i="63"/>
  <c r="Z2913" i="63"/>
  <c r="Z1922" i="63"/>
  <c r="Z233" i="63"/>
  <c r="Z2810" i="63"/>
  <c r="Z2693" i="63"/>
  <c r="Z897" i="63"/>
  <c r="Z915" i="63"/>
  <c r="Z3277" i="63"/>
  <c r="Z887" i="63"/>
  <c r="Z2052" i="63"/>
  <c r="Z3077" i="63"/>
  <c r="Z923" i="63"/>
  <c r="Z3179" i="63"/>
  <c r="Z3335" i="63"/>
  <c r="Z950" i="63"/>
  <c r="Z2819" i="63"/>
  <c r="Z1220" i="63"/>
  <c r="Z916" i="63"/>
  <c r="Z2324" i="63"/>
  <c r="Z3461" i="63"/>
  <c r="Z2409" i="63"/>
  <c r="Z3401" i="63"/>
  <c r="Z33" i="63"/>
  <c r="Z694" i="63"/>
  <c r="Z777" i="63"/>
  <c r="Z1871" i="63"/>
  <c r="Z2820" i="63"/>
  <c r="Z2078" i="63"/>
  <c r="Z3066" i="63"/>
  <c r="Z1312" i="63"/>
  <c r="Z2460" i="63"/>
  <c r="Z2142" i="63"/>
  <c r="Z3522" i="63"/>
  <c r="Z1471" i="63"/>
  <c r="Z1755" i="63"/>
  <c r="Z2404" i="63"/>
  <c r="Z823" i="63"/>
  <c r="Z2923" i="63"/>
  <c r="Z3258" i="63"/>
  <c r="Z3023" i="63"/>
  <c r="Z307" i="63"/>
  <c r="Z1486" i="63"/>
  <c r="Z408" i="63"/>
  <c r="Z3115" i="63"/>
  <c r="Z2363" i="63"/>
  <c r="Z1332" i="63"/>
  <c r="Z2682" i="63"/>
  <c r="Z1814" i="63"/>
  <c r="Z639" i="63"/>
  <c r="Z2904" i="63"/>
  <c r="Z813" i="63"/>
  <c r="Z1566" i="63"/>
  <c r="Z480" i="63"/>
  <c r="Z2313" i="63"/>
  <c r="Z815" i="63"/>
  <c r="Z1385" i="63"/>
  <c r="Z3049" i="63"/>
  <c r="Z266" i="63"/>
  <c r="Z2738" i="63"/>
  <c r="Z1613" i="63"/>
  <c r="Z3029" i="63"/>
  <c r="Z727" i="63"/>
  <c r="Z3004" i="63"/>
  <c r="Z1841" i="63"/>
  <c r="Z2876" i="63"/>
  <c r="Z2879" i="63"/>
  <c r="Z1580" i="63"/>
  <c r="Z1290" i="63"/>
  <c r="Z3493" i="63"/>
  <c r="Z749" i="63"/>
  <c r="Z3325" i="63"/>
  <c r="Z883" i="63"/>
  <c r="Z1935" i="63"/>
  <c r="Z287" i="63"/>
  <c r="Z3415" i="63"/>
  <c r="Z2360" i="63"/>
  <c r="Z548" i="63"/>
  <c r="Z3319" i="63"/>
  <c r="Z109" i="63"/>
  <c r="Z876" i="63"/>
  <c r="Z1512" i="63"/>
  <c r="Z1031" i="63"/>
  <c r="Z2499" i="63"/>
  <c r="Z1176" i="63"/>
  <c r="Z2818" i="63"/>
  <c r="Z2555" i="63"/>
  <c r="Z2956" i="63"/>
  <c r="Z2967" i="63"/>
  <c r="Z3158" i="63"/>
  <c r="Z2242" i="63"/>
  <c r="Z2698" i="63"/>
  <c r="Z2401" i="63"/>
  <c r="Z2802" i="63"/>
  <c r="Z2790" i="63"/>
  <c r="Z938" i="63"/>
  <c r="Z1063" i="63"/>
  <c r="Z3207" i="63"/>
  <c r="Z3425" i="63"/>
  <c r="Z627" i="63"/>
  <c r="Z3514" i="63"/>
  <c r="Z2257" i="63"/>
  <c r="Z2083" i="63"/>
  <c r="Z540" i="63"/>
  <c r="Z1607" i="63"/>
  <c r="Z158" i="63"/>
  <c r="Z2608" i="63"/>
  <c r="Z1744" i="63"/>
  <c r="Z747" i="63"/>
  <c r="Z1434" i="63"/>
  <c r="Z2826" i="63"/>
  <c r="Z2591" i="63"/>
  <c r="Z52" i="63"/>
  <c r="Z3460" i="63"/>
  <c r="Z364" i="63"/>
  <c r="Z648" i="63"/>
  <c r="Z2191" i="63"/>
  <c r="Z2040" i="63"/>
  <c r="Z1230" i="63"/>
  <c r="Z1389" i="63"/>
  <c r="Z3102" i="63"/>
  <c r="Z1608" i="63"/>
  <c r="Z3382" i="63"/>
  <c r="Z2915" i="63"/>
  <c r="Z1500" i="63"/>
  <c r="Z2517" i="63"/>
  <c r="Z1859" i="63"/>
  <c r="Z1720" i="63"/>
  <c r="Z549" i="63"/>
  <c r="Z555" i="63"/>
  <c r="Z95" i="63"/>
  <c r="Z2017" i="63"/>
  <c r="Z3324" i="63"/>
  <c r="Z2323" i="63"/>
  <c r="Z1528" i="63"/>
  <c r="Z1236" i="63"/>
  <c r="Z330" i="63"/>
  <c r="Z86" i="63"/>
  <c r="Z1023" i="63"/>
  <c r="Z2013" i="63"/>
  <c r="Z1646" i="63"/>
  <c r="Z3260" i="63"/>
  <c r="Z439" i="63"/>
  <c r="Z3305" i="63"/>
  <c r="Z599" i="63"/>
  <c r="Z2140" i="63"/>
  <c r="Z1343" i="63"/>
  <c r="Z2794" i="63"/>
  <c r="Z1587" i="63"/>
  <c r="Z2630" i="63"/>
  <c r="Z982" i="63"/>
  <c r="Z3394" i="63"/>
  <c r="Z2167" i="63"/>
  <c r="Z1877" i="63"/>
  <c r="Z1282" i="63"/>
  <c r="Z3039" i="63"/>
  <c r="Z3529" i="63"/>
  <c r="Z703" i="63"/>
  <c r="Z1847" i="63"/>
  <c r="Z1203" i="63"/>
  <c r="Z2816" i="63"/>
  <c r="Z90" i="63"/>
  <c r="Z2894" i="63"/>
  <c r="Z2653" i="63"/>
  <c r="Z2234" i="63"/>
  <c r="Z2983" i="63"/>
  <c r="Z2292" i="63"/>
  <c r="Z907" i="63"/>
  <c r="Z766" i="63"/>
  <c r="Z2887" i="63"/>
  <c r="Z1242" i="63"/>
  <c r="Z476" i="63"/>
  <c r="Z1319" i="63"/>
  <c r="Z910" i="63"/>
  <c r="Z2890" i="63"/>
  <c r="Z971" i="63"/>
  <c r="Z1377" i="63"/>
  <c r="Z2805" i="63"/>
  <c r="Z998" i="63"/>
  <c r="Z1277" i="63"/>
  <c r="Z889" i="63"/>
  <c r="Z1417" i="63"/>
  <c r="Z2388" i="63"/>
  <c r="Z1006" i="63"/>
  <c r="Z1610" i="63"/>
  <c r="Z3528" i="63"/>
  <c r="Z2185" i="63"/>
  <c r="Z1326" i="63"/>
  <c r="Z471" i="63"/>
  <c r="Z1579" i="63"/>
  <c r="Z2496" i="63"/>
  <c r="Z2593" i="63"/>
  <c r="Z1917" i="63"/>
  <c r="Z740" i="63"/>
  <c r="Z1767" i="63"/>
  <c r="Z3542" i="63"/>
  <c r="Z577" i="63"/>
  <c r="Z642" i="63"/>
  <c r="Z3279" i="63"/>
  <c r="Z3119" i="63"/>
  <c r="Z955" i="63"/>
  <c r="Z582" i="63"/>
  <c r="Z671" i="63"/>
  <c r="Z2940" i="63"/>
  <c r="Z2209" i="63"/>
  <c r="Z247" i="63"/>
  <c r="Z3063" i="63"/>
  <c r="Z284" i="63"/>
  <c r="Z171" i="63"/>
  <c r="Z3187" i="63"/>
  <c r="Z129" i="63"/>
  <c r="Z1586" i="63"/>
  <c r="Z829" i="63"/>
  <c r="Z2959" i="63"/>
  <c r="Z1311" i="63"/>
  <c r="Z1209" i="63"/>
  <c r="Z3152" i="63"/>
  <c r="Z1757" i="63"/>
  <c r="Z3228" i="63"/>
  <c r="Z46" i="63"/>
  <c r="Z280" i="63"/>
  <c r="Z1352" i="63"/>
  <c r="Z3065" i="63"/>
  <c r="Z2126" i="63"/>
  <c r="Z3193" i="63"/>
  <c r="Z2101" i="63"/>
  <c r="Z2279" i="63"/>
  <c r="Z2857" i="63"/>
  <c r="Z1789" i="63"/>
  <c r="Z573" i="63"/>
  <c r="Z2345" i="63"/>
  <c r="Z685" i="63"/>
  <c r="Z199" i="63"/>
  <c r="Z770" i="63"/>
  <c r="Z165" i="63"/>
  <c r="Z2018" i="63"/>
  <c r="Z898" i="63"/>
  <c r="Z2098" i="63"/>
  <c r="Z1985" i="63"/>
  <c r="Z2336" i="63"/>
  <c r="Z2033" i="63"/>
  <c r="Z2842" i="63"/>
  <c r="Z2328" i="63"/>
  <c r="Z2239" i="63"/>
  <c r="Z426" i="63"/>
  <c r="Z1475" i="63"/>
  <c r="Z1181" i="63"/>
  <c r="Z3511" i="63"/>
  <c r="Z1394" i="63"/>
  <c r="Z2712" i="63"/>
  <c r="Z2829" i="63"/>
  <c r="Z1597" i="63"/>
  <c r="Z3123" i="63"/>
  <c r="Z1583" i="63"/>
  <c r="Z1548" i="63"/>
  <c r="Z3290" i="63"/>
  <c r="Z3369" i="63"/>
  <c r="Z3241" i="63"/>
  <c r="Z2392" i="63"/>
  <c r="Z3202" i="63"/>
  <c r="Z3138" i="63"/>
  <c r="Z3300" i="63"/>
  <c r="Z925" i="63"/>
  <c r="Z2281" i="63"/>
  <c r="Z1375" i="63"/>
  <c r="Z644" i="63"/>
  <c r="Z3231" i="63"/>
  <c r="Z2645" i="63"/>
  <c r="Z1487" i="63"/>
  <c r="Z3177" i="63"/>
  <c r="Z1025" i="63"/>
  <c r="Z3217" i="63"/>
  <c r="Z1070" i="63"/>
  <c r="Z2823" i="63"/>
  <c r="Z3386" i="63"/>
  <c r="Z3329" i="63"/>
  <c r="Z1738" i="63"/>
  <c r="Z3130" i="63"/>
  <c r="Z1490" i="63"/>
  <c r="Z1863" i="63"/>
  <c r="Z1350" i="63"/>
  <c r="Z1152" i="63"/>
  <c r="Z2320" i="63"/>
  <c r="Z1215" i="63"/>
  <c r="Z3330" i="63"/>
  <c r="Z1244" i="63"/>
  <c r="Z792" i="63"/>
  <c r="Z2138" i="63"/>
  <c r="Z1733" i="63"/>
  <c r="Z3463" i="63"/>
  <c r="Z1027" i="63"/>
  <c r="Z3146" i="63"/>
  <c r="Z1180" i="63"/>
  <c r="Z2451" i="63"/>
  <c r="Z495" i="63"/>
  <c r="Z376" i="63"/>
  <c r="Z2751" i="63"/>
  <c r="Z847" i="63"/>
  <c r="Z151" i="63"/>
  <c r="Z768" i="63"/>
  <c r="Z862" i="63"/>
  <c r="Z2580" i="63"/>
  <c r="Z2544" i="63"/>
  <c r="Z2057" i="63"/>
  <c r="Z2686" i="63"/>
  <c r="Z547" i="63"/>
  <c r="Z2528" i="63"/>
  <c r="Z3255" i="63"/>
  <c r="Z2936" i="63"/>
  <c r="Z1041" i="63"/>
  <c r="Z2836" i="63"/>
  <c r="Z1791" i="63"/>
  <c r="Z638" i="63"/>
  <c r="Z3545" i="63"/>
  <c r="Z539" i="63"/>
  <c r="Z2026" i="63"/>
  <c r="Z2347" i="63"/>
  <c r="Z1572" i="63"/>
  <c r="Z3198" i="63"/>
  <c r="Z1821" i="63"/>
  <c r="Z3526" i="63"/>
  <c r="Z3396" i="63"/>
  <c r="Z1562" i="63"/>
  <c r="Z935" i="63"/>
  <c r="Z845" i="63"/>
  <c r="Z3488" i="63"/>
  <c r="Z1992" i="63"/>
  <c r="Z2775" i="63"/>
  <c r="Z1760" i="63"/>
  <c r="Z3135" i="63"/>
  <c r="Z2535" i="63"/>
  <c r="Z3376" i="63"/>
  <c r="Z2549" i="63"/>
  <c r="Z2600" i="63"/>
  <c r="Z3520" i="63"/>
  <c r="Z2729" i="63"/>
  <c r="Z1927" i="63"/>
  <c r="Z3210" i="63"/>
  <c r="Z1872" i="63"/>
  <c r="Z3419" i="63"/>
  <c r="Z1002" i="63"/>
  <c r="Z2752" i="63"/>
  <c r="Z1443" i="63"/>
  <c r="Z1455" i="63"/>
  <c r="Z113" i="63"/>
  <c r="Z403" i="63"/>
  <c r="Z106" i="63"/>
  <c r="Z1010" i="63"/>
  <c r="Z814" i="63"/>
  <c r="Z1508" i="63"/>
  <c r="Z1363" i="63"/>
  <c r="Z709" i="63"/>
  <c r="Z2604" i="63"/>
  <c r="Z2973" i="63"/>
  <c r="Z2056" i="63"/>
  <c r="Z2713" i="63"/>
  <c r="Z2254" i="63"/>
  <c r="Z3027" i="63"/>
  <c r="Z1123" i="63"/>
  <c r="Z3216" i="63"/>
  <c r="Z1756" i="63"/>
  <c r="Z2761" i="63"/>
  <c r="Z227" i="63"/>
  <c r="Z2641" i="63"/>
  <c r="Z3387" i="63"/>
  <c r="Z1627" i="63"/>
  <c r="Z2107" i="63"/>
  <c r="Z2366" i="63"/>
  <c r="Z2153" i="63"/>
  <c r="Z1068" i="63"/>
  <c r="Z997" i="63"/>
  <c r="Z1008" i="63"/>
  <c r="Z2863" i="63"/>
  <c r="Z1004" i="63"/>
  <c r="Z1275" i="63"/>
  <c r="Z3225" i="63"/>
  <c r="Z2174" i="63"/>
  <c r="Z1046" i="63"/>
  <c r="Z699" i="63"/>
  <c r="Z633" i="63"/>
  <c r="Z1262" i="63"/>
  <c r="Z2302" i="63"/>
  <c r="Z69" i="63"/>
  <c r="Z1155" i="63"/>
  <c r="Z2443" i="63"/>
  <c r="Z1680" i="63"/>
  <c r="Z3122" i="63"/>
  <c r="Z1695" i="63"/>
  <c r="Z2668" i="63"/>
  <c r="Z2012" i="63"/>
  <c r="Z2542" i="63"/>
  <c r="Z3286" i="63"/>
  <c r="Z538" i="63"/>
  <c r="Z606" i="63"/>
  <c r="Z2597" i="63"/>
  <c r="Z1837" i="63"/>
  <c r="Z2720" i="63"/>
  <c r="Z1605" i="63"/>
  <c r="Z1691" i="63"/>
  <c r="Z51" i="63"/>
  <c r="Z1975" i="63"/>
  <c r="Z1119" i="63"/>
  <c r="Z579" i="63"/>
  <c r="Z714" i="63"/>
  <c r="Z1239" i="63"/>
  <c r="Z3006" i="63"/>
  <c r="Z597" i="63"/>
  <c r="Z3151" i="63"/>
  <c r="Z3053" i="63"/>
  <c r="Z583" i="63"/>
  <c r="Z3295" i="63"/>
  <c r="Z1433" i="63"/>
  <c r="Z2005" i="63"/>
  <c r="Z2658" i="63"/>
  <c r="Z1964" i="63"/>
  <c r="Z2390" i="63"/>
  <c r="Z1102" i="63"/>
  <c r="Z725" i="63"/>
  <c r="Z3543" i="63"/>
  <c r="Z3450" i="63"/>
  <c r="Z49" i="63"/>
  <c r="Z2874" i="63"/>
  <c r="Z1567" i="63"/>
  <c r="Z1648" i="63"/>
  <c r="Z2391" i="63"/>
  <c r="Z843" i="63"/>
  <c r="Z2873" i="63"/>
  <c r="Z3310" i="63"/>
  <c r="Z575" i="63"/>
  <c r="Z505" i="63"/>
  <c r="Z3269" i="63"/>
  <c r="Z422" i="63"/>
  <c r="Z800" i="63"/>
  <c r="Z2575" i="63"/>
  <c r="Z2387" i="63"/>
  <c r="Z1273" i="63"/>
  <c r="Z2416" i="63"/>
  <c r="Z1164" i="63"/>
  <c r="Z1704" i="63"/>
  <c r="Z682" i="63"/>
  <c r="Z1456" i="63"/>
  <c r="Z3402" i="63"/>
  <c r="Z1734" i="63"/>
  <c r="Z970" i="63"/>
  <c r="Z1337" i="63"/>
  <c r="Z3113" i="63"/>
  <c r="Z2482" i="63"/>
  <c r="Z1916" i="63"/>
  <c r="Z532" i="63"/>
  <c r="Z2081" i="63"/>
  <c r="Z1447" i="63"/>
  <c r="Z1802" i="63"/>
  <c r="Z2961" i="63"/>
  <c r="Z81" i="63"/>
  <c r="Z522" i="63"/>
  <c r="Z920" i="63"/>
  <c r="Z2440" i="63"/>
  <c r="Z1520" i="63"/>
  <c r="Z953" i="63"/>
  <c r="Z160" i="63"/>
  <c r="Z1202" i="63"/>
  <c r="Z1171" i="63"/>
  <c r="Z3050" i="63"/>
  <c r="Z323" i="63"/>
  <c r="Z2118" i="63"/>
  <c r="Z1853" i="63"/>
  <c r="Z1571" i="63"/>
  <c r="Z1800" i="63"/>
  <c r="Z178" i="63"/>
  <c r="Z2785" i="63"/>
  <c r="Z269" i="63"/>
  <c r="Z1612" i="63"/>
  <c r="Z1723" i="63"/>
  <c r="Z3144" i="63"/>
  <c r="Z901" i="63"/>
  <c r="Z2350" i="63"/>
  <c r="Z1636" i="63"/>
  <c r="Z716" i="63"/>
  <c r="Z927" i="63"/>
  <c r="Z1146" i="63"/>
  <c r="Z1957" i="63"/>
  <c r="Z630" i="63"/>
  <c r="Z556" i="63"/>
  <c r="Z2513" i="63"/>
  <c r="Z1962" i="63"/>
  <c r="Z3356" i="63"/>
  <c r="Z2791" i="63"/>
  <c r="Z1995" i="63"/>
  <c r="Z1914" i="63"/>
  <c r="Z1988" i="63"/>
  <c r="Z1541" i="63"/>
  <c r="Z1104" i="63"/>
  <c r="Z2050" i="63"/>
  <c r="Z712" i="63"/>
  <c r="Z2300" i="63"/>
  <c r="Z2270" i="63"/>
  <c r="Z1247" i="63"/>
  <c r="Z2127" i="63"/>
  <c r="Z3157" i="63"/>
  <c r="Z3351" i="63"/>
  <c r="Z2384" i="63"/>
  <c r="Z3283" i="63"/>
  <c r="Z2163" i="63"/>
  <c r="Z3512" i="63"/>
  <c r="Z1843" i="63"/>
  <c r="Z2079" i="63"/>
  <c r="Z3452" i="63"/>
  <c r="Z2341" i="63"/>
  <c r="Z390" i="63"/>
  <c r="Z1199" i="63"/>
  <c r="Z3101" i="63"/>
  <c r="Z1207" i="63"/>
  <c r="Z1559" i="63"/>
  <c r="Z1753" i="63"/>
  <c r="Z2061" i="63"/>
  <c r="Z565" i="63"/>
  <c r="Z2526" i="63"/>
  <c r="Z2448" i="63"/>
  <c r="Z492" i="63"/>
  <c r="Z2906" i="63"/>
  <c r="Z1525" i="63"/>
  <c r="Z2375" i="63"/>
  <c r="Z2467" i="63"/>
  <c r="Z482" i="63"/>
  <c r="Z980" i="63"/>
  <c r="Z1238" i="63"/>
  <c r="Z1014" i="63"/>
  <c r="Z1943" i="63"/>
  <c r="Z1550" i="63"/>
  <c r="Z3186" i="63"/>
  <c r="Z3348" i="63"/>
  <c r="Z501" i="63"/>
  <c r="Z1214" i="63"/>
  <c r="Z64" i="63"/>
  <c r="Z3323" i="63"/>
  <c r="Z965" i="63"/>
  <c r="Z1442" i="63"/>
  <c r="Z1505" i="63"/>
  <c r="Z260" i="63"/>
  <c r="Z3020" i="63"/>
  <c r="Z282" i="63"/>
  <c r="Z3343" i="63"/>
  <c r="Z224" i="63"/>
  <c r="Z226" i="63"/>
  <c r="Z361" i="63"/>
  <c r="Z867" i="63"/>
  <c r="Z2846" i="63"/>
  <c r="Z1045" i="63"/>
  <c r="Z2062" i="63"/>
  <c r="Z2697" i="63"/>
  <c r="Z2468" i="63"/>
  <c r="Z1372" i="63"/>
  <c r="Z3048" i="63"/>
  <c r="Z2930" i="63"/>
  <c r="Z2570" i="63"/>
  <c r="Z3311" i="63"/>
  <c r="Z264" i="63"/>
  <c r="Z3212" i="63"/>
  <c r="Z511" i="63"/>
  <c r="Z656" i="63"/>
  <c r="Z550" i="63"/>
  <c r="Z2891" i="63"/>
  <c r="Z2618" i="63"/>
  <c r="Z1330" i="63"/>
  <c r="Z3476" i="63"/>
  <c r="Z3360" i="63"/>
  <c r="Z2663" i="63"/>
  <c r="Z465" i="63"/>
  <c r="Z294" i="63"/>
  <c r="Z3181" i="63"/>
  <c r="Z3342" i="63"/>
  <c r="Z2216" i="63"/>
  <c r="Z2168" i="63"/>
  <c r="Z1785" i="63"/>
  <c r="Z3313" i="63"/>
  <c r="Z2259" i="63"/>
  <c r="Z2065" i="63"/>
  <c r="Z481" i="63"/>
  <c r="Z1344" i="63"/>
  <c r="Z2406" i="63"/>
  <c r="Z1893" i="63"/>
  <c r="Z2521" i="63"/>
  <c r="Z467" i="63"/>
  <c r="Z2679" i="63"/>
  <c r="Z3055" i="63"/>
  <c r="Z2028" i="63"/>
  <c r="Z2947" i="63"/>
  <c r="Z2089" i="63"/>
  <c r="Z1558" i="63"/>
  <c r="Z1441" i="63"/>
  <c r="Z3378" i="63"/>
  <c r="Z2741" i="63"/>
  <c r="Z2957" i="63"/>
  <c r="Z614" i="63"/>
  <c r="Z824" i="63"/>
  <c r="Z1904" i="63"/>
  <c r="Z2186" i="63"/>
  <c r="Z3190" i="63"/>
  <c r="Z3044" i="63"/>
  <c r="Z1722" i="63"/>
  <c r="Z1666" i="63"/>
  <c r="Z1381" i="63"/>
  <c r="Z506" i="63"/>
  <c r="Z1862" i="63"/>
  <c r="Z896" i="63"/>
  <c r="Z1782" i="63"/>
  <c r="Z2208" i="63"/>
  <c r="Z462" i="63"/>
  <c r="Z1850" i="63"/>
  <c r="Z1714" i="63"/>
  <c r="Z3155" i="63"/>
  <c r="Z2425" i="63"/>
  <c r="Z1825" i="63"/>
  <c r="Z515" i="63"/>
  <c r="Z1315" i="63"/>
  <c r="Z1411" i="63"/>
  <c r="Z2233" i="63"/>
  <c r="Z3087" i="63"/>
  <c r="Z1818" i="63"/>
  <c r="Z1603" i="63"/>
  <c r="Z2095" i="63"/>
  <c r="Z3154" i="63"/>
  <c r="Z962" i="63"/>
  <c r="Z1346" i="63"/>
  <c r="Z502" i="63"/>
  <c r="Z3365" i="63"/>
  <c r="Z2096" i="63"/>
  <c r="Z29" i="63"/>
  <c r="Z1660" i="63"/>
  <c r="Z1542" i="63"/>
  <c r="Z240" i="63"/>
  <c r="Z3352" i="63"/>
  <c r="Z2587" i="63"/>
  <c r="Z1272" i="63"/>
  <c r="Z473" i="63"/>
  <c r="Z56" i="63"/>
  <c r="Z2706" i="63"/>
  <c r="Z802" i="63"/>
  <c r="Z1671" i="63"/>
  <c r="Z1694" i="63"/>
  <c r="Z1794" i="63"/>
  <c r="Z3482" i="63"/>
  <c r="Z1013" i="63"/>
  <c r="Z551" i="63"/>
  <c r="Z3322" i="63"/>
  <c r="Z3107" i="63"/>
  <c r="Z2754" i="63"/>
  <c r="Z3341" i="63"/>
  <c r="Z1977" i="63"/>
  <c r="Z677" i="63"/>
  <c r="Z3385" i="63"/>
  <c r="Z3148" i="63"/>
  <c r="Z1564" i="63"/>
  <c r="Z1074" i="63"/>
  <c r="Z42" i="63"/>
  <c r="Z2814" i="63"/>
  <c r="Z707" i="63"/>
  <c r="Z433" i="63"/>
  <c r="Z1499" i="63"/>
  <c r="Z1662" i="63"/>
  <c r="Z675" i="63"/>
  <c r="Z191" i="63"/>
  <c r="Z1829" i="63"/>
  <c r="Z2206" i="63"/>
  <c r="Z75" i="63"/>
  <c r="Z641" i="63"/>
  <c r="Z3349" i="63"/>
  <c r="Z3274" i="63"/>
  <c r="Z554" i="63"/>
  <c r="Z2159" i="63"/>
  <c r="Z3395" i="63"/>
  <c r="Z2871" i="63"/>
  <c r="Z2596" i="63"/>
  <c r="Z732" i="63"/>
  <c r="Z2589" i="63"/>
  <c r="Z1368" i="63"/>
  <c r="Z3117" i="63"/>
  <c r="Z2229" i="63"/>
  <c r="Z1731" i="63"/>
  <c r="Z846" i="63"/>
  <c r="Z1309" i="63"/>
  <c r="Z306" i="63"/>
  <c r="Z3455" i="63"/>
  <c r="Z2756" i="63"/>
  <c r="Z2946" i="63"/>
  <c r="Z587" i="63"/>
  <c r="Z1787" i="63"/>
  <c r="Z19" i="63"/>
  <c r="Z3468" i="63"/>
  <c r="Z99" i="63"/>
  <c r="Z3205" i="63"/>
  <c r="Z493" i="63"/>
  <c r="Z2551" i="63"/>
  <c r="Z3470" i="63"/>
  <c r="Z1430" i="63"/>
  <c r="Z382" i="63"/>
  <c r="Z3508" i="63"/>
  <c r="Z1206" i="63"/>
  <c r="Z1108" i="63"/>
  <c r="Z1117" i="63"/>
  <c r="Z1589" i="63"/>
  <c r="Z2968" i="63"/>
  <c r="Z3028" i="63"/>
  <c r="Z2860" i="63"/>
  <c r="Z1765" i="63"/>
  <c r="Z568" i="63"/>
  <c r="Z2691" i="63"/>
  <c r="Z3161" i="63"/>
  <c r="Z1168" i="63"/>
  <c r="Z2271" i="63"/>
  <c r="Z3010" i="63"/>
  <c r="Z961" i="63"/>
  <c r="Z434" i="63"/>
  <c r="Z2405" i="63"/>
  <c r="Z2538" i="63"/>
  <c r="Z311" i="63"/>
  <c r="Z2579" i="63"/>
  <c r="Z3056" i="63"/>
  <c r="Z368" i="63"/>
  <c r="Z1339" i="63"/>
  <c r="Z1324" i="63"/>
  <c r="Z3218" i="63"/>
  <c r="Z1700" i="63"/>
  <c r="Z1601" i="63"/>
  <c r="Z1414" i="63"/>
  <c r="Z195" i="63"/>
  <c r="Z3537" i="63"/>
  <c r="Z1133" i="63"/>
  <c r="Z2779" i="63"/>
  <c r="Z229" i="63"/>
  <c r="Z1983" i="63"/>
  <c r="Z724" i="63"/>
  <c r="Z372" i="63"/>
  <c r="Z996" i="63"/>
  <c r="Z2607" i="63"/>
  <c r="Z1984" i="63"/>
  <c r="Z3003" i="63"/>
  <c r="Z2621" i="63"/>
  <c r="Z841" i="63"/>
  <c r="Z359" i="63"/>
  <c r="Z2671" i="63"/>
  <c r="Z300" i="63"/>
  <c r="Z736" i="63"/>
  <c r="Z3318" i="63"/>
  <c r="Z1645" i="63"/>
  <c r="Z404" i="63"/>
  <c r="Z2732" i="63"/>
  <c r="Z2554" i="63"/>
  <c r="Z1406" i="63"/>
  <c r="Z956" i="63"/>
  <c r="Z2403" i="63"/>
  <c r="Z1875" i="63"/>
  <c r="Z1079" i="63"/>
  <c r="Z130" i="63"/>
  <c r="Z1489" i="63"/>
  <c r="Z3327" i="63"/>
  <c r="Z2165" i="63"/>
  <c r="Z1828" i="63"/>
  <c r="Z3131" i="63"/>
  <c r="Z2568" i="63"/>
  <c r="Z1672" i="63"/>
  <c r="Z756" i="63"/>
  <c r="Z126" i="63"/>
  <c r="Z2742" i="63"/>
  <c r="Z2149" i="63"/>
  <c r="Z1546" i="63"/>
  <c r="Z2086" i="63"/>
  <c r="Z2268" i="63"/>
  <c r="Z477" i="63"/>
  <c r="Z1371" i="63"/>
  <c r="Z2432" i="63"/>
  <c r="Z20" i="63"/>
  <c r="Z1679" i="63"/>
  <c r="Z562" i="63"/>
  <c r="Z2485" i="63"/>
  <c r="Z2762" i="63"/>
  <c r="Z702" i="63"/>
  <c r="Z213" i="63"/>
  <c r="Z1462" i="63"/>
  <c r="Z2308" i="63"/>
  <c r="Z2620" i="63"/>
  <c r="Z1913" i="63"/>
  <c r="Z849" i="63"/>
  <c r="Z1565" i="63"/>
  <c r="Z1830" i="63"/>
  <c r="Z2606" i="63"/>
  <c r="Z2572" i="63"/>
  <c r="Z1445" i="63"/>
  <c r="Z1678" i="63"/>
  <c r="Z1793" i="63"/>
  <c r="Z1349" i="63"/>
  <c r="Z804" i="63"/>
  <c r="Z2444" i="63"/>
  <c r="Z773" i="63"/>
  <c r="Z3462" i="63"/>
  <c r="Z2144" i="63"/>
  <c r="Z225" i="63"/>
  <c r="Z315" i="63"/>
  <c r="Z791" i="63"/>
  <c r="Z917" i="63"/>
  <c r="Z3359" i="63"/>
  <c r="Z1003" i="63"/>
  <c r="Z854" i="63"/>
  <c r="Z658" i="63"/>
  <c r="Z605" i="63"/>
  <c r="Z2044" i="63"/>
  <c r="Z3430" i="63"/>
  <c r="Z1416" i="63"/>
  <c r="Z1569" i="63"/>
  <c r="Z3497" i="63"/>
  <c r="Z1920" i="63"/>
  <c r="Z1808" i="63"/>
  <c r="Z1269" i="63"/>
  <c r="Z449" i="63"/>
  <c r="Z468" i="63"/>
  <c r="Z70" i="63"/>
  <c r="Z1121" i="63"/>
  <c r="Z1080" i="63"/>
  <c r="Z1458" i="63"/>
  <c r="Z2558" i="63"/>
  <c r="Z3532" i="63"/>
  <c r="Z2611" i="63"/>
  <c r="Z1600" i="63"/>
  <c r="Z1659" i="63"/>
  <c r="Z423" i="63"/>
  <c r="Z3282" i="63"/>
  <c r="Z591" i="63"/>
  <c r="Z2536" i="63"/>
  <c r="Z121" i="63"/>
  <c r="Z2190" i="63"/>
  <c r="Z1392" i="63"/>
  <c r="Z752" i="63"/>
  <c r="Z3091" i="63"/>
  <c r="Z188" i="63"/>
  <c r="Z1938" i="63"/>
  <c r="Z718" i="63"/>
  <c r="Z705" i="63"/>
  <c r="Z2723" i="63"/>
  <c r="Z2921" i="63"/>
  <c r="Z1669" i="63"/>
  <c r="Z2884" i="63"/>
  <c r="Z1308" i="63"/>
  <c r="Z1617" i="63"/>
  <c r="Z3088" i="63"/>
  <c r="Z3059" i="63"/>
  <c r="Z85" i="63"/>
  <c r="Z3499" i="63"/>
  <c r="Z2520" i="63"/>
  <c r="Z1299" i="63"/>
  <c r="Z3106" i="63"/>
  <c r="Z2984" i="63"/>
  <c r="Z2534" i="63"/>
  <c r="Z945" i="63"/>
  <c r="Z1427" i="63"/>
  <c r="Z417" i="63"/>
  <c r="Z2423" i="63"/>
  <c r="Z881" i="63"/>
  <c r="Z3328" i="63"/>
  <c r="Z1698" i="63"/>
  <c r="Z2622" i="63"/>
  <c r="Z2135" i="63"/>
  <c r="Z2031" i="63"/>
  <c r="Z335" i="63"/>
  <c r="Z3404" i="63"/>
  <c r="Z1658" i="63"/>
  <c r="Z2627" i="63"/>
  <c r="Z1894" i="63"/>
  <c r="Z62" i="63"/>
  <c r="Z909" i="63"/>
  <c r="Z2241" i="63"/>
  <c r="Z3166" i="63"/>
  <c r="Z2346" i="63"/>
  <c r="Z98" i="63"/>
  <c r="Z152" i="63"/>
  <c r="Z706" i="63"/>
  <c r="Z2367" i="63"/>
  <c r="Z2437" i="63"/>
  <c r="Z1479" i="63"/>
  <c r="Z3548" i="63"/>
  <c r="Z1373" i="63"/>
  <c r="Z3483" i="63"/>
  <c r="Z1243" i="63"/>
  <c r="Z708" i="63"/>
  <c r="Z1681" i="63"/>
  <c r="Z374" i="63"/>
  <c r="Z1634" i="63"/>
  <c r="Z3194" i="63"/>
  <c r="Z3247" i="63"/>
  <c r="Z216" i="63"/>
  <c r="Z1322" i="63"/>
  <c r="Z3051" i="63"/>
  <c r="Z1047" i="63"/>
  <c r="Z3098" i="63"/>
  <c r="Z1228" i="63"/>
  <c r="Z1160" i="63"/>
  <c r="Z273" i="63"/>
  <c r="Z443" i="63"/>
  <c r="Z3506" i="63"/>
  <c r="Z313" i="63"/>
  <c r="Z1951" i="63"/>
  <c r="Z1745" i="63"/>
  <c r="Z127" i="63"/>
  <c r="Z375" i="63"/>
  <c r="Z2059" i="63"/>
  <c r="Z2421" i="63"/>
  <c r="Z504" i="63"/>
  <c r="Z2895" i="63"/>
  <c r="Z2248" i="63"/>
  <c r="Z787" i="63"/>
  <c r="Z132" i="63"/>
  <c r="Z2251" i="63"/>
  <c r="Z719" i="63"/>
  <c r="Z275" i="63"/>
  <c r="Z2258" i="63"/>
  <c r="Z1502" i="63"/>
  <c r="Z584" i="63"/>
  <c r="Z2273" i="63"/>
  <c r="Z268" i="63"/>
  <c r="Z1139" i="63"/>
  <c r="Z2995" i="63"/>
  <c r="Z969" i="63"/>
  <c r="Z2455" i="63"/>
  <c r="Z2469" i="63"/>
  <c r="Z691" i="63"/>
  <c r="Z1899" i="63"/>
  <c r="Z2719" i="63"/>
  <c r="Z2161" i="63"/>
  <c r="Z1077" i="63"/>
  <c r="Z2372" i="63"/>
  <c r="Z1523" i="63"/>
  <c r="Z2475" i="63"/>
  <c r="Z1949" i="63"/>
  <c r="Z1537" i="63"/>
  <c r="Z2456" i="63"/>
  <c r="Z531" i="63"/>
  <c r="Z979" i="63"/>
  <c r="Z421" i="63"/>
  <c r="Z2715" i="63"/>
  <c r="Z395" i="63"/>
  <c r="Z169" i="63"/>
  <c r="Z3124" i="63"/>
  <c r="Z91" i="63"/>
  <c r="Z3021" i="63"/>
  <c r="Z77" i="63"/>
  <c r="Z1686" i="63"/>
  <c r="Z2944" i="63"/>
  <c r="Z751" i="63"/>
  <c r="Z1167" i="63"/>
  <c r="Z1435" i="63"/>
  <c r="Z1130" i="63"/>
  <c r="Z517" i="63"/>
  <c r="Z2868" i="63"/>
  <c r="Z1235" i="63"/>
  <c r="Z248" i="63"/>
  <c r="Z1196" i="63"/>
  <c r="Z366" i="63"/>
  <c r="Z1921" i="63"/>
  <c r="Z2612" i="63"/>
  <c r="Z3332" i="63"/>
  <c r="Z144" i="63"/>
  <c r="Z2601" i="63"/>
  <c r="Z1132" i="63"/>
  <c r="Z96" i="63"/>
  <c r="Z3085" i="63"/>
  <c r="Z2382" i="63"/>
  <c r="Z3331" i="63"/>
  <c r="Z232" i="63"/>
  <c r="Z1420" i="63"/>
  <c r="Z2943" i="63"/>
  <c r="Z619" i="63"/>
  <c r="Z1380" i="63"/>
  <c r="Z507" i="63"/>
  <c r="Z2937" i="63"/>
  <c r="Z1281" i="63"/>
  <c r="Z2506" i="63"/>
  <c r="Z958" i="63"/>
  <c r="Z412" i="63"/>
  <c r="Z1959" i="63"/>
  <c r="Z2660" i="63"/>
  <c r="Z1178" i="63"/>
  <c r="Z414" i="63"/>
  <c r="Z546" i="63"/>
  <c r="Z3302" i="63"/>
  <c r="Z1824" i="63"/>
  <c r="Z3064" i="63"/>
  <c r="Z1945" i="63"/>
  <c r="Z1270" i="63"/>
  <c r="Z416" i="63"/>
  <c r="Z486" i="63"/>
  <c r="Z3026" i="63"/>
  <c r="Z21" i="63"/>
  <c r="Z826" i="63"/>
  <c r="Z458" i="63"/>
  <c r="Z428" i="63"/>
  <c r="Z2111" i="63"/>
  <c r="Z1930" i="63"/>
  <c r="Z3243" i="63"/>
  <c r="Z1302" i="63"/>
  <c r="Z244" i="63"/>
  <c r="Z2334" i="63"/>
  <c r="Z1105" i="63"/>
  <c r="Z1883" i="63"/>
  <c r="Z2934" i="63"/>
  <c r="Z234" i="63"/>
  <c r="Z835" i="63"/>
  <c r="Z2850" i="63"/>
  <c r="Z655" i="63"/>
  <c r="Z1602" i="63"/>
  <c r="Z262" i="63"/>
  <c r="Z3521" i="63"/>
  <c r="Z1832" i="63"/>
  <c r="Z453" i="63"/>
  <c r="Z2353" i="63"/>
  <c r="Z2177" i="63"/>
  <c r="Z2885" i="63"/>
  <c r="Z472" i="63"/>
  <c r="Z2949" i="63"/>
  <c r="Z3062" i="63"/>
  <c r="Z2734" i="63"/>
  <c r="Z228" i="63"/>
  <c r="Z278" i="63"/>
  <c r="Z3507" i="63"/>
  <c r="Z1798" i="63"/>
  <c r="Z3516" i="63"/>
  <c r="Z201" i="63"/>
  <c r="Z977" i="63"/>
  <c r="Z1474" i="63"/>
  <c r="Z775" i="63"/>
  <c r="Z2490" i="63"/>
  <c r="Z2898" i="63"/>
  <c r="Z624" i="63"/>
  <c r="Z2772" i="63"/>
  <c r="Z2918" i="63"/>
  <c r="Z3075" i="63"/>
  <c r="Z1907" i="63"/>
  <c r="Z3096" i="63"/>
  <c r="Z1770" i="63"/>
  <c r="Z757" i="63"/>
  <c r="Z1395" i="63"/>
  <c r="Z1364" i="63"/>
  <c r="Z825" i="63"/>
  <c r="Z2120" i="63"/>
  <c r="Z2910" i="63"/>
  <c r="Z650" i="63"/>
  <c r="Z3036" i="63"/>
  <c r="Z1713" i="63"/>
  <c r="Z649" i="63"/>
  <c r="Z2777" i="63"/>
  <c r="Z947" i="63"/>
  <c r="Z2184" i="63"/>
  <c r="Z391" i="63"/>
  <c r="Z1320" i="63"/>
  <c r="Z259" i="63"/>
  <c r="Z2695" i="63"/>
  <c r="Z3249" i="63"/>
  <c r="Z1052" i="63"/>
  <c r="Z2090" i="63"/>
  <c r="Z3464" i="63"/>
  <c r="Z2852" i="63"/>
  <c r="Z1685" i="63"/>
  <c r="Z2849" i="63"/>
  <c r="Z2976" i="63"/>
  <c r="Z3381" i="63"/>
  <c r="Z3451" i="63"/>
  <c r="Z2285" i="63"/>
  <c r="Z2063" i="63"/>
  <c r="Z2893" i="63"/>
  <c r="Z1590" i="63"/>
  <c r="Z452" i="63"/>
  <c r="Z1618" i="63"/>
  <c r="Z3111" i="63"/>
  <c r="Z1838" i="63"/>
  <c r="Z2716" i="63"/>
  <c r="Z1729" i="63"/>
  <c r="Z3030" i="63"/>
  <c r="Z2615" i="63"/>
  <c r="Z3492" i="63"/>
  <c r="Z1809" i="63"/>
  <c r="Z237" i="63"/>
  <c r="Z2843" i="63"/>
  <c r="Z3182" i="63"/>
  <c r="Z1360" i="63"/>
  <c r="Z607" i="63"/>
  <c r="Z765" i="63"/>
  <c r="Z908" i="63"/>
  <c r="Z529" i="63"/>
  <c r="Z217" i="63"/>
  <c r="Z717" i="63"/>
  <c r="Z3047" i="63"/>
  <c r="Z2639" i="63"/>
  <c r="Z2892" i="63"/>
  <c r="Z1889" i="63"/>
  <c r="Z1383" i="63"/>
  <c r="Z1480" i="63"/>
  <c r="Z3436" i="63"/>
  <c r="Z2889" i="63"/>
  <c r="Z1402" i="63"/>
  <c r="Z1762" i="63"/>
  <c r="Z1064" i="63"/>
  <c r="Z1967" i="63"/>
  <c r="Z2473" i="63"/>
  <c r="Z831" i="63"/>
  <c r="Z459" i="63"/>
  <c r="Z2147" i="63"/>
  <c r="Z1261" i="63"/>
  <c r="Z615" i="63"/>
  <c r="Z772" i="63"/>
  <c r="Z2975" i="63"/>
  <c r="Z2748" i="63"/>
  <c r="Z2700" i="63"/>
  <c r="Z640" i="63"/>
  <c r="Z1169" i="63"/>
  <c r="Z3178" i="63"/>
  <c r="Z698" i="63"/>
  <c r="Z891" i="63"/>
  <c r="Z527" i="63"/>
  <c r="Z3479" i="63"/>
  <c r="Z525" i="63"/>
  <c r="Z2909" i="63"/>
  <c r="Z115" i="63"/>
  <c r="Z1540" i="63"/>
  <c r="Z2014" i="63"/>
  <c r="Z1926" i="63"/>
  <c r="Z2276" i="63"/>
  <c r="Z645" i="63"/>
  <c r="Z1924" i="63"/>
  <c r="Z2782" i="63"/>
  <c r="Z1928" i="63"/>
  <c r="Z54" i="63"/>
  <c r="Z1656" i="63"/>
  <c r="Z358" i="63"/>
  <c r="Z653" i="63"/>
  <c r="Z1751" i="63"/>
  <c r="Z3281" i="63"/>
  <c r="Z2274" i="63"/>
  <c r="Z189" i="63"/>
  <c r="Z2364" i="63"/>
  <c r="Z1185" i="63"/>
  <c r="Z1297" i="63"/>
  <c r="Z3380" i="63"/>
  <c r="Z1639" i="63"/>
  <c r="Z2263" i="63"/>
  <c r="Z2253" i="63"/>
  <c r="Z343" i="63"/>
  <c r="Z2286" i="63"/>
  <c r="Z3145" i="63"/>
  <c r="Z853" i="63"/>
  <c r="Z398" i="63"/>
  <c r="Z3445" i="63"/>
  <c r="Z3248" i="63"/>
  <c r="Z3024" i="63"/>
  <c r="Z1807" i="63"/>
  <c r="Z2681" i="63"/>
  <c r="Z856" i="63"/>
  <c r="Z1453" i="63"/>
  <c r="Z2145" i="63"/>
  <c r="Z1118" i="63"/>
  <c r="Z460" i="63"/>
  <c r="Z479" i="63"/>
  <c r="Z1819" i="63"/>
  <c r="Z3040" i="63"/>
  <c r="Z1796" i="63"/>
  <c r="Z89" i="63"/>
  <c r="Z2667" i="63"/>
  <c r="Z778" i="63"/>
  <c r="Z3110" i="63"/>
  <c r="Z995" i="63"/>
  <c r="Z1145" i="63"/>
  <c r="Z1663" i="63"/>
  <c r="Z2223" i="63"/>
  <c r="Z2304" i="63"/>
  <c r="Z2187" i="63"/>
  <c r="Z1153" i="63"/>
  <c r="Z1399" i="63"/>
  <c r="Z97" i="63"/>
  <c r="Z3230" i="63"/>
  <c r="Z1948" i="63"/>
  <c r="Z3245" i="63"/>
  <c r="Z801" i="63"/>
  <c r="Z3095" i="63"/>
  <c r="Z1912" i="63"/>
  <c r="Z2708" i="63"/>
  <c r="Z931" i="63"/>
  <c r="Z3293" i="63"/>
  <c r="Z3223" i="63"/>
  <c r="Z3530" i="63"/>
  <c r="Z994" i="63"/>
  <c r="Z1940" i="63"/>
  <c r="Z2380" i="63"/>
  <c r="Z3390" i="63"/>
  <c r="Z2659" i="63"/>
  <c r="Z3426" i="63"/>
  <c r="Z2318" i="63"/>
  <c r="Z2260" i="63"/>
  <c r="Z2139" i="63"/>
  <c r="Z1622" i="63"/>
  <c r="Z1822" i="63"/>
  <c r="Z1833" i="63"/>
  <c r="Z1211" i="63"/>
  <c r="Z2840" i="63"/>
  <c r="Z558" i="63"/>
  <c r="Z1126" i="63"/>
  <c r="Z976" i="63"/>
  <c r="Z1886" i="63"/>
  <c r="Z2750" i="63"/>
  <c r="Z2067" i="63"/>
  <c r="Z205" i="63"/>
  <c r="Z1497" i="63"/>
  <c r="Z1654" i="63"/>
  <c r="Z2179" i="63"/>
  <c r="Z3547" i="63"/>
  <c r="Z148" i="63"/>
  <c r="Z2039" i="63"/>
  <c r="Z3105" i="63"/>
  <c r="Z2616" i="63"/>
  <c r="Z1466" i="63"/>
  <c r="Z2966" i="63"/>
  <c r="Z618" i="63"/>
  <c r="Z2502" i="63"/>
  <c r="Z1313" i="63"/>
  <c r="Z3484" i="63"/>
  <c r="Z2808" i="63"/>
  <c r="Z2985" i="63"/>
  <c r="Z3180" i="63"/>
  <c r="Z647" i="63"/>
  <c r="Z1783" i="63"/>
  <c r="Z1378" i="63"/>
  <c r="Z1557" i="63"/>
  <c r="Z1909" i="63"/>
  <c r="Z2351" i="63"/>
  <c r="Z1106" i="63"/>
  <c r="Z128" i="63"/>
  <c r="Z3234" i="63"/>
  <c r="Z3137" i="63"/>
  <c r="Z2628" i="63"/>
  <c r="Z1906" i="63"/>
  <c r="Z3466" i="63"/>
  <c r="Z2370" i="63"/>
  <c r="Z1184" i="63"/>
  <c r="Z3423" i="63"/>
  <c r="Z2176" i="63"/>
  <c r="Z1271" i="63"/>
  <c r="Z2355" i="63"/>
  <c r="Z2055" i="63"/>
  <c r="Z3424" i="63"/>
  <c r="Z959" i="63"/>
  <c r="Z389" i="63"/>
  <c r="Z3432" i="63"/>
  <c r="Z445" i="63"/>
  <c r="Z135" i="63"/>
  <c r="Z3294" i="63"/>
  <c r="Z922" i="63"/>
  <c r="Z1939" i="63"/>
  <c r="Z2576" i="63"/>
  <c r="Z689" i="63"/>
  <c r="Z271" i="63"/>
  <c r="Z170" i="63"/>
  <c r="Z1954" i="63"/>
  <c r="Z3072" i="63"/>
  <c r="Z258" i="63"/>
  <c r="Z3539" i="63"/>
  <c r="Z27" i="63"/>
  <c r="Z3215" i="63"/>
  <c r="Z1291" i="63"/>
  <c r="Z2472" i="63"/>
  <c r="Z3533" i="63"/>
  <c r="Z1391" i="63"/>
  <c r="Z885" i="63"/>
  <c r="Z3081" i="63"/>
  <c r="Z2505" i="63"/>
  <c r="Z2623" i="63"/>
  <c r="Z133" i="63"/>
  <c r="Z2136" i="63"/>
  <c r="Z1506" i="63"/>
  <c r="Z1170" i="63"/>
  <c r="Z2154" i="63"/>
  <c r="Z2569" i="63"/>
  <c r="Z2122" i="63"/>
  <c r="Z285" i="63"/>
  <c r="Z1996" i="63"/>
  <c r="Z1098" i="63"/>
  <c r="Z3046" i="63"/>
  <c r="Z537" i="63"/>
  <c r="Z1367" i="63"/>
  <c r="Z743" i="63"/>
  <c r="Z1771" i="63"/>
  <c r="Z3344" i="63"/>
  <c r="Z1854" i="63"/>
  <c r="Z3399" i="63"/>
  <c r="Z2726" i="63"/>
  <c r="Z697" i="63"/>
  <c r="Z420" i="63"/>
  <c r="Z120" i="63"/>
  <c r="Z147" i="63"/>
  <c r="Z2812" i="63"/>
  <c r="Z2398" i="63"/>
  <c r="Z1283" i="63"/>
  <c r="Z2516" i="63"/>
  <c r="Z1788" i="63"/>
  <c r="Z3306" i="63"/>
  <c r="Z1971" i="63"/>
  <c r="Z2414" i="63"/>
  <c r="Z1725" i="63"/>
  <c r="Z1817" i="63"/>
  <c r="Z3100" i="63"/>
  <c r="Z60" i="63"/>
  <c r="Z3129" i="63"/>
  <c r="Z1000" i="63"/>
  <c r="Z1012" i="63"/>
  <c r="Z561" i="63"/>
  <c r="Z211" i="63"/>
  <c r="Z2182" i="63"/>
  <c r="Z2015" i="63"/>
  <c r="Z684" i="63"/>
  <c r="Z3242" i="63"/>
  <c r="Z738" i="63"/>
  <c r="Z2035" i="63"/>
  <c r="Z440" i="63"/>
  <c r="Z2412" i="63"/>
  <c r="Z1644" i="63"/>
  <c r="Z711" i="63"/>
  <c r="Z700" i="63"/>
  <c r="Z119" i="63"/>
  <c r="Z2080" i="63"/>
  <c r="Z886" i="63"/>
  <c r="Z456" i="63"/>
  <c r="Z110" i="63"/>
  <c r="Z2705" i="63"/>
  <c r="Z2759" i="63"/>
  <c r="Z1848" i="63"/>
  <c r="Z2518" i="63"/>
  <c r="Z3524" i="63"/>
  <c r="Z2343" i="63"/>
  <c r="Z2064" i="63"/>
  <c r="Z542" i="63"/>
  <c r="Z1465" i="63"/>
  <c r="Z693" i="63"/>
  <c r="Z3326" i="63"/>
  <c r="Z1592" i="63"/>
  <c r="Z2470" i="63"/>
  <c r="Z3220" i="63"/>
  <c r="Z3175" i="63"/>
  <c r="Z1470" i="63"/>
  <c r="Z2662" i="63"/>
  <c r="Z750" i="63"/>
  <c r="Z2189" i="63"/>
  <c r="Z2845" i="63"/>
  <c r="Z991" i="63"/>
  <c r="Z2051" i="63"/>
  <c r="Z1194" i="63"/>
  <c r="Z1007" i="63"/>
  <c r="Z3515" i="63"/>
  <c r="Z500" i="63"/>
  <c r="Z402" i="63"/>
  <c r="Z2912" i="63"/>
  <c r="Z1143" i="63"/>
  <c r="Z3340" i="63"/>
  <c r="Z245" i="63"/>
  <c r="Z2625" i="63"/>
  <c r="Z2295" i="63"/>
  <c r="Z1779" i="63"/>
  <c r="Z2224" i="63"/>
  <c r="Z604" i="63"/>
  <c r="Z385" i="63"/>
  <c r="Z553" i="63"/>
  <c r="Z952" i="63"/>
  <c r="Z2483" i="63"/>
  <c r="Z1980" i="63"/>
  <c r="Z1623" i="63"/>
  <c r="Z1301" i="63"/>
  <c r="Z1619" i="63"/>
  <c r="Z788" i="63"/>
  <c r="Z2016" i="63"/>
  <c r="Z3285" i="63"/>
  <c r="Z2225" i="63"/>
  <c r="Z1089" i="63"/>
  <c r="Z1772" i="63"/>
  <c r="Z1266" i="63"/>
  <c r="Z2255" i="63"/>
  <c r="Z834" i="63"/>
  <c r="Z299" i="63"/>
  <c r="Z2781" i="63"/>
  <c r="Z1229" i="63"/>
  <c r="Z1303" i="63"/>
  <c r="Z491" i="63"/>
  <c r="Z71" i="63"/>
  <c r="Z1210" i="63"/>
  <c r="Z1827" i="63"/>
  <c r="Z3544" i="63"/>
  <c r="Z3001" i="63"/>
  <c r="Z441" i="63"/>
  <c r="Z1941" i="63"/>
  <c r="Z1509" i="63"/>
  <c r="Z838" i="63"/>
  <c r="Z657" i="63"/>
  <c r="Z812" i="63"/>
  <c r="Z774" i="63"/>
  <c r="Z771" i="63"/>
  <c r="Z2237" i="63"/>
  <c r="Z1994" i="63"/>
  <c r="Z2085" i="63"/>
  <c r="Z664" i="63"/>
  <c r="Z2603" i="63"/>
  <c r="Z2721" i="63"/>
  <c r="Z3373" i="63"/>
  <c r="Z1687" i="63"/>
  <c r="Z3354" i="63"/>
  <c r="Z2948" i="63"/>
  <c r="Z3297" i="63"/>
  <c r="Z1495" i="63"/>
  <c r="Z2492" i="63"/>
  <c r="Z442" i="63"/>
  <c r="Z2301" i="63"/>
  <c r="Z2989" i="63"/>
  <c r="Z107" i="63"/>
  <c r="Z65" i="63"/>
  <c r="Z1016" i="63"/>
  <c r="Z2978" i="63"/>
  <c r="Z2495" i="63"/>
  <c r="Z1511" i="63"/>
  <c r="Z140" i="63"/>
  <c r="Z2247" i="63"/>
  <c r="Z2354" i="63"/>
  <c r="Z2795" i="63"/>
  <c r="Z1887" i="63"/>
  <c r="Z314" i="63"/>
  <c r="Z2774" i="63"/>
  <c r="Z200" i="63"/>
  <c r="Z1216" i="63"/>
  <c r="Z1161" i="63"/>
  <c r="Z250" i="63"/>
  <c r="Z983" i="63"/>
  <c r="Z567" i="63"/>
  <c r="Z972" i="63"/>
  <c r="Z1081" i="63"/>
  <c r="Z2471" i="63"/>
  <c r="Z220" i="63"/>
  <c r="Z141" i="63"/>
  <c r="Z183" i="63"/>
  <c r="Z450" i="63"/>
  <c r="Z2277" i="63"/>
  <c r="Z1157" i="63"/>
  <c r="Z753" i="63"/>
  <c r="Z3267" i="63"/>
  <c r="Z3498" i="63"/>
  <c r="Z621" i="63"/>
  <c r="Z2020" i="63"/>
  <c r="Z2464" i="63"/>
  <c r="Z566" i="63"/>
  <c r="Z1955" i="63"/>
  <c r="Z197" i="63"/>
  <c r="Z1766" i="63"/>
  <c r="Z1999" i="63"/>
  <c r="Z2699" i="63"/>
  <c r="Z58" i="63"/>
  <c r="Z513" i="63"/>
  <c r="Z3257" i="63"/>
  <c r="Z2916" i="63"/>
  <c r="Z1439" i="63"/>
  <c r="Z329" i="63"/>
  <c r="Z3240" i="63"/>
  <c r="Z3315" i="63"/>
  <c r="Z1114" i="63"/>
  <c r="Z637" i="63"/>
  <c r="Z1797" i="63"/>
  <c r="Z2158" i="63"/>
  <c r="Z3054" i="63"/>
  <c r="Z2007" i="63"/>
  <c r="Z3093" i="63"/>
  <c r="Z631" i="63"/>
  <c r="Z1737" i="63"/>
  <c r="Z3403" i="63"/>
  <c r="Z257" i="63"/>
  <c r="Z3379" i="63"/>
  <c r="Z252" i="63"/>
  <c r="Z3358" i="63"/>
  <c r="Z2447" i="63"/>
  <c r="Z80" i="63"/>
  <c r="Z2931" i="63"/>
  <c r="Z3236" i="63"/>
  <c r="Z710" i="63"/>
  <c r="Z3080" i="63"/>
  <c r="Z3250" i="63"/>
  <c r="Z651" i="63"/>
  <c r="Z2837" i="63"/>
  <c r="Z1103" i="63"/>
  <c r="Z2675" i="63"/>
  <c r="Z2030" i="63"/>
  <c r="Z2358" i="63"/>
  <c r="Z2735" i="63"/>
  <c r="Z1649" i="63"/>
  <c r="Z1053" i="63"/>
  <c r="Z498" i="63"/>
  <c r="Z866" i="63"/>
  <c r="Z2561" i="63"/>
  <c r="Z2900" i="63"/>
  <c r="Z1066" i="63"/>
  <c r="Z3364" i="63"/>
  <c r="Z2739" i="63"/>
  <c r="Z3019" i="63"/>
  <c r="Z2121" i="63"/>
  <c r="Z666" i="63"/>
  <c r="Z2261" i="63"/>
  <c r="Z2981" i="63"/>
  <c r="Z2634" i="63"/>
  <c r="Z139" i="63"/>
  <c r="Z31" i="63"/>
  <c r="Z45" i="63"/>
  <c r="Z2766" i="63"/>
  <c r="Z1334" i="63"/>
  <c r="Z242" i="63"/>
  <c r="Z401" i="63"/>
  <c r="Z1355" i="63"/>
  <c r="Z646" i="63"/>
  <c r="Z2990" i="63"/>
  <c r="Z1267" i="63"/>
  <c r="Z2833" i="63"/>
  <c r="Z1518" i="63"/>
  <c r="Z1341" i="63"/>
  <c r="Z683" i="63"/>
  <c r="Z1241" i="63"/>
  <c r="Z1682" i="63"/>
  <c r="Z1801" i="63"/>
  <c r="Z1968" i="63"/>
  <c r="Z1069" i="63"/>
  <c r="Z397" i="63"/>
  <c r="Z1078" i="63"/>
  <c r="Z223" i="63"/>
  <c r="Z1055" i="63"/>
  <c r="Z3272" i="63"/>
  <c r="Z1529" i="63"/>
  <c r="Z2151" i="63"/>
  <c r="Z2770" i="63"/>
  <c r="Z246" i="63"/>
  <c r="Z1356" i="63"/>
  <c r="Z475" i="63"/>
  <c r="Z484" i="63"/>
  <c r="Z396" i="63"/>
  <c r="Z692" i="63"/>
  <c r="Z1388" i="63"/>
  <c r="Z108" i="63"/>
  <c r="Z1606" i="63"/>
  <c r="Z1657" i="63"/>
  <c r="Z864" i="63"/>
  <c r="Z487" i="63"/>
  <c r="Z3015" i="63"/>
  <c r="Z1280" i="63"/>
  <c r="Z932" i="63"/>
  <c r="Z1804" i="63"/>
  <c r="Z3366" i="63"/>
  <c r="Z365" i="63"/>
  <c r="Z2661" i="63"/>
  <c r="Z1692" i="63"/>
  <c r="Z1803" i="63"/>
  <c r="Z937" i="63"/>
  <c r="Z2034" i="63"/>
  <c r="Z1147" i="63"/>
  <c r="Z629" i="63"/>
  <c r="Z2507" i="63"/>
  <c r="Z1844" i="63"/>
  <c r="Z1839" i="63"/>
  <c r="Z431" i="63"/>
  <c r="Z3143" i="63"/>
  <c r="Z2532" i="63"/>
  <c r="Z292" i="63"/>
  <c r="Z1578" i="63"/>
  <c r="Z2563" i="63"/>
  <c r="Z2183" i="63"/>
  <c r="Z3073" i="63"/>
  <c r="Z2979" i="63"/>
  <c r="Z939" i="63"/>
  <c r="Z1908" i="63"/>
  <c r="Z3239" i="63"/>
  <c r="Z2636" i="63"/>
  <c r="Z3170" i="63"/>
  <c r="Z934" i="63"/>
  <c r="Z3276" i="63"/>
  <c r="Z2633" i="63"/>
  <c r="Z3092" i="63"/>
  <c r="Z611" i="63"/>
  <c r="Z528" i="63"/>
  <c r="Z3078" i="63"/>
  <c r="Z2796" i="63"/>
  <c r="Z3435" i="63"/>
  <c r="Z73" i="63"/>
  <c r="Z1573" i="63"/>
  <c r="Z2477" i="63"/>
  <c r="Z1856" i="63"/>
  <c r="Z1412" i="63"/>
  <c r="Z1513" i="63"/>
  <c r="Z1775" i="63"/>
  <c r="Z1274" i="63"/>
  <c r="Z2068" i="63"/>
  <c r="Z3441" i="63"/>
  <c r="Z3160" i="63"/>
  <c r="Z2196" i="63"/>
  <c r="Z848" i="63"/>
  <c r="Z622" i="63"/>
  <c r="Z870" i="63"/>
  <c r="Z2228" i="63"/>
  <c r="Z2027" i="63"/>
  <c r="Z2132" i="63"/>
  <c r="Z1374" i="63"/>
  <c r="Z3070" i="63"/>
  <c r="Z593" i="63"/>
  <c r="Z3191" i="63"/>
  <c r="Z3391" i="63"/>
  <c r="Z762" i="63"/>
  <c r="Z2415" i="63"/>
  <c r="Z3288" i="63"/>
  <c r="Z2476" i="63"/>
  <c r="Z277" i="63"/>
  <c r="Z1424" i="63"/>
  <c r="Z873" i="63"/>
  <c r="Z446" i="63"/>
  <c r="Z1845" i="63"/>
  <c r="Z1488" i="63"/>
  <c r="Z3549" i="63"/>
  <c r="Z3189" i="63"/>
  <c r="Z1307" i="63"/>
  <c r="Z2626" i="63"/>
  <c r="Z1514" i="63"/>
  <c r="Z2131" i="63"/>
  <c r="Z2908" i="63"/>
  <c r="Z1806" i="63"/>
  <c r="Z680" i="63"/>
  <c r="Z2369" i="63"/>
  <c r="Z3459" i="63"/>
  <c r="Z490" i="63"/>
  <c r="Z26" i="63"/>
  <c r="Z2767" i="63"/>
  <c r="Z469" i="63"/>
  <c r="Z2195" i="63"/>
  <c r="Z2481" i="63"/>
  <c r="Z2309" i="63"/>
  <c r="Z3196" i="63"/>
  <c r="Z2282" i="63"/>
  <c r="Z74" i="63"/>
  <c r="Z1931" i="63"/>
  <c r="Z2218" i="63"/>
  <c r="Z905" i="63"/>
  <c r="Z3164" i="63"/>
  <c r="Z1345" i="63"/>
  <c r="Z1329" i="63"/>
  <c r="Z57" i="63"/>
  <c r="Z2920" i="63"/>
  <c r="Z1881" i="63"/>
  <c r="Z1011" i="63"/>
  <c r="Z354" i="63"/>
  <c r="Z3291" i="63"/>
  <c r="Z345" i="63"/>
  <c r="Z510" i="63"/>
  <c r="Z1201" i="63"/>
  <c r="Z2082" i="63"/>
  <c r="Z623" i="63"/>
  <c r="Z2806" i="63"/>
  <c r="Z559" i="63"/>
  <c r="Z1067" i="63"/>
  <c r="Z1759" i="63"/>
  <c r="Z1173" i="63"/>
  <c r="Z2402" i="63"/>
  <c r="Z1727" i="63"/>
  <c r="Z3140" i="63"/>
  <c r="Z936" i="63"/>
  <c r="Z1820" i="63"/>
  <c r="Z524" i="63"/>
  <c r="Z2429" i="63"/>
  <c r="Z1138" i="63"/>
  <c r="Z2072" i="63"/>
  <c r="Z1043" i="63"/>
  <c r="Z954" i="63"/>
  <c r="Z344" i="63"/>
  <c r="Z2692" i="63"/>
  <c r="Z1554" i="63"/>
  <c r="Z134" i="63"/>
  <c r="Z2640" i="63"/>
  <c r="Z2725" i="63"/>
  <c r="Z2783" i="63"/>
  <c r="Z2784" i="63"/>
  <c r="Z243" i="63"/>
  <c r="Z1107" i="63"/>
  <c r="Z3227" i="63"/>
  <c r="Z203" i="63"/>
  <c r="Z3167" i="63"/>
  <c r="Z840" i="63"/>
  <c r="Z499" i="63"/>
  <c r="Z1136" i="63"/>
  <c r="Z221" i="63"/>
  <c r="Z2841" i="63"/>
  <c r="Z3371" i="63"/>
  <c r="Z3494" i="63"/>
  <c r="Z2504" i="63"/>
  <c r="Z2938" i="63"/>
  <c r="Z3246" i="63"/>
  <c r="Z878" i="63"/>
  <c r="Z1042" i="63"/>
  <c r="Z212" i="63"/>
  <c r="Z2217" i="63"/>
  <c r="Z1276" i="63"/>
  <c r="Z435" i="63"/>
  <c r="Z798" i="63"/>
  <c r="Z807" i="63"/>
  <c r="Z520" i="63"/>
  <c r="Z3211" i="63"/>
  <c r="Z2950" i="63"/>
  <c r="Z2150" i="63"/>
  <c r="Z715" i="63"/>
  <c r="Z174" i="63"/>
  <c r="Z1382" i="63"/>
  <c r="Z3355" i="63"/>
  <c r="Z1457" i="63"/>
  <c r="Z333" i="63"/>
  <c r="Z1712" i="63"/>
  <c r="Z263" i="63"/>
  <c r="Z1460" i="63"/>
  <c r="Z36" i="63"/>
  <c r="Z2862" i="63"/>
  <c r="Z2359" i="63"/>
  <c r="Z2550" i="63"/>
  <c r="Z2531" i="63"/>
  <c r="Z411" i="63"/>
  <c r="Z1482" i="63"/>
  <c r="Z978" i="63"/>
  <c r="Z1217" i="63"/>
  <c r="Z1792" i="63"/>
  <c r="Z2864" i="63"/>
  <c r="Z2230" i="63"/>
  <c r="Z1141" i="63"/>
  <c r="Z2157" i="63"/>
  <c r="Z903" i="63"/>
  <c r="Z613" i="63"/>
  <c r="Z2512" i="63"/>
  <c r="Z3244" i="63"/>
  <c r="Z2043" i="63"/>
  <c r="Z1857" i="63"/>
  <c r="Z1633" i="63"/>
  <c r="Z1640" i="63"/>
  <c r="Z1630" i="63"/>
  <c r="Z3125" i="63"/>
  <c r="Z1563" i="63"/>
  <c r="Z3443" i="63"/>
  <c r="Z2162" i="63"/>
  <c r="Z2102" i="63"/>
  <c r="Z1223" i="63"/>
  <c r="Z2800" i="63"/>
  <c r="Z2702" i="63"/>
  <c r="Z2431" i="63"/>
  <c r="Z2896" i="63"/>
  <c r="Z1799" i="63"/>
  <c r="Z984" i="63"/>
  <c r="Z839" i="63"/>
  <c r="Z2371" i="63"/>
  <c r="Z2171" i="63"/>
  <c r="Z1033" i="63"/>
  <c r="Z2736" i="63"/>
  <c r="Z2073" i="63"/>
  <c r="Z1187" i="63"/>
  <c r="Z2672" i="63"/>
  <c r="Z1177" i="63"/>
  <c r="Z2631" i="63"/>
  <c r="Z3280" i="63"/>
  <c r="Z944" i="63"/>
  <c r="Z3022" i="63"/>
  <c r="Z704" i="63"/>
  <c r="Z289" i="63"/>
  <c r="Z1100" i="63"/>
  <c r="Z3519" i="63"/>
  <c r="Z673" i="63"/>
  <c r="Z3320" i="63"/>
  <c r="Z136" i="63"/>
  <c r="Z2655" i="63"/>
  <c r="Z2100" i="63"/>
  <c r="Z154" i="63"/>
  <c r="Z2338" i="63"/>
  <c r="Z415" i="63"/>
  <c r="Z1813" i="63"/>
  <c r="Z1864" i="63"/>
  <c r="Z1204" i="63"/>
  <c r="Z3536" i="63"/>
  <c r="Z3033" i="63"/>
  <c r="Z904" i="63"/>
  <c r="Z1910" i="63"/>
  <c r="Z407" i="63"/>
  <c r="Z267" i="63"/>
  <c r="Z1109" i="63"/>
  <c r="Z1144" i="63"/>
  <c r="Z1321" i="63"/>
  <c r="Z1637" i="63"/>
  <c r="Z87" i="63"/>
  <c r="Z1421" i="63"/>
  <c r="Z3398" i="63"/>
  <c r="Z1225" i="63"/>
  <c r="Z1715" i="63"/>
  <c r="Z68" i="63"/>
  <c r="Z38" i="63"/>
  <c r="Z1498" i="63"/>
  <c r="Z254" i="63"/>
  <c r="Z1351" i="63"/>
  <c r="Z296" i="63"/>
  <c r="Z2684" i="63"/>
  <c r="Z2288" i="63"/>
  <c r="Z3509" i="63"/>
  <c r="Z2525" i="63"/>
  <c r="Z608" i="63"/>
  <c r="Z2106" i="63"/>
  <c r="Z2707" i="63"/>
  <c r="Z349" i="63"/>
  <c r="Z755" i="63"/>
  <c r="Z1743" i="63"/>
  <c r="Z2008" i="63"/>
  <c r="Z111" i="63"/>
  <c r="Z2407" i="63"/>
  <c r="Z3203" i="63"/>
  <c r="Z1357" i="63"/>
  <c r="Z2529" i="63"/>
  <c r="Z360" i="63"/>
  <c r="Z659" i="63"/>
  <c r="Z2972" i="63"/>
  <c r="Z739" i="63"/>
  <c r="Z1165" i="63"/>
  <c r="Z1279" i="63"/>
  <c r="Z373" i="63"/>
  <c r="Z180" i="63"/>
  <c r="Z635" i="63"/>
  <c r="Z1905" i="63"/>
  <c r="Z1415" i="63"/>
  <c r="Z451" i="63"/>
  <c r="Z2108" i="63"/>
  <c r="Z347" i="63"/>
  <c r="Z2571" i="63"/>
  <c r="Z1982" i="63"/>
  <c r="Z3086" i="63"/>
  <c r="Z2110" i="63"/>
  <c r="Z3076" i="63"/>
  <c r="Z857" i="63"/>
  <c r="Z754" i="63"/>
  <c r="Z2828" i="63"/>
  <c r="Z585" i="63"/>
  <c r="Z1338" i="63"/>
  <c r="Z1531" i="63"/>
  <c r="Z3303" i="63"/>
  <c r="Z2897" i="63"/>
  <c r="Z1688" i="63"/>
  <c r="Z93" i="63"/>
  <c r="Z1728" i="63"/>
  <c r="Z1979" i="63"/>
  <c r="Z1861" i="63"/>
  <c r="Z2635" i="63"/>
  <c r="Z386" i="63"/>
  <c r="Z2834" i="63"/>
  <c r="Z596" i="63"/>
  <c r="Z37" i="63"/>
  <c r="Z3374" i="63"/>
  <c r="Z2914" i="63"/>
  <c r="Z1314" i="63"/>
  <c r="Z2932" i="63"/>
  <c r="Z3491" i="63"/>
  <c r="Z2945" i="63"/>
  <c r="Z1263" i="63"/>
  <c r="Z3208" i="63"/>
  <c r="Z957" i="63"/>
  <c r="Z869" i="63"/>
  <c r="Z357" i="63"/>
  <c r="Z781" i="63"/>
  <c r="Z2573" i="63"/>
  <c r="Z946" i="63"/>
  <c r="Z966" i="63"/>
  <c r="Z1625" i="63"/>
  <c r="Z1296" i="63"/>
  <c r="Z2071" i="63"/>
  <c r="Z701" i="63"/>
  <c r="Z1154" i="63"/>
  <c r="Z362" i="63"/>
  <c r="Z1898" i="63"/>
  <c r="Z2011" i="63"/>
  <c r="Z830" i="63"/>
  <c r="Z2825" i="63"/>
  <c r="Z39" i="63"/>
  <c r="Z1849" i="63"/>
  <c r="Z137" i="63"/>
  <c r="Z1057" i="63"/>
  <c r="Z2578" i="63"/>
  <c r="Z2824" i="63"/>
  <c r="Z543" i="63"/>
  <c r="Z1846" i="63"/>
  <c r="Z187" i="63"/>
  <c r="Z2461" i="63"/>
  <c r="Z667" i="63"/>
  <c r="Z2590" i="63"/>
  <c r="Z238" i="63"/>
  <c r="Z3014" i="63"/>
  <c r="Z1535" i="63"/>
  <c r="Z1950" i="63"/>
  <c r="Z1929" i="63"/>
  <c r="Z2075" i="63"/>
  <c r="Z2562" i="63"/>
  <c r="Z1690" i="63"/>
  <c r="Z2275" i="63"/>
  <c r="Z2624" i="63"/>
  <c r="Z2758" i="63"/>
  <c r="Z3224" i="63"/>
  <c r="Z2552" i="63"/>
  <c r="Z25" i="63"/>
  <c r="Z1048" i="63"/>
  <c r="Z2925" i="63"/>
  <c r="Z1029" i="63"/>
  <c r="Z1858" i="63"/>
  <c r="Z1532" i="63"/>
  <c r="Z28" i="63"/>
  <c r="Z2760" i="63"/>
  <c r="Z1084" i="63"/>
  <c r="Z2817" i="63"/>
  <c r="Z1683" i="63"/>
  <c r="Z2249" i="63"/>
  <c r="Z1923" i="63"/>
  <c r="Z1880" i="63"/>
  <c r="Z3264" i="63"/>
  <c r="Z2389" i="63"/>
  <c r="Z888" i="63"/>
  <c r="Z67" i="63"/>
  <c r="Z3487" i="63"/>
  <c r="Z427" i="63"/>
  <c r="Z3292" i="63"/>
  <c r="Z356" i="63"/>
  <c r="Z1040" i="63"/>
  <c r="Z1257" i="63"/>
  <c r="Z1593" i="63"/>
  <c r="Z367" i="63"/>
  <c r="Z868" i="63"/>
  <c r="Z1463" i="63"/>
  <c r="Z1718" i="63"/>
  <c r="Z3253" i="63"/>
  <c r="Z2856" i="63"/>
  <c r="Z2289" i="63"/>
  <c r="Z526" i="63"/>
  <c r="Z1761" i="63"/>
  <c r="Z2097" i="63"/>
  <c r="Z2269" i="63"/>
  <c r="Z255" i="63"/>
  <c r="Z3017" i="63"/>
  <c r="Z3481" i="63"/>
  <c r="Z2793" i="63"/>
  <c r="Z1703" i="63"/>
  <c r="Z117" i="63"/>
  <c r="Z3252" i="63"/>
  <c r="Z3229" i="63"/>
  <c r="Z1925" i="63"/>
  <c r="Z2479" i="63"/>
  <c r="Z2875" i="63"/>
  <c r="Z1855" i="63"/>
  <c r="Z2212" i="63"/>
  <c r="Z369" i="63"/>
  <c r="Z2330" i="63"/>
  <c r="Z1110" i="63"/>
  <c r="Z2687" i="63"/>
  <c r="Z2340" i="63"/>
  <c r="Z1340" i="63"/>
  <c r="Z1248" i="63"/>
  <c r="Z2125" i="63"/>
  <c r="Z2393" i="63"/>
  <c r="Z3454" i="63"/>
  <c r="Z1182" i="63"/>
  <c r="Z1568" i="63"/>
  <c r="Z2238" i="63"/>
  <c r="Z363" i="63"/>
  <c r="Z1459" i="63"/>
  <c r="Z3116" i="63"/>
  <c r="Z2408" i="63"/>
  <c r="Z2709" i="63"/>
  <c r="Z474" i="63"/>
  <c r="Z1423" i="63"/>
  <c r="Z1973" i="63"/>
  <c r="Z1438" i="63"/>
  <c r="Z325" i="63"/>
  <c r="Z2771" i="63"/>
  <c r="Z3429" i="63"/>
  <c r="Z265" i="63"/>
  <c r="Z1989" i="63"/>
  <c r="Z1024" i="63"/>
  <c r="Z35" i="63"/>
  <c r="Z3235" i="63"/>
  <c r="Z2928" i="63"/>
  <c r="Z670" i="63"/>
  <c r="Z1668" i="63"/>
  <c r="Z2210" i="63"/>
  <c r="Z1516" i="63"/>
  <c r="Z1556" i="63"/>
  <c r="Z2280" i="63"/>
  <c r="Z1018" i="63"/>
  <c r="Z2434" i="63"/>
  <c r="Z2222" i="63"/>
  <c r="Z3068" i="63"/>
  <c r="Z918" i="63"/>
  <c r="Z1549" i="63"/>
  <c r="Z352" i="63"/>
  <c r="Z206" i="63"/>
  <c r="Z3550" i="63"/>
  <c r="Z603" i="63"/>
  <c r="Z1134" i="63"/>
  <c r="Z3296" i="63"/>
  <c r="Z541" i="63"/>
  <c r="Z1749" i="63"/>
  <c r="Z118" i="63"/>
  <c r="Z2680" i="63"/>
  <c r="Z270" i="63"/>
  <c r="Z3199" i="63"/>
  <c r="Z2133" i="63"/>
  <c r="Z2722" i="63"/>
  <c r="Z2262" i="63"/>
  <c r="Z1376" i="63"/>
  <c r="Z1140" i="63"/>
  <c r="Z602" i="63"/>
  <c r="Z461" i="63"/>
  <c r="Z985" i="63"/>
  <c r="Z3082" i="63"/>
  <c r="Z728" i="63"/>
  <c r="Z2952" i="63"/>
  <c r="Z695" i="63"/>
  <c r="Z2130" i="63"/>
  <c r="Z1405" i="63"/>
  <c r="Z168" i="63"/>
  <c r="Z735" i="63"/>
  <c r="Z2958" i="63"/>
  <c r="Z2047" i="63"/>
  <c r="Z3361" i="63"/>
  <c r="Z1763" i="63"/>
  <c r="Z2757" i="63"/>
  <c r="Z488" i="63"/>
  <c r="Z968" i="63"/>
  <c r="Z981" i="63"/>
  <c r="Z3156" i="63"/>
  <c r="Z2368" i="63"/>
  <c r="Z3449" i="63"/>
  <c r="Z2365" i="63"/>
  <c r="Z2927" i="63"/>
  <c r="Z2902" i="63"/>
  <c r="Z2041" i="63"/>
  <c r="Z1240" i="63"/>
  <c r="Z3523" i="63"/>
  <c r="Z2786" i="63"/>
  <c r="Z2740" i="63"/>
  <c r="Z2465" i="63"/>
  <c r="Z1113" i="63"/>
  <c r="Z2559" i="63"/>
  <c r="Z1752" i="63"/>
  <c r="Z3109" i="63"/>
  <c r="Z159" i="63"/>
  <c r="Z2866" i="63"/>
  <c r="Z1515" i="63"/>
  <c r="Z2023" i="63"/>
  <c r="Z3535" i="63"/>
  <c r="Z2683" i="63"/>
  <c r="Z1162" i="63"/>
  <c r="Z1778" i="63"/>
  <c r="Z298" i="63"/>
  <c r="Z2250" i="63"/>
  <c r="Z1227" i="63"/>
  <c r="Z3495" i="63"/>
  <c r="Z1407" i="63"/>
  <c r="Z964" i="63"/>
  <c r="Z808" i="63"/>
  <c r="Z3298" i="63"/>
  <c r="Z2993" i="63"/>
  <c r="Z215" i="63"/>
  <c r="Z1088" i="63"/>
  <c r="Z1245" i="63"/>
  <c r="Z2924" i="63"/>
  <c r="Z3149" i="63"/>
  <c r="Z521" i="63"/>
  <c r="Z557" i="63"/>
  <c r="Z34" i="63"/>
  <c r="Z303" i="63"/>
  <c r="Z3204" i="63"/>
  <c r="Z580" i="63"/>
  <c r="Z1736" i="63"/>
  <c r="Z293" i="63"/>
  <c r="Z2207" i="63"/>
  <c r="Z2316" i="63"/>
  <c r="Z2109" i="63"/>
  <c r="Z1947" i="63"/>
  <c r="Z2378" i="63"/>
  <c r="Z987" i="63"/>
  <c r="Z3009" i="63"/>
  <c r="Z1581" i="63"/>
  <c r="Z1748" i="63"/>
  <c r="Z447" i="63"/>
  <c r="Z3214" i="63"/>
  <c r="Z850" i="63"/>
  <c r="Z827" i="63"/>
  <c r="Z1310" i="63"/>
  <c r="Z1005" i="63"/>
  <c r="Z1232" i="63"/>
  <c r="Z2674" i="63"/>
  <c r="Z2677" i="63"/>
  <c r="Z3473" i="63"/>
  <c r="Z241" i="63"/>
  <c r="Z2141" i="63"/>
  <c r="Z3475" i="63"/>
  <c r="Z2656" i="63"/>
  <c r="Z1598" i="63"/>
  <c r="Z1250" i="63"/>
  <c r="Z578" i="63"/>
  <c r="Z681" i="63"/>
  <c r="Z2888" i="63"/>
  <c r="Z1976" i="63"/>
  <c r="Z371" i="63"/>
  <c r="Z1890" i="63"/>
  <c r="Z2349" i="63"/>
  <c r="Z2283" i="63"/>
  <c r="Z2213" i="63"/>
  <c r="Z3534" i="63"/>
  <c r="Z1533" i="63"/>
  <c r="Z1842" i="63"/>
  <c r="Z1866" i="63"/>
  <c r="Z338" i="63"/>
  <c r="Z1840" i="63"/>
  <c r="Z2074" i="63"/>
  <c r="Z2325" i="63"/>
  <c r="Z3142" i="63"/>
  <c r="Z3485" i="63"/>
  <c r="Z1776" i="63"/>
  <c r="Z2676" i="63"/>
  <c r="Z512" i="63"/>
  <c r="Z1754" i="63"/>
  <c r="Z2104" i="63"/>
  <c r="Z1716" i="63"/>
  <c r="Z3058" i="63"/>
  <c r="Z2581" i="63"/>
  <c r="Z1317" i="63"/>
  <c r="Z1903" i="63"/>
  <c r="Z388" i="63"/>
  <c r="Z2022" i="63"/>
  <c r="Z2685" i="63"/>
  <c r="Z1467" i="63"/>
  <c r="Z1032" i="63"/>
  <c r="Z350" i="63"/>
  <c r="Z2711" i="63"/>
  <c r="Z3442" i="63"/>
  <c r="Z2560" i="63"/>
  <c r="Z1693" i="63"/>
  <c r="Z2500" i="63"/>
  <c r="Z690" i="63"/>
  <c r="Z1258" i="63"/>
  <c r="Z3172" i="63"/>
  <c r="Z2565" i="63"/>
  <c r="Z570" i="63"/>
  <c r="Z2566" i="63"/>
  <c r="Z2202" i="63"/>
  <c r="Z1655" i="63"/>
  <c r="Z1287" i="63"/>
  <c r="Z163" i="63"/>
  <c r="Z3043" i="63"/>
  <c r="Z860" i="63"/>
  <c r="Z2797" i="63"/>
  <c r="Z342" i="63"/>
  <c r="Z1711" i="63"/>
  <c r="Z3126" i="63"/>
  <c r="Z2305" i="63"/>
  <c r="Z661" i="63"/>
  <c r="Z1286" i="63"/>
  <c r="Z1440" i="63"/>
  <c r="Z378" i="63"/>
  <c r="Z2226" i="63"/>
  <c r="Z3013" i="63"/>
  <c r="Z88" i="63"/>
  <c r="Z563" i="63"/>
  <c r="Z2619" i="63"/>
  <c r="Z2883" i="63"/>
  <c r="Z2119" i="63"/>
  <c r="Z1403" i="63"/>
  <c r="Z2701" i="63"/>
  <c r="Z3299" i="63"/>
  <c r="Z2813" i="63"/>
  <c r="Z2799" i="63"/>
  <c r="Z1131" i="63"/>
  <c r="Z1868" i="63"/>
  <c r="Z1436" i="63"/>
  <c r="Z142" i="63"/>
  <c r="Z2539" i="63"/>
  <c r="Z3377" i="63"/>
  <c r="Z198" i="63"/>
  <c r="Z1472" i="63"/>
  <c r="Z2232" i="63"/>
  <c r="Z78" i="63"/>
  <c r="Z2749" i="63"/>
  <c r="Z2807" i="63"/>
  <c r="Z61" i="63"/>
  <c r="Z721" i="63"/>
  <c r="Z3090" i="63"/>
  <c r="Z164" i="63"/>
  <c r="Z3477" i="63"/>
  <c r="Z1961" i="63"/>
  <c r="Z3195" i="63"/>
  <c r="Z3061" i="63"/>
  <c r="Z1191" i="63"/>
  <c r="Z2306" i="63"/>
  <c r="Z274" i="63"/>
  <c r="Z1810" i="63"/>
  <c r="Z3510" i="63"/>
  <c r="Z1264" i="63"/>
  <c r="Z2441" i="63"/>
  <c r="Z150" i="63"/>
  <c r="Z668" i="63"/>
  <c r="Z2919" i="63"/>
  <c r="Z3045" i="63"/>
  <c r="Z2939" i="63"/>
  <c r="Z1860" i="63"/>
  <c r="Z1873" i="63"/>
  <c r="Z384" i="63"/>
  <c r="Z3368" i="63"/>
  <c r="Z3338" i="63"/>
  <c r="Z1400" i="63"/>
  <c r="Z858" i="63"/>
  <c r="Z2487" i="63"/>
  <c r="Z600" i="63"/>
  <c r="Z3268" i="63"/>
  <c r="Z793" i="63"/>
  <c r="Z1874" i="63"/>
  <c r="Z1483" i="63"/>
  <c r="Z2293" i="63"/>
  <c r="Z72" i="63"/>
  <c r="Z1635" i="63"/>
  <c r="Z2657" i="63"/>
  <c r="Z1224" i="63"/>
  <c r="Z1359" i="63"/>
  <c r="Z1701" i="63"/>
  <c r="Z2792" i="63"/>
  <c r="Z1719" i="63"/>
  <c r="Z1501" i="63"/>
  <c r="Z636" i="63"/>
  <c r="Z1192" i="63"/>
  <c r="Z1517" i="63"/>
  <c r="Z2588" i="63"/>
  <c r="Z1213" i="63"/>
  <c r="Z1125" i="63"/>
  <c r="Z1092" i="63"/>
  <c r="Z3413" i="63"/>
  <c r="Z890" i="63"/>
  <c r="Z3011" i="63"/>
  <c r="Z425" i="63"/>
  <c r="Z167" i="63"/>
  <c r="Z209" i="63"/>
  <c r="Z172" i="63"/>
  <c r="Z2373" i="63"/>
  <c r="Z3472" i="63"/>
  <c r="Z2287" i="63"/>
  <c r="Z3431" i="63"/>
  <c r="Z3347" i="63"/>
  <c r="Z3254" i="63"/>
  <c r="Z1735" i="63"/>
  <c r="Z973" i="63"/>
  <c r="Z3273" i="63"/>
  <c r="Z1454" i="63"/>
  <c r="Z1294" i="63"/>
  <c r="Z1444" i="63"/>
  <c r="Z1398" i="63"/>
  <c r="Z1429" i="63"/>
  <c r="Z2727" i="63"/>
  <c r="Z1852" i="63"/>
  <c r="Z2024" i="63"/>
  <c r="Z767" i="63"/>
  <c r="Z2718" i="63"/>
  <c r="Z2955" i="63"/>
  <c r="Z379" i="63"/>
  <c r="Z1534" i="63"/>
  <c r="Z2419" i="63"/>
  <c r="Z1570" i="63"/>
  <c r="Z3016" i="63"/>
  <c r="Z496" i="63"/>
  <c r="Z222" i="63"/>
  <c r="Z893" i="63"/>
  <c r="Z686" i="63"/>
  <c r="Z2787" i="63"/>
  <c r="Z1665" i="63"/>
  <c r="Z3012" i="63"/>
  <c r="Z3052" i="63"/>
  <c r="Z1526" i="63"/>
  <c r="Z3456" i="63"/>
  <c r="Z336" i="63"/>
  <c r="Z1826" i="63"/>
  <c r="Z819" i="63"/>
  <c r="Z1596" i="63"/>
  <c r="Z2737" i="63"/>
  <c r="Z2484" i="63"/>
  <c r="Z1112" i="63"/>
  <c r="Z544" i="63"/>
  <c r="Z2054" i="63"/>
  <c r="Z1253" i="63"/>
  <c r="Z530" i="63"/>
  <c r="Z297" i="63"/>
  <c r="Z103" i="63"/>
  <c r="Z2246" i="63"/>
  <c r="Z941" i="63"/>
  <c r="Z2629" i="63"/>
  <c r="Z3334" i="63"/>
  <c r="Z145" i="63"/>
  <c r="Z2284" i="63"/>
  <c r="Z625" i="63"/>
  <c r="Z3127" i="63"/>
  <c r="Z3032" i="63"/>
  <c r="Z1702" i="63"/>
  <c r="Z1616" i="63"/>
  <c r="Z3007" i="63"/>
  <c r="Z399" i="63"/>
  <c r="Z785" i="63"/>
  <c r="Z2564" i="63"/>
  <c r="Z3233" i="63"/>
  <c r="Z1653" i="63"/>
  <c r="Z745" i="63"/>
  <c r="Z2321" i="63"/>
  <c r="Z2025" i="63"/>
  <c r="Z2809" i="63"/>
  <c r="Z1129" i="63"/>
  <c r="Z2650" i="63"/>
  <c r="Z783" i="63"/>
  <c r="Z1304" i="63"/>
  <c r="Z894" i="63"/>
  <c r="Z1410" i="63"/>
  <c r="Z1575" i="63"/>
  <c r="Z2515" i="63"/>
  <c r="Z2960" i="63"/>
  <c r="Z3018" i="63"/>
  <c r="Z1510" i="63"/>
  <c r="Z2454" i="63"/>
  <c r="Z230" i="63"/>
  <c r="Z1790" i="63"/>
  <c r="Z2193" i="63"/>
  <c r="Z2192" i="63"/>
  <c r="Z3185" i="63"/>
  <c r="Z2688" i="63"/>
  <c r="Z594" i="63"/>
  <c r="Z601" i="63"/>
  <c r="Z3232" i="63"/>
  <c r="Z816" i="63"/>
  <c r="Z3480" i="63"/>
  <c r="Z2236" i="63"/>
  <c r="Z186" i="63"/>
  <c r="Z1895" i="63"/>
  <c r="Z1419" i="63"/>
  <c r="Z346" i="63"/>
  <c r="Z2143" i="63"/>
  <c r="Z2804" i="63"/>
  <c r="Z592" i="63"/>
  <c r="Z828" i="63"/>
  <c r="Z122" i="63"/>
  <c r="Z1620" i="63"/>
  <c r="Z2198" i="63"/>
  <c r="Z634" i="63"/>
  <c r="Z2835" i="63"/>
  <c r="Z2112" i="63"/>
  <c r="Z2933" i="63"/>
  <c r="Z1051" i="63"/>
  <c r="Z295" i="63"/>
  <c r="Z844" i="63"/>
  <c r="Z786" i="63"/>
  <c r="Z1911" i="63"/>
  <c r="Z1328" i="63"/>
  <c r="Z3226" i="63"/>
  <c r="Z2827" i="63"/>
  <c r="Z803" i="63"/>
  <c r="Z1944" i="63"/>
  <c r="Z2201" i="63"/>
  <c r="Z2381" i="63"/>
  <c r="Z2411" i="63"/>
  <c r="Z581" i="63"/>
  <c r="Z2541" i="63"/>
  <c r="Z194" i="63"/>
  <c r="Z669" i="63"/>
  <c r="Z654" i="63"/>
  <c r="Z175" i="63"/>
  <c r="Z2982" i="63"/>
  <c r="Z3439" i="63"/>
  <c r="Z2613" i="63"/>
  <c r="Z2291" i="63"/>
  <c r="Z610" i="63"/>
  <c r="Z1452" i="63"/>
  <c r="Z1085" i="63"/>
  <c r="Z1990" i="63"/>
  <c r="Z1674" i="63"/>
  <c r="Z911" i="63"/>
  <c r="Z3471" i="63"/>
  <c r="Z1998" i="63"/>
  <c r="Z3438" i="63"/>
  <c r="Z3422" i="63"/>
  <c r="Z253" i="63"/>
  <c r="Z1365" i="63"/>
  <c r="Z2010" i="63"/>
  <c r="Z2703" i="63"/>
  <c r="Z1212" i="63"/>
  <c r="Z796" i="63"/>
  <c r="Z2527" i="63"/>
  <c r="Z1426" i="63"/>
  <c r="Z2971" i="63"/>
  <c r="Z3474" i="63"/>
  <c r="Z1323" i="63"/>
  <c r="Z2753" i="63"/>
  <c r="Z2996" i="63"/>
  <c r="Z3527" i="63"/>
  <c r="Z123" i="63"/>
  <c r="Z1507" i="63"/>
  <c r="Z1285" i="63"/>
  <c r="Z1226" i="63"/>
  <c r="Z2605" i="63"/>
  <c r="Z161" i="63"/>
  <c r="Z2929" i="63"/>
  <c r="Z1233" i="63"/>
  <c r="Z1256" i="63"/>
  <c r="Z875" i="63"/>
  <c r="Z84" i="63"/>
  <c r="Z1638" i="63"/>
  <c r="Z1522" i="63"/>
  <c r="Z879" i="63"/>
  <c r="Z1026" i="63"/>
  <c r="Z993" i="63"/>
  <c r="Z2999" i="63"/>
  <c r="Z1615" i="63"/>
  <c r="Z3176" i="63"/>
  <c r="Z2294" i="63"/>
  <c r="Z2314" i="63"/>
  <c r="Z2776" i="63"/>
  <c r="Z1709" i="63"/>
  <c r="Z1174" i="63"/>
  <c r="Z895" i="63"/>
  <c r="Z1386" i="63"/>
  <c r="Z1342" i="63"/>
  <c r="Z590" i="63"/>
  <c r="Z734" i="63"/>
  <c r="Z3284" i="63"/>
  <c r="Z1450" i="63"/>
  <c r="Z1237" i="63"/>
  <c r="Z2523" i="63"/>
  <c r="Z523" i="63"/>
  <c r="Z1896" i="63"/>
  <c r="Z1805" i="63"/>
  <c r="Z2169" i="63"/>
  <c r="Z2137" i="63"/>
  <c r="Z94" i="63"/>
  <c r="Z1265" i="63"/>
  <c r="Z2991" i="63"/>
  <c r="Z2743" i="63"/>
  <c r="Z2148" i="63"/>
  <c r="Z2764" i="63"/>
  <c r="Z1021" i="63"/>
  <c r="Z3496" i="63"/>
  <c r="Z2116" i="63"/>
  <c r="Z2457" i="63"/>
  <c r="Z2694" i="63"/>
  <c r="Z1205" i="63"/>
  <c r="Z1710" i="63"/>
  <c r="Z3457" i="63"/>
  <c r="Z2666" i="63"/>
  <c r="Z2296" i="63"/>
  <c r="Z1446" i="63"/>
  <c r="Z1561" i="63"/>
  <c r="Z104" i="63"/>
  <c r="Z2326" i="63"/>
  <c r="Z1897" i="63"/>
  <c r="Z882" i="63"/>
  <c r="Z1741" i="63"/>
  <c r="Z2058" i="63"/>
  <c r="Z23" i="63"/>
  <c r="Z3446" i="63"/>
  <c r="Z986" i="63"/>
  <c r="Z308" i="63"/>
  <c r="Z1306" i="63"/>
  <c r="Z687" i="63"/>
  <c r="Z3321" i="63"/>
  <c r="Z3265" i="63"/>
  <c r="Z3546" i="63"/>
  <c r="Z676" i="63"/>
  <c r="Z1746" i="63"/>
  <c r="Z2155" i="63"/>
  <c r="Z519" i="63"/>
  <c r="Z2204" i="63"/>
  <c r="Z906" i="63"/>
  <c r="Z3084" i="63"/>
  <c r="Z3458" i="63"/>
  <c r="Z1885" i="63"/>
  <c r="Z2036" i="63"/>
  <c r="Z2077" i="63"/>
  <c r="Z3383" i="63"/>
  <c r="Z196" i="63"/>
  <c r="Z30" i="63"/>
  <c r="Z3420" i="63"/>
  <c r="Z2728" i="63"/>
  <c r="Z2445" i="63"/>
  <c r="Z339" i="63"/>
  <c r="Z2922" i="63"/>
  <c r="Z124" i="63"/>
  <c r="Z975" i="63"/>
  <c r="Z1609" i="63"/>
  <c r="Z820" i="63"/>
  <c r="Z429" i="63"/>
  <c r="Z2066" i="63"/>
  <c r="Z1101" i="63"/>
  <c r="Z3134" i="63"/>
  <c r="Z632" i="63"/>
  <c r="Z742" i="63"/>
  <c r="Z2114" i="63"/>
  <c r="Z2992" i="63"/>
  <c r="Z2329" i="63"/>
  <c r="Z1786" i="63"/>
  <c r="Z2583" i="63"/>
  <c r="Z663" i="63"/>
  <c r="Z2298" i="63"/>
  <c r="Z2664" i="63"/>
  <c r="Z1183" i="63"/>
  <c r="Z3412" i="63"/>
  <c r="Z2312" i="63"/>
  <c r="Z3139" i="63"/>
  <c r="Z2319" i="63"/>
  <c r="Z3433" i="63"/>
  <c r="Z377" i="63"/>
  <c r="Z331" i="63"/>
  <c r="Z2038" i="63"/>
  <c r="Z871" i="63"/>
  <c r="Z381" i="63"/>
  <c r="Z193" i="63"/>
  <c r="Z1159" i="63"/>
  <c r="Z503" i="63"/>
  <c r="Z951" i="63"/>
  <c r="Z2941" i="63"/>
  <c r="Z2173" i="63"/>
  <c r="Z2166" i="63"/>
  <c r="Z737" i="63"/>
  <c r="Z2439" i="63"/>
  <c r="Z1198" i="63"/>
  <c r="Z2617" i="63"/>
  <c r="Z470" i="63"/>
  <c r="Z2244" i="63"/>
  <c r="Z2348" i="63"/>
  <c r="Z1254" i="63"/>
  <c r="Z2763" i="63"/>
  <c r="Z2420" i="63"/>
  <c r="Z2267" i="63"/>
  <c r="Z912" i="63"/>
  <c r="Z2215" i="63"/>
  <c r="Z2710" i="63"/>
  <c r="Z1774" i="63"/>
  <c r="Z569" i="63"/>
  <c r="Z3541" i="63"/>
  <c r="Z508" i="63"/>
  <c r="Z2869" i="63"/>
  <c r="Z1038" i="63"/>
  <c r="Z24" i="63"/>
  <c r="Z2352" i="63"/>
  <c r="Z2803" i="63"/>
  <c r="Z2446" i="63"/>
  <c r="Z1732" i="63"/>
  <c r="Z1252" i="63"/>
  <c r="Z1397" i="63"/>
  <c r="Z1740" i="63"/>
  <c r="Z2859" i="63"/>
  <c r="Z3150" i="63"/>
  <c r="Z2394" i="63"/>
  <c r="Z990" i="63"/>
  <c r="Z2646" i="63"/>
  <c r="Z1484" i="63"/>
  <c r="Z729" i="63"/>
  <c r="Z1867" i="63"/>
  <c r="Z1677" i="63"/>
  <c r="Z586" i="63"/>
  <c r="Z40" i="63"/>
  <c r="Z3345" i="63"/>
  <c r="Z1539" i="63"/>
  <c r="Z47" i="63"/>
  <c r="Z2574" i="63"/>
  <c r="Z3271" i="63"/>
  <c r="Z2252" i="63"/>
  <c r="Z674" i="63"/>
  <c r="Z2418" i="63"/>
  <c r="Z1404" i="63"/>
  <c r="Z2599" i="63"/>
  <c r="Z1594" i="63"/>
  <c r="Z1469" i="63"/>
  <c r="Z1451" i="63"/>
  <c r="Z2514" i="63"/>
  <c r="Z2638" i="63"/>
  <c r="Z322" i="63"/>
  <c r="Z1288" i="63"/>
  <c r="Z2765" i="63"/>
  <c r="Z2486" i="63"/>
  <c r="Z2642" i="63"/>
  <c r="Z1090" i="63"/>
  <c r="Z988" i="63"/>
  <c r="Z105" i="63"/>
  <c r="Z2610" i="63"/>
  <c r="Z2322" i="63"/>
  <c r="Z3238" i="63"/>
  <c r="Z2019" i="63"/>
  <c r="Z3502" i="63"/>
  <c r="Z2164" i="63"/>
  <c r="Z1292" i="63"/>
  <c r="Z662" i="63"/>
  <c r="Z2113" i="63"/>
  <c r="Z1707" i="63"/>
  <c r="Z1093" i="63"/>
  <c r="Z2780" i="63"/>
  <c r="Z2678" i="63"/>
  <c r="Z3222" i="63"/>
  <c r="Z2317" i="63"/>
  <c r="Z2362" i="63"/>
  <c r="Z1369" i="63"/>
  <c r="Z2084" i="63"/>
  <c r="Z210" i="63"/>
  <c r="Z1933" i="63"/>
  <c r="Z1661" i="63"/>
  <c r="Z2480" i="63"/>
  <c r="Z2744" i="63"/>
  <c r="Z1050" i="63"/>
  <c r="Z1036" i="63"/>
  <c r="Z2243" i="63"/>
  <c r="Z3037" i="63"/>
  <c r="Z3074" i="63"/>
  <c r="Z3103" i="63"/>
  <c r="Z1062" i="63"/>
  <c r="Z1015" i="63"/>
  <c r="Z3504" i="63"/>
  <c r="Z2146" i="63"/>
  <c r="Z1918" i="63"/>
  <c r="Z3517" i="63"/>
  <c r="Z1591" i="63"/>
  <c r="Z760" i="63"/>
  <c r="Z3060" i="63"/>
  <c r="Z2954" i="63"/>
  <c r="Z1491" i="63"/>
  <c r="Z337" i="63"/>
  <c r="Z181" i="63"/>
  <c r="Z2087" i="63"/>
  <c r="Z370" i="63"/>
  <c r="Z1758" i="63"/>
  <c r="Z588" i="63"/>
  <c r="Z3407" i="63"/>
  <c r="Z2839" i="63"/>
  <c r="Z1811" i="63"/>
  <c r="Z552" i="63"/>
  <c r="Z1705" i="63"/>
  <c r="Z3042" i="63"/>
  <c r="Z859" i="63"/>
  <c r="Z2428" i="63"/>
  <c r="Z967" i="63"/>
  <c r="Z3362" i="63"/>
  <c r="Z930" i="63"/>
  <c r="Z1481" i="63"/>
  <c r="Z1409" i="63"/>
  <c r="Z1530" i="63"/>
  <c r="Z1869" i="63"/>
  <c r="Z899" i="63"/>
  <c r="Z2376" i="63"/>
  <c r="Z3270" i="63"/>
  <c r="Z884" i="63"/>
  <c r="Z1221" i="63"/>
  <c r="Z1963" i="63"/>
  <c r="Z1428" i="63"/>
  <c r="Z138" i="63"/>
  <c r="Z2070" i="63"/>
  <c r="Z3136" i="63"/>
  <c r="Z572" i="63"/>
  <c r="Z741" i="63"/>
  <c r="Z1631" i="63"/>
  <c r="Z1604" i="63"/>
  <c r="Z574" i="63"/>
  <c r="Z424" i="63"/>
  <c r="Z43" i="63"/>
  <c r="Z3384" i="63"/>
  <c r="Z1086" i="63"/>
  <c r="Z3000" i="63"/>
  <c r="Z2690" i="63"/>
  <c r="Z83" i="63"/>
  <c r="Z1689" i="63"/>
  <c r="Z2903" i="63"/>
  <c r="Z162" i="63"/>
  <c r="Z2001" i="63"/>
  <c r="Z286" i="63"/>
  <c r="Z2511" i="63"/>
  <c r="Z1673" i="63"/>
  <c r="Z3314" i="63"/>
  <c r="Z1519" i="63"/>
  <c r="Z2609" i="63"/>
  <c r="Z2547" i="63"/>
  <c r="Z3357" i="63"/>
  <c r="Z3256" i="63"/>
  <c r="Z2632" i="63"/>
  <c r="Z1218" i="63"/>
  <c r="Z3346" i="63"/>
  <c r="Z3469" i="63"/>
  <c r="Z1327" i="63"/>
  <c r="Z1422" i="63"/>
  <c r="Z810" i="63"/>
  <c r="Z1175" i="63"/>
  <c r="Z1730" i="63"/>
  <c r="Z1044" i="63"/>
  <c r="Z2046" i="63"/>
  <c r="Z1195" i="63"/>
  <c r="Z1919" i="63"/>
  <c r="Z3525" i="63"/>
  <c r="Z595" i="63"/>
  <c r="Z1189" i="63"/>
  <c r="Z497" i="63"/>
  <c r="Z3132" i="63"/>
  <c r="Z3251" i="63"/>
  <c r="Z2746" i="63"/>
  <c r="Z3414" i="63"/>
  <c r="Z822" i="63"/>
  <c r="Z1584" i="63"/>
  <c r="Z3388" i="63"/>
  <c r="Z3171" i="63"/>
  <c r="Z418" i="63"/>
  <c r="Z2508" i="63"/>
  <c r="Z3112" i="63"/>
  <c r="Z811" i="63"/>
  <c r="Z536" i="63"/>
  <c r="Z3259" i="63"/>
  <c r="Z2427" i="63"/>
  <c r="Z351" i="63"/>
  <c r="Z3008" i="63"/>
  <c r="Z2361" i="63"/>
  <c r="Z1675" i="63"/>
  <c r="Z2205" i="63"/>
  <c r="Z101" i="63"/>
  <c r="Z3237" i="63"/>
  <c r="Z1333" i="63"/>
  <c r="Z1795" i="63"/>
  <c r="Z1831" i="63"/>
  <c r="Z722" i="63"/>
  <c r="Z797" i="63"/>
  <c r="Z1934" i="63"/>
  <c r="Z1116" i="63"/>
  <c r="Z22" i="63"/>
  <c r="Z1151" i="63"/>
  <c r="Z598" i="63"/>
  <c r="Z3490" i="63"/>
  <c r="Z249" i="63"/>
  <c r="Z1708" i="63"/>
  <c r="Z455" i="63"/>
  <c r="Z626" i="63"/>
  <c r="Z2000" i="63"/>
  <c r="Z2311" i="63"/>
  <c r="Z3427" i="63"/>
  <c r="Z2987" i="63"/>
  <c r="Z2430" i="63"/>
  <c r="Z534" i="63"/>
  <c r="Z1249" i="63"/>
  <c r="Z3486" i="63"/>
  <c r="Z914" i="63"/>
  <c r="Z726" i="63"/>
  <c r="Z2091" i="63"/>
  <c r="Z2724" i="63"/>
  <c r="Z1547" i="63"/>
  <c r="Z1560" i="63"/>
  <c r="Z924" i="63"/>
  <c r="Z929" i="63"/>
  <c r="Z3551" i="63"/>
  <c r="Z2798" i="63"/>
  <c r="Z1061" i="63"/>
  <c r="Z1030" i="63"/>
  <c r="Z454" i="63"/>
  <c r="Z679" i="63"/>
  <c r="Z2867" i="63"/>
  <c r="Z516" i="63"/>
  <c r="Z1543" i="63"/>
  <c r="Z1553" i="63"/>
  <c r="Z1379" i="63"/>
  <c r="Z1366" i="63"/>
  <c r="Z2524" i="63"/>
  <c r="Z1768" i="63"/>
  <c r="Z1384" i="63"/>
  <c r="Z1816" i="63"/>
  <c r="Z2307" i="63"/>
  <c r="Z3118" i="63"/>
  <c r="Z533" i="63"/>
  <c r="Z3097" i="63"/>
  <c r="Z616" i="63"/>
  <c r="Z1865" i="63"/>
  <c r="Z32" i="63"/>
  <c r="Z1652" i="63"/>
  <c r="Z290" i="63"/>
  <c r="Z302" i="63"/>
  <c r="Z806" i="63"/>
  <c r="Z713" i="63"/>
  <c r="Z1739" i="63"/>
  <c r="Z182" i="63"/>
  <c r="Z2265" i="63"/>
  <c r="Z166" i="63"/>
  <c r="Z156" i="63"/>
  <c r="Z3411" i="63"/>
  <c r="Z3197" i="63"/>
  <c r="Z576" i="63"/>
  <c r="Z327" i="63"/>
  <c r="Z2053" i="63"/>
  <c r="Z1362" i="63"/>
  <c r="Z3416" i="63"/>
  <c r="Z660" i="63"/>
  <c r="Z2327" i="63"/>
  <c r="Z466" i="63"/>
  <c r="Z1150" i="63"/>
  <c r="Z2493" i="63"/>
  <c r="Z1624" i="63"/>
  <c r="Z1764" i="63"/>
  <c r="Z2489" i="63"/>
  <c r="Z1318" i="63"/>
  <c r="Z1953" i="63"/>
  <c r="Z1834" i="63"/>
  <c r="Z409" i="63"/>
  <c r="Z1647" i="63"/>
  <c r="Z746" i="63"/>
  <c r="Z942" i="63"/>
  <c r="Z394" i="63"/>
  <c r="Z2917" i="63"/>
  <c r="Z974" i="63"/>
  <c r="Z2567" i="63"/>
  <c r="Z235" i="63"/>
  <c r="Z1246" i="63"/>
  <c r="Z1876" i="63"/>
  <c r="Z3444" i="63"/>
  <c r="Z2503" i="63"/>
  <c r="Z2509" i="63"/>
  <c r="Z432" i="63"/>
  <c r="Z3434" i="63"/>
  <c r="Z1942" i="63"/>
  <c r="Z2211" i="63"/>
  <c r="Z3437" i="63"/>
  <c r="Z900" i="63"/>
  <c r="Z312" i="63"/>
  <c r="Z2731" i="63"/>
  <c r="Z2410" i="63"/>
  <c r="Z799" i="63"/>
  <c r="Z1390" i="63"/>
  <c r="Z943" i="63"/>
  <c r="Z1099" i="63"/>
  <c r="Z628" i="63"/>
  <c r="Z2235" i="63"/>
  <c r="Z609" i="63"/>
  <c r="Z2543" i="63"/>
  <c r="Z1056" i="63"/>
  <c r="Z2970" i="63"/>
  <c r="Z1900" i="63"/>
  <c r="Z2872" i="63"/>
  <c r="Z2848" i="63"/>
  <c r="Z406" i="63"/>
  <c r="Z1706" i="63"/>
  <c r="Z2344" i="63"/>
  <c r="Z1884" i="63"/>
  <c r="Z851" i="63"/>
  <c r="Z3221" i="63"/>
  <c r="Z1538" i="63"/>
  <c r="Z1020" i="63"/>
  <c r="Z2880" i="63"/>
  <c r="Z3213" i="63"/>
  <c r="Z805" i="63"/>
  <c r="Z3500" i="63"/>
  <c r="Z2643" i="63"/>
  <c r="Z1724" i="63"/>
  <c r="Z1200" i="63"/>
  <c r="Z76" i="63"/>
  <c r="Z1124" i="63"/>
  <c r="Z3209" i="63"/>
  <c r="Z2935" i="63"/>
  <c r="Z2180" i="63"/>
  <c r="Z2433" i="63"/>
  <c r="Z1697" i="63"/>
  <c r="Z1354" i="63"/>
  <c r="Z2853" i="63"/>
  <c r="Z2858" i="63"/>
  <c r="Z2478" i="63"/>
  <c r="Z2821" i="63"/>
  <c r="Z2076" i="63"/>
  <c r="Z1353" i="63"/>
  <c r="Z2598" i="63"/>
  <c r="Z688" i="63"/>
  <c r="Z1496" i="63"/>
  <c r="Z2652" i="63"/>
  <c r="Z3317" i="63"/>
  <c r="Z2747" i="63"/>
  <c r="Z494" i="63"/>
  <c r="Z2942" i="63"/>
  <c r="Z1028" i="63"/>
  <c r="Z2595" i="63"/>
  <c r="Z464" i="63"/>
  <c r="Z2832" i="63"/>
  <c r="Z192" i="63"/>
  <c r="Z1970" i="63"/>
  <c r="Z1222" i="63"/>
  <c r="Z1289" i="63"/>
  <c r="Z837" i="63"/>
  <c r="Z1851" i="63"/>
  <c r="Z1878" i="63"/>
  <c r="Z948" i="63"/>
  <c r="Z1065" i="63"/>
  <c r="Z3089" i="63"/>
  <c r="Z818" i="63"/>
  <c r="Z855" i="63"/>
  <c r="Z2704" i="63"/>
  <c r="Z2714" i="63"/>
  <c r="Z430" i="63"/>
  <c r="Z2449" i="63"/>
  <c r="Z1425" i="63"/>
  <c r="Z1936" i="63"/>
  <c r="Z2844" i="63"/>
  <c r="Z2988" i="63"/>
  <c r="Z1432" i="63"/>
  <c r="Z2907" i="63"/>
  <c r="Z1336" i="63"/>
  <c r="Z2768" i="63"/>
  <c r="Z3304" i="63"/>
  <c r="Z478" i="63"/>
  <c r="Z1293" i="63"/>
  <c r="Z2755" i="63"/>
  <c r="Z2877" i="63"/>
  <c r="Z999" i="63"/>
  <c r="Z3552" i="63"/>
  <c r="Z204" i="63"/>
  <c r="Z392" i="63"/>
  <c r="Z3363" i="63"/>
  <c r="Z2426" i="63"/>
  <c r="Z2203" i="63"/>
  <c r="Z3501" i="63"/>
  <c r="Z190" i="63"/>
  <c r="Z44" i="63"/>
  <c r="Z2099" i="63"/>
  <c r="Z2303" i="63"/>
  <c r="Z776" i="63"/>
  <c r="Z3489" i="63"/>
  <c r="Z1127" i="63"/>
  <c r="Z720" i="63"/>
  <c r="Z1231" i="63"/>
  <c r="Z1082" i="63"/>
  <c r="Z3219" i="63"/>
  <c r="Z485" i="63"/>
  <c r="Z334" i="63"/>
  <c r="Z1780" i="63"/>
  <c r="Z2963" i="63"/>
  <c r="Z2438" i="63"/>
  <c r="Z1037" i="63"/>
  <c r="Z309" i="63"/>
  <c r="Z50" i="63"/>
  <c r="Z353" i="63"/>
  <c r="Z2128" i="63"/>
  <c r="Z3278" i="63"/>
  <c r="Z2424" i="63"/>
  <c r="Z2951" i="63"/>
  <c r="Z2854" i="63"/>
  <c r="Z1476" i="63"/>
  <c r="Z2670" i="63"/>
  <c r="Z2522" i="63"/>
  <c r="Z2540" i="63"/>
  <c r="Z2175" i="63"/>
  <c r="Z1978" i="63"/>
  <c r="Z2861" i="63"/>
  <c r="Z1892" i="63"/>
  <c r="Z1651" i="63"/>
  <c r="Z1193" i="63"/>
  <c r="Z2533" i="63"/>
  <c r="Z1128" i="63"/>
  <c r="Z1888" i="63"/>
  <c r="Z3083" i="63"/>
  <c r="Z177" i="63"/>
  <c r="Z2333" i="63"/>
  <c r="Z2021" i="63"/>
  <c r="Z2002" i="63"/>
  <c r="Z1473" i="63"/>
  <c r="Z1115" i="63"/>
  <c r="Z3392" i="63"/>
  <c r="Z759" i="63"/>
  <c r="Z457" i="63"/>
  <c r="Z2851" i="63"/>
  <c r="Z1717" i="63"/>
  <c r="Z3505" i="63"/>
  <c r="Z3405" i="63"/>
  <c r="Z1091" i="63"/>
  <c r="Z2278" i="63"/>
  <c r="Z3153" i="63"/>
  <c r="Z3263" i="63"/>
  <c r="Z1448" i="63"/>
  <c r="Z3057" i="63"/>
  <c r="Z340" i="63"/>
  <c r="Z3518" i="63"/>
  <c r="Z3418" i="63"/>
  <c r="Z3353" i="63"/>
  <c r="Z1335" i="63"/>
  <c r="Z2831" i="63"/>
  <c r="Z3114" i="63"/>
  <c r="Z1527" i="63"/>
  <c r="Z2491" i="63"/>
  <c r="Z2592" i="63"/>
  <c r="Z1611" i="63"/>
  <c r="Z3333" i="63"/>
  <c r="Z1058" i="63"/>
  <c r="Z1137" i="63"/>
  <c r="Z1413" i="63"/>
  <c r="Z3513" i="63"/>
  <c r="Z2673" i="63"/>
  <c r="Z3165" i="63"/>
  <c r="Z3262" i="63"/>
  <c r="Z1726" i="63"/>
  <c r="Z535" i="63"/>
  <c r="Z921" i="63"/>
  <c r="Z2865" i="63"/>
  <c r="Z1667" i="63"/>
  <c r="Z913" i="63"/>
  <c r="Z355" i="63"/>
  <c r="Z2383" i="63"/>
  <c r="Z1075" i="63"/>
  <c r="Z784" i="63"/>
  <c r="Z1836" i="63"/>
  <c r="Z276" i="63"/>
  <c r="Z143" i="63"/>
  <c r="Z53" i="63"/>
  <c r="Z989" i="63"/>
  <c r="Z2510" i="63"/>
  <c r="Z1017" i="63"/>
  <c r="Z2899" i="63"/>
  <c r="Z2200" i="63"/>
  <c r="Z3200" i="63"/>
  <c r="Z2105" i="63"/>
  <c r="Z316" i="63"/>
  <c r="Z2400" i="63"/>
  <c r="Z514" i="63"/>
  <c r="Z3406" i="63"/>
  <c r="Z2220" i="63"/>
  <c r="Z992" i="63"/>
  <c r="Z1300" i="63"/>
  <c r="Z3104" i="63"/>
  <c r="Z400" i="63"/>
  <c r="Z1628" i="63"/>
  <c r="Z852" i="63"/>
  <c r="Z1111" i="63"/>
  <c r="Z2181" i="63"/>
  <c r="Z1396" i="63"/>
  <c r="Z1361" i="63"/>
  <c r="Z2494" i="63"/>
  <c r="Z1492" i="63"/>
  <c r="Z291" i="63"/>
  <c r="Z153" i="63"/>
  <c r="Z3147" i="63"/>
  <c r="Z1418" i="63"/>
  <c r="Z1952" i="63"/>
  <c r="Z1769" i="63"/>
  <c r="Z3409" i="63"/>
  <c r="Z789" i="63"/>
  <c r="Z1083" i="63"/>
  <c r="Z3069" i="63"/>
  <c r="Z2037" i="63"/>
  <c r="Z545" i="63"/>
  <c r="Z1815" i="63"/>
  <c r="Z1478" i="63"/>
  <c r="Z2466" i="63"/>
  <c r="Z1626" i="63"/>
  <c r="Z2029" i="63"/>
  <c r="Z842" i="63"/>
  <c r="Z733" i="63"/>
  <c r="Z2488" i="63"/>
  <c r="Z1370" i="63"/>
  <c r="Z3467" i="63"/>
  <c r="Z2266" i="63"/>
  <c r="Z1190" i="63"/>
  <c r="Z2980" i="63"/>
  <c r="Z3025" i="63"/>
  <c r="Z436" i="63"/>
  <c r="Z2299" i="63"/>
  <c r="Z1234" i="63"/>
  <c r="Z2546" i="63"/>
  <c r="Z2537" i="63"/>
  <c r="Z748" i="63"/>
  <c r="Z2789" i="63"/>
  <c r="Z1582" i="63"/>
  <c r="Z758" i="63"/>
  <c r="Z3478" i="63"/>
  <c r="Z3108" i="63"/>
  <c r="Z1186" i="63"/>
  <c r="Z794" i="63"/>
  <c r="Z2395" i="63"/>
  <c r="Z2450" i="63"/>
  <c r="Z3531" i="63"/>
  <c r="Z2417" i="63"/>
  <c r="Z817" i="63"/>
  <c r="Z1960" i="63"/>
  <c r="Z2413" i="63"/>
  <c r="Z3034" i="63"/>
  <c r="Z48" i="63"/>
  <c r="Z2152" i="63"/>
  <c r="Z2357" i="63"/>
  <c r="Z589" i="63"/>
  <c r="Z1477" i="63"/>
  <c r="Z2557" i="63"/>
  <c r="Z1621" i="63"/>
  <c r="Z2911" i="63"/>
  <c r="Z3168" i="63"/>
  <c r="Z1781" i="63"/>
  <c r="Z3133" i="63"/>
  <c r="Z1650" i="63"/>
  <c r="Z3287" i="63"/>
  <c r="Z892" i="63"/>
  <c r="Z1524" i="63"/>
  <c r="Z1464" i="63"/>
  <c r="Z933" i="63"/>
  <c r="Z2356" i="63"/>
  <c r="Z393" i="63"/>
  <c r="Z1504" i="63"/>
  <c r="Z2881" i="63"/>
  <c r="Z1956" i="63"/>
  <c r="Z1260" i="63"/>
  <c r="Z288" i="63"/>
  <c r="Z2129" i="63"/>
  <c r="Z3159" i="63"/>
  <c r="Z419" i="63"/>
  <c r="Z219" i="63"/>
  <c r="Z2773" i="63"/>
  <c r="Z1773" i="63"/>
  <c r="Z214" i="63"/>
  <c r="Z1485" i="63"/>
  <c r="Z3408" i="63"/>
  <c r="Z2004" i="63"/>
  <c r="Z678" i="63"/>
  <c r="Z2386" i="63"/>
  <c r="Z2124" i="63"/>
  <c r="Z2042" i="63"/>
  <c r="Z2815" i="63"/>
  <c r="Z3261" i="63"/>
  <c r="Z3307" i="63"/>
  <c r="Z3312" i="63"/>
  <c r="Z2332" i="63"/>
  <c r="Z2977" i="63"/>
  <c r="Z319" i="63"/>
  <c r="Z880" i="63"/>
  <c r="Z2134" i="63"/>
  <c r="Z861" i="63"/>
  <c r="Z2822" i="63"/>
  <c r="Z100" i="63"/>
  <c r="Z2331" i="63"/>
  <c r="Z2644" i="63"/>
  <c r="Z2297" i="63"/>
  <c r="Z2093" i="63"/>
  <c r="Z305" i="63"/>
  <c r="Z483" i="63"/>
  <c r="Z1974" i="63"/>
  <c r="Z3188" i="63"/>
  <c r="Z2905" i="63"/>
  <c r="Z173" i="63"/>
  <c r="Z3174" i="63"/>
  <c r="Z2637" i="63"/>
  <c r="Z2399" i="63"/>
  <c r="Z2315" i="63"/>
  <c r="Z1545" i="63"/>
  <c r="Z2974" i="63"/>
  <c r="Z1958" i="63"/>
  <c r="Z2103" i="63"/>
  <c r="Z2245" i="63"/>
  <c r="Z2385" i="63"/>
  <c r="Z2115" i="63"/>
  <c r="Z318" i="63"/>
  <c r="Z1437" i="63"/>
  <c r="Z809" i="63"/>
  <c r="Z723" i="63"/>
  <c r="Z1298" i="63"/>
  <c r="Z1965" i="63"/>
  <c r="Z3002" i="63"/>
  <c r="Z865" i="63"/>
  <c r="Z3201" i="63"/>
  <c r="Z1670" i="63"/>
  <c r="Z2585" i="63"/>
  <c r="Z764" i="63"/>
  <c r="Z1120" i="63"/>
  <c r="Z1684" i="63"/>
  <c r="Z2998" i="63"/>
  <c r="Z2654" i="63"/>
  <c r="Z3417" i="63"/>
  <c r="Z236" i="63"/>
  <c r="Z1901" i="63"/>
  <c r="Z1551" i="63"/>
  <c r="Z251" i="63"/>
  <c r="Z112" i="63"/>
  <c r="Z1122" i="63"/>
  <c r="Z3121" i="63"/>
  <c r="Z949" i="63"/>
  <c r="Z2717" i="63"/>
  <c r="Z3184" i="63"/>
  <c r="Z102" i="63"/>
  <c r="Z769" i="63"/>
  <c r="Z2788" i="63"/>
  <c r="Z3372" i="63"/>
  <c r="Z790" i="63"/>
  <c r="Z2123" i="63"/>
  <c r="Z877" i="63"/>
  <c r="Z1777" i="63"/>
  <c r="Z1295" i="63"/>
  <c r="Z1096" i="63"/>
  <c r="Z1087" i="63"/>
  <c r="Z2452" i="63"/>
  <c r="Z2811" i="63"/>
  <c r="Z1071" i="63"/>
  <c r="Z1431" i="63"/>
  <c r="Z2497" i="63"/>
  <c r="Z1135" i="63"/>
  <c r="Z2377" i="63"/>
  <c r="Z1060" i="63"/>
  <c r="Z3128" i="63"/>
  <c r="Z1172" i="63"/>
  <c r="Z1219" i="63"/>
  <c r="Z176" i="63"/>
  <c r="Z208" i="63"/>
  <c r="Z2501" i="63"/>
  <c r="Z731" i="63"/>
  <c r="Z2584" i="63"/>
  <c r="Z3367" i="63"/>
  <c r="Z3206" i="63"/>
  <c r="Z1981" i="63"/>
  <c r="Z1991" i="63"/>
  <c r="Z1284" i="63"/>
  <c r="Z2214" i="63"/>
  <c r="Z328" i="63"/>
  <c r="Z2997" i="63"/>
  <c r="Z3289" i="63"/>
  <c r="Z1902" i="63"/>
  <c r="Z184" i="63"/>
  <c r="Z3447" i="63"/>
  <c r="Z1278" i="63"/>
  <c r="Z149" i="63"/>
  <c r="Z2855" i="63"/>
  <c r="Z1156" i="63"/>
  <c r="Z1742" i="63"/>
  <c r="Z114" i="63"/>
  <c r="Z3540" i="63"/>
  <c r="Z1347" i="63"/>
  <c r="Z1784" i="63"/>
  <c r="Z2339" i="63"/>
  <c r="Z2882" i="63"/>
  <c r="Z1094" i="63"/>
  <c r="Z131" i="63"/>
  <c r="Z672" i="63"/>
  <c r="Z3375" i="63"/>
  <c r="Z1019" i="63"/>
  <c r="Z1188" i="63"/>
  <c r="Z1585" i="63"/>
  <c r="Z1076" i="63"/>
  <c r="Z1158" i="63"/>
  <c r="Z3308" i="63"/>
  <c r="Z448" i="63"/>
  <c r="Z326" i="63"/>
  <c r="Z3440" i="63"/>
  <c r="Z1401" i="63"/>
  <c r="Z2886" i="63"/>
  <c r="Z348" i="63"/>
  <c r="Z1966" i="63"/>
  <c r="Z652" i="63"/>
  <c r="Z1937" i="63"/>
  <c r="Z928" i="63"/>
  <c r="Z2733" i="63"/>
  <c r="Z1461" i="63"/>
  <c r="Z2647" i="63"/>
  <c r="Z310" i="63"/>
  <c r="Z281" i="63"/>
  <c r="Z2170" i="63"/>
  <c r="Z2969" i="63"/>
  <c r="Z2156" i="63"/>
  <c r="Z1823" i="63"/>
  <c r="Z2194" i="63"/>
  <c r="Z1521" i="63"/>
  <c r="Z730" i="63"/>
  <c r="Z1073" i="63"/>
  <c r="Z2669" i="63"/>
  <c r="Z320" i="63"/>
  <c r="Z3183" i="63"/>
  <c r="Z1969" i="63"/>
  <c r="Z1879" i="63"/>
  <c r="Z2745" i="63"/>
  <c r="Z279" i="63"/>
  <c r="Z2379" i="63"/>
  <c r="Z1142" i="63"/>
  <c r="Z3465" i="63"/>
  <c r="Z1393" i="63"/>
  <c r="Z1891" i="63"/>
  <c r="Z55" i="63"/>
  <c r="Z2188" i="63"/>
  <c r="Z2458" i="63"/>
  <c r="Z2965" i="63"/>
  <c r="Z3316" i="63"/>
  <c r="Z1387" i="63"/>
  <c r="Z3031" i="63"/>
  <c r="Z3370" i="63"/>
  <c r="Z1358" i="63"/>
  <c r="Z2240" i="63"/>
  <c r="Z146" i="63"/>
  <c r="Z413" i="63"/>
  <c r="Z3035" i="63"/>
  <c r="Z3120" i="63"/>
  <c r="Z960" i="63"/>
  <c r="Z3400" i="63"/>
  <c r="Z2986" i="63"/>
  <c r="Z1149" i="63"/>
  <c r="Z2953" i="63"/>
  <c r="Z3099" i="63"/>
  <c r="Z231" i="63"/>
  <c r="Z3266" i="63"/>
  <c r="Z1997" i="63"/>
  <c r="Z489" i="63"/>
  <c r="Z3173" i="63"/>
  <c r="Z2396" i="63"/>
  <c r="Z1208" i="63"/>
  <c r="Z3005" i="63"/>
  <c r="Z612" i="63"/>
  <c r="Z1870" i="63"/>
  <c r="Z341" i="63"/>
  <c r="Z2453" i="63"/>
  <c r="Z1095" i="63"/>
  <c r="Z2422" i="63"/>
  <c r="Z744" i="63"/>
  <c r="Z2545" i="63"/>
  <c r="Z1039" i="63"/>
  <c r="Z1009" i="63"/>
  <c r="Z2197" i="63"/>
  <c r="Z2088" i="63"/>
  <c r="Z564" i="63"/>
  <c r="Z1642" i="63"/>
  <c r="Z696" i="63"/>
  <c r="Z2582" i="63"/>
  <c r="Z202" i="63"/>
  <c r="Z2178" i="63"/>
  <c r="Z3071" i="63"/>
  <c r="Z1812" i="63"/>
  <c r="Z2553" i="63"/>
  <c r="Z2901" i="63"/>
  <c r="Z2374" i="63"/>
  <c r="Z3094" i="63"/>
  <c r="Z324" i="63"/>
  <c r="Z317" i="63"/>
  <c r="Z1574" i="63"/>
  <c r="Z2696" i="63"/>
  <c r="Z2878" i="63"/>
  <c r="Z3038" i="63"/>
  <c r="Z2221" i="63"/>
  <c r="Z2870" i="63"/>
  <c r="Z2227" i="63"/>
  <c r="Z2594" i="63"/>
  <c r="Z79" i="63"/>
  <c r="Z3163" i="63"/>
  <c r="Z2463" i="63"/>
  <c r="Z2003" i="63"/>
  <c r="Z2498" i="63"/>
  <c r="Z2462" i="63"/>
  <c r="Z41" i="63"/>
  <c r="Z256" i="63"/>
  <c r="Z926" i="63"/>
  <c r="Z2397" i="63"/>
  <c r="Z3389" i="63"/>
  <c r="Z2548" i="63"/>
  <c r="Z2778" i="63"/>
  <c r="Z2964" i="63"/>
  <c r="Z179" i="63"/>
  <c r="Z2048" i="63"/>
  <c r="Z1268" i="63"/>
  <c r="Z157" i="63"/>
  <c r="Z2335" i="63"/>
  <c r="Z2256" i="63"/>
  <c r="Z272" i="63"/>
  <c r="Z2219" i="63"/>
  <c r="Z1163" i="63"/>
  <c r="Z1588" i="63"/>
  <c r="Z1166" i="63"/>
  <c r="Z207" i="63"/>
  <c r="Z1348" i="63"/>
  <c r="Z218" i="63"/>
  <c r="Z779" i="63"/>
  <c r="Z2049" i="63"/>
  <c r="Z1493" i="63"/>
  <c r="Z463" i="63"/>
  <c r="Z1721" i="63"/>
  <c r="Z2577" i="63"/>
  <c r="Z2769" i="63"/>
  <c r="Z1259" i="63"/>
  <c r="Z3067" i="63"/>
  <c r="Z2689" i="63"/>
  <c r="Z301" i="63"/>
  <c r="Z63" i="63"/>
  <c r="Z782" i="63"/>
  <c r="Z1408" i="63"/>
  <c r="Z3350" i="63"/>
  <c r="Z1494" i="63"/>
  <c r="Z1987" i="63"/>
  <c r="Z3410" i="63"/>
  <c r="Z833" i="63"/>
  <c r="Z1179" i="63"/>
  <c r="Z780" i="63"/>
  <c r="Z405" i="63"/>
  <c r="Z1835" i="63"/>
  <c r="Z518" i="63"/>
  <c r="Z1750" i="63"/>
  <c r="Z1552" i="63"/>
  <c r="Z1576" i="63"/>
  <c r="Z3538" i="63"/>
  <c r="Z1882" i="63"/>
  <c r="Z3453" i="63"/>
  <c r="Z3337" i="63"/>
  <c r="X20" i="63"/>
  <c r="Y20" i="63"/>
  <c r="X21" i="63"/>
  <c r="X22" i="63"/>
  <c r="X23" i="63" s="1"/>
  <c r="X24" i="63" s="1"/>
  <c r="X25" i="63" s="1"/>
  <c r="X26" i="63"/>
  <c r="X27" i="63" s="1"/>
  <c r="X28" i="63" s="1"/>
  <c r="X29" i="63" s="1"/>
  <c r="X30" i="63" s="1"/>
  <c r="X31" i="63" s="1"/>
  <c r="Y25" i="63"/>
  <c r="X32" i="63"/>
  <c r="X33" i="63" s="1"/>
  <c r="Y31" i="63"/>
  <c r="X34" i="63"/>
  <c r="Y33" i="63"/>
  <c r="Y34" i="63"/>
  <c r="X35" i="63"/>
  <c r="X36" i="63" s="1"/>
  <c r="X37" i="63" s="1"/>
  <c r="X38" i="63" s="1"/>
  <c r="X39" i="63"/>
  <c r="X40" i="63" s="1"/>
  <c r="Y38" i="63"/>
  <c r="X41" i="63"/>
  <c r="X42" i="63" s="1"/>
  <c r="Y40" i="63"/>
  <c r="X43" i="63"/>
  <c r="Y42" i="63"/>
  <c r="X44" i="63"/>
  <c r="X45" i="63" s="1"/>
  <c r="X46" i="63" s="1"/>
  <c r="Y43" i="63"/>
  <c r="X47" i="63"/>
  <c r="Y46" i="63"/>
  <c r="X48" i="63"/>
  <c r="X49" i="63" s="1"/>
  <c r="X50" i="63" s="1"/>
  <c r="X51" i="63" s="1"/>
  <c r="Y47" i="63"/>
  <c r="Y51" i="63"/>
  <c r="X52" i="63"/>
  <c r="X53" i="63" s="1"/>
  <c r="X54" i="63"/>
  <c r="X55" i="63" s="1"/>
  <c r="X56" i="63" s="1"/>
  <c r="Y53" i="63"/>
  <c r="X57" i="63"/>
  <c r="Y56" i="63"/>
  <c r="X58" i="63"/>
  <c r="X59" i="63" s="1"/>
  <c r="X60" i="63" s="1"/>
  <c r="X61" i="63" s="1"/>
  <c r="X62" i="63" s="1"/>
  <c r="X63" i="63" s="1"/>
  <c r="Y57" i="63"/>
  <c r="X64" i="63"/>
  <c r="X65" i="63" s="1"/>
  <c r="Y63" i="63"/>
  <c r="X66" i="63"/>
  <c r="X67" i="63" s="1"/>
  <c r="X68" i="63" s="1"/>
  <c r="X69" i="63" s="1"/>
  <c r="Y65" i="63"/>
  <c r="Y69" i="63"/>
  <c r="X70" i="63"/>
  <c r="X71" i="63" s="1"/>
  <c r="X72" i="63"/>
  <c r="X73" i="63" s="1"/>
  <c r="Y71" i="63"/>
  <c r="X74" i="63"/>
  <c r="X75" i="63" s="1"/>
  <c r="X76" i="63" s="1"/>
  <c r="Y73" i="63"/>
  <c r="Y76" i="63"/>
  <c r="X77" i="63"/>
  <c r="X78" i="63"/>
  <c r="X79" i="63" s="1"/>
  <c r="Y77" i="63"/>
  <c r="X80" i="63"/>
  <c r="Y79" i="63"/>
  <c r="X81" i="63"/>
  <c r="Y80" i="63"/>
  <c r="X82" i="63"/>
  <c r="X83" i="63" s="1"/>
  <c r="Y81" i="63"/>
  <c r="X84" i="63"/>
  <c r="Y83" i="63"/>
  <c r="X85" i="63"/>
  <c r="X86" i="63" s="1"/>
  <c r="Y84" i="63"/>
  <c r="X87" i="63"/>
  <c r="X88" i="63" s="1"/>
  <c r="X89" i="63" s="1"/>
  <c r="Y86" i="63"/>
  <c r="X90" i="63"/>
  <c r="Y89" i="63"/>
  <c r="X91" i="63"/>
  <c r="X92" i="63" s="1"/>
  <c r="X93" i="63" s="1"/>
  <c r="Y90" i="63"/>
  <c r="X94" i="63"/>
  <c r="Y93" i="63"/>
  <c r="X95" i="63"/>
  <c r="X96" i="63" s="1"/>
  <c r="X97" i="63" s="1"/>
  <c r="X98" i="63" s="1"/>
  <c r="Y94" i="63"/>
  <c r="X99" i="63"/>
  <c r="X100" i="63" s="1"/>
  <c r="X101" i="63" s="1"/>
  <c r="Y98" i="63"/>
  <c r="Y101" i="63"/>
  <c r="X102" i="63"/>
  <c r="Y102" i="63"/>
  <c r="X103" i="63"/>
  <c r="X104" i="63"/>
  <c r="Y103" i="63"/>
  <c r="X105" i="63"/>
  <c r="Y104" i="63"/>
  <c r="X106" i="63"/>
  <c r="Y105" i="63"/>
  <c r="Y106" i="63"/>
  <c r="X107" i="63"/>
  <c r="X108" i="63"/>
  <c r="X109" i="63" s="1"/>
  <c r="Y107" i="63"/>
  <c r="X110" i="63"/>
  <c r="Y109" i="63"/>
  <c r="X111" i="63"/>
  <c r="X112" i="63" s="1"/>
  <c r="Y110" i="63"/>
  <c r="X113" i="63"/>
  <c r="X114" i="63" s="1"/>
  <c r="X115" i="63" s="1"/>
  <c r="Y112" i="63"/>
  <c r="Y115" i="63"/>
  <c r="X116" i="63"/>
  <c r="Y116" i="63"/>
  <c r="X117" i="63"/>
  <c r="X118" i="63"/>
  <c r="Y117" i="63"/>
  <c r="X119" i="63"/>
  <c r="X120" i="63" s="1"/>
  <c r="X121" i="63" s="1"/>
  <c r="X122" i="63" s="1"/>
  <c r="X123" i="63" s="1"/>
  <c r="X124" i="63" s="1"/>
  <c r="X125" i="63" s="1"/>
  <c r="Y118" i="63"/>
  <c r="X126" i="63"/>
  <c r="X127" i="63" s="1"/>
  <c r="Y125" i="63"/>
  <c r="X128" i="63"/>
  <c r="Y127" i="63"/>
  <c r="X129" i="63"/>
  <c r="Y128" i="63"/>
  <c r="X130" i="63"/>
  <c r="X131" i="63" s="1"/>
  <c r="X132" i="63" s="1"/>
  <c r="X133" i="63" s="1"/>
  <c r="Y129" i="63"/>
  <c r="Y133" i="63"/>
  <c r="X134" i="63"/>
  <c r="X135" i="63" s="1"/>
  <c r="X136" i="63"/>
  <c r="X137" i="63" s="1"/>
  <c r="Y135" i="63"/>
  <c r="X138" i="63"/>
  <c r="X139" i="63" s="1"/>
  <c r="X140" i="63" s="1"/>
  <c r="Y137" i="63"/>
  <c r="X141" i="63"/>
  <c r="Y140" i="63"/>
  <c r="X142" i="63"/>
  <c r="X143" i="63" s="1"/>
  <c r="X144" i="63" s="1"/>
  <c r="X145" i="63" s="1"/>
  <c r="Y141" i="63"/>
  <c r="X146" i="63"/>
  <c r="X147" i="63" s="1"/>
  <c r="Y145" i="63"/>
  <c r="X148" i="63"/>
  <c r="Y147" i="63"/>
  <c r="X149" i="63"/>
  <c r="Y148" i="63"/>
  <c r="Y149" i="63"/>
  <c r="X150" i="63"/>
  <c r="X151" i="63"/>
  <c r="X152" i="63" s="1"/>
  <c r="X153" i="63" s="1"/>
  <c r="X154" i="63" s="1"/>
  <c r="X155" i="63" s="1"/>
  <c r="Y150" i="63"/>
  <c r="Y155" i="63"/>
  <c r="X156" i="63"/>
  <c r="X157" i="63" s="1"/>
  <c r="X158" i="63"/>
  <c r="X159" i="63" s="1"/>
  <c r="Y157" i="63"/>
  <c r="Y159" i="63"/>
  <c r="X160" i="63"/>
  <c r="X161" i="63" s="1"/>
  <c r="X162" i="63"/>
  <c r="Y161" i="63"/>
  <c r="X163" i="63"/>
  <c r="Y162" i="63"/>
  <c r="X164" i="63"/>
  <c r="Y163" i="63"/>
  <c r="X165" i="63"/>
  <c r="Y164" i="63"/>
  <c r="X166" i="63"/>
  <c r="Y165" i="63"/>
  <c r="X167" i="63"/>
  <c r="X168" i="63" s="1"/>
  <c r="X169" i="63" s="1"/>
  <c r="Y166" i="63"/>
  <c r="X170" i="63"/>
  <c r="Y169" i="63"/>
  <c r="X171" i="63"/>
  <c r="X172" i="63" s="1"/>
  <c r="Y170" i="63"/>
  <c r="X173" i="63"/>
  <c r="X174" i="63" s="1"/>
  <c r="Y172" i="63"/>
  <c r="X175" i="63"/>
  <c r="X176" i="63" s="1"/>
  <c r="X177" i="63" s="1"/>
  <c r="X178" i="63" s="1"/>
  <c r="X179" i="63" s="1"/>
  <c r="Y174" i="63"/>
  <c r="X180" i="63"/>
  <c r="X181" i="63" s="1"/>
  <c r="Y179" i="63"/>
  <c r="Y181" i="63"/>
  <c r="X182" i="63"/>
  <c r="X183" i="63" s="1"/>
  <c r="X184" i="63" s="1"/>
  <c r="X185" i="63"/>
  <c r="Y184" i="63"/>
  <c r="Y185" i="63"/>
  <c r="X186" i="63"/>
  <c r="X187" i="63" s="1"/>
  <c r="X188" i="63" s="1"/>
  <c r="X189" i="63" s="1"/>
  <c r="X190" i="63"/>
  <c r="X191" i="63" s="1"/>
  <c r="Y189" i="63"/>
  <c r="Y191" i="63"/>
  <c r="X192" i="63"/>
  <c r="X193" i="63" s="1"/>
  <c r="X194" i="63"/>
  <c r="X195" i="63" s="1"/>
  <c r="X196" i="63" s="1"/>
  <c r="Y193" i="63"/>
  <c r="X197" i="63"/>
  <c r="X198" i="63" s="1"/>
  <c r="X199" i="63" s="1"/>
  <c r="X200" i="63" s="1"/>
  <c r="Y196" i="63"/>
  <c r="X201" i="63"/>
  <c r="Y200" i="63"/>
  <c r="X202" i="63"/>
  <c r="X203" i="63" s="1"/>
  <c r="Y201" i="63"/>
  <c r="Y203" i="63"/>
  <c r="X204" i="63"/>
  <c r="X205" i="63"/>
  <c r="Y204" i="63"/>
  <c r="X206" i="63"/>
  <c r="X207" i="63" s="1"/>
  <c r="X208" i="63" s="1"/>
  <c r="Y205" i="63"/>
  <c r="X209" i="63"/>
  <c r="X210" i="63" s="1"/>
  <c r="Y208" i="63"/>
  <c r="X211" i="63"/>
  <c r="Y210" i="63"/>
  <c r="X212" i="63"/>
  <c r="Y211" i="63"/>
  <c r="Y212" i="63"/>
  <c r="X213" i="63"/>
  <c r="X214" i="63" s="1"/>
  <c r="X215" i="63" s="1"/>
  <c r="X216" i="63" s="1"/>
  <c r="X217" i="63"/>
  <c r="X218" i="63" s="1"/>
  <c r="X219" i="63" s="1"/>
  <c r="X220" i="63" s="1"/>
  <c r="Y216" i="63"/>
  <c r="Y220" i="63"/>
  <c r="X221" i="63"/>
  <c r="X222" i="63"/>
  <c r="Y221" i="63"/>
  <c r="X223" i="63"/>
  <c r="Y222" i="63"/>
  <c r="Y223" i="63"/>
  <c r="X224" i="63"/>
  <c r="X225" i="63" s="1"/>
  <c r="X226" i="63"/>
  <c r="Y225" i="63"/>
  <c r="X227" i="63"/>
  <c r="X228" i="63" s="1"/>
  <c r="X229" i="63" s="1"/>
  <c r="Y226" i="63"/>
  <c r="X230" i="63"/>
  <c r="Y229" i="63"/>
  <c r="X231" i="63"/>
  <c r="X232" i="63" s="1"/>
  <c r="Y230" i="63"/>
  <c r="X233" i="63"/>
  <c r="X234" i="63" s="1"/>
  <c r="Y232" i="63"/>
  <c r="Y234" i="63"/>
  <c r="X235" i="63"/>
  <c r="X236" i="63" s="1"/>
  <c r="X237" i="63"/>
  <c r="X238" i="63" s="1"/>
  <c r="Y236" i="63"/>
  <c r="X239" i="63"/>
  <c r="X240" i="63" s="1"/>
  <c r="Y238" i="63"/>
  <c r="Y240" i="63"/>
  <c r="X241" i="63"/>
  <c r="X242" i="63"/>
  <c r="Y241" i="63"/>
  <c r="X243" i="63"/>
  <c r="Y242" i="63"/>
  <c r="Y243" i="63"/>
  <c r="X244" i="63"/>
  <c r="Y244" i="63"/>
  <c r="X245" i="63"/>
  <c r="X246" i="63"/>
  <c r="Y245" i="63"/>
  <c r="X247" i="63"/>
  <c r="X248" i="63" s="1"/>
  <c r="X249" i="63" s="1"/>
  <c r="Y246" i="63"/>
  <c r="Y249" i="63"/>
  <c r="X250" i="63"/>
  <c r="X251" i="63" s="1"/>
  <c r="X252" i="63" s="1"/>
  <c r="X253" i="63"/>
  <c r="Y252" i="63"/>
  <c r="X254" i="63"/>
  <c r="X255" i="63" s="1"/>
  <c r="Y253" i="63"/>
  <c r="X256" i="63"/>
  <c r="X257" i="63" s="1"/>
  <c r="Y255" i="63"/>
  <c r="X258" i="63"/>
  <c r="X259" i="63" s="1"/>
  <c r="X260" i="63" s="1"/>
  <c r="X261" i="63" s="1"/>
  <c r="X262" i="63" s="1"/>
  <c r="X263" i="63" s="1"/>
  <c r="Y257" i="63"/>
  <c r="X264" i="63"/>
  <c r="X265" i="63" s="1"/>
  <c r="Y263" i="63"/>
  <c r="Y265" i="63"/>
  <c r="X266" i="63"/>
  <c r="X267" i="63" s="1"/>
  <c r="X268" i="63" s="1"/>
  <c r="X269" i="63" s="1"/>
  <c r="X270" i="63" s="1"/>
  <c r="X271" i="63" s="1"/>
  <c r="X272" i="63"/>
  <c r="X273" i="63" s="1"/>
  <c r="X274" i="63" s="1"/>
  <c r="X275" i="63" s="1"/>
  <c r="Y271" i="63"/>
  <c r="X276" i="63"/>
  <c r="Y275" i="63"/>
  <c r="X277" i="63"/>
  <c r="Y276" i="63"/>
  <c r="Y277" i="63"/>
  <c r="X278" i="63"/>
  <c r="Y278" i="63"/>
  <c r="X279" i="63"/>
  <c r="X280" i="63" s="1"/>
  <c r="X281" i="63" s="1"/>
  <c r="X282" i="63"/>
  <c r="X283" i="63" s="1"/>
  <c r="X284" i="63" s="1"/>
  <c r="X285" i="63" s="1"/>
  <c r="X286" i="63" s="1"/>
  <c r="X287" i="63" s="1"/>
  <c r="X288" i="63" s="1"/>
  <c r="X289" i="63" s="1"/>
  <c r="X290" i="63" s="1"/>
  <c r="Y281" i="63"/>
  <c r="X291" i="63"/>
  <c r="X292" i="63" s="1"/>
  <c r="Y290" i="63"/>
  <c r="X293" i="63"/>
  <c r="X294" i="63" s="1"/>
  <c r="Y292" i="63"/>
  <c r="X295" i="63"/>
  <c r="X296" i="63" s="1"/>
  <c r="Y294" i="63"/>
  <c r="X297" i="63"/>
  <c r="X298" i="63" s="1"/>
  <c r="X299" i="63" s="1"/>
  <c r="X300" i="63" s="1"/>
  <c r="X301" i="63" s="1"/>
  <c r="X302" i="63" s="1"/>
  <c r="X303" i="63" s="1"/>
  <c r="Y296" i="63"/>
  <c r="X304" i="63"/>
  <c r="X305" i="63" s="1"/>
  <c r="X306" i="63" s="1"/>
  <c r="Y303" i="63"/>
  <c r="X307" i="63"/>
  <c r="Y306" i="63"/>
  <c r="X308" i="63"/>
  <c r="X309" i="63" s="1"/>
  <c r="X310" i="63" s="1"/>
  <c r="Y307" i="63"/>
  <c r="X311" i="63"/>
  <c r="X312" i="63" s="1"/>
  <c r="Y310" i="63"/>
  <c r="X313" i="63"/>
  <c r="X314" i="63" s="1"/>
  <c r="X315" i="63" s="1"/>
  <c r="X316" i="63" s="1"/>
  <c r="X317" i="63" s="1"/>
  <c r="X318" i="63" s="1"/>
  <c r="X319" i="63" s="1"/>
  <c r="X320" i="63" s="1"/>
  <c r="X321" i="63" s="1"/>
  <c r="Y312" i="63"/>
  <c r="Y321" i="63"/>
  <c r="X322" i="63"/>
  <c r="X323" i="63" s="1"/>
  <c r="X324" i="63" s="1"/>
  <c r="X325" i="63" s="1"/>
  <c r="X326" i="63"/>
  <c r="X327" i="63" s="1"/>
  <c r="X328" i="63" s="1"/>
  <c r="X329" i="63" s="1"/>
  <c r="Y325" i="63"/>
  <c r="Y329" i="63"/>
  <c r="X330" i="63"/>
  <c r="X331" i="63" s="1"/>
  <c r="X332" i="63" s="1"/>
  <c r="X333" i="63" s="1"/>
  <c r="X334" i="63"/>
  <c r="Y333" i="63"/>
  <c r="X335" i="63"/>
  <c r="X336" i="63" s="1"/>
  <c r="X337" i="63" s="1"/>
  <c r="Y334" i="63"/>
  <c r="X338" i="63"/>
  <c r="Y337" i="63"/>
  <c r="X339" i="63"/>
  <c r="Y338" i="63"/>
  <c r="Y339" i="63"/>
  <c r="X340" i="63"/>
  <c r="X341" i="63" s="1"/>
  <c r="X342" i="63" s="1"/>
  <c r="X343" i="63"/>
  <c r="X344" i="63" s="1"/>
  <c r="Y342" i="63"/>
  <c r="Y344" i="63"/>
  <c r="X345" i="63"/>
  <c r="X346" i="63" s="1"/>
  <c r="X347" i="63"/>
  <c r="Y346" i="63"/>
  <c r="X348" i="63"/>
  <c r="Y347" i="63"/>
  <c r="X349" i="63"/>
  <c r="X350" i="63" s="1"/>
  <c r="Y348" i="63"/>
  <c r="Y350" i="63"/>
  <c r="X351" i="63"/>
  <c r="X352" i="63"/>
  <c r="X353" i="63" s="1"/>
  <c r="X354" i="63" s="1"/>
  <c r="X355" i="63" s="1"/>
  <c r="Y351" i="63"/>
  <c r="X356" i="63"/>
  <c r="Y355" i="63"/>
  <c r="X357" i="63"/>
  <c r="Y356" i="63"/>
  <c r="X358" i="63"/>
  <c r="X359" i="63" s="1"/>
  <c r="X360" i="63" s="1"/>
  <c r="X361" i="63" s="1"/>
  <c r="X362" i="63" s="1"/>
  <c r="X363" i="63" s="1"/>
  <c r="X364" i="63" s="1"/>
  <c r="X365" i="63" s="1"/>
  <c r="X366" i="63" s="1"/>
  <c r="Y357" i="63"/>
  <c r="X367" i="63"/>
  <c r="X368" i="63" s="1"/>
  <c r="Y366" i="63"/>
  <c r="Y368" i="63"/>
  <c r="X369" i="63"/>
  <c r="X370" i="63"/>
  <c r="Y369" i="63"/>
  <c r="X371" i="63"/>
  <c r="Y370" i="63"/>
  <c r="Y371" i="63"/>
  <c r="X372" i="63"/>
  <c r="Y372" i="63"/>
  <c r="X373" i="63"/>
  <c r="X374" i="63" s="1"/>
  <c r="X375" i="63" s="1"/>
  <c r="X376" i="63" s="1"/>
  <c r="X377" i="63"/>
  <c r="Y376" i="63"/>
  <c r="X378" i="63"/>
  <c r="X379" i="63" s="1"/>
  <c r="X380" i="63" s="1"/>
  <c r="X381" i="63" s="1"/>
  <c r="X382" i="63" s="1"/>
  <c r="Y377" i="63"/>
  <c r="X383" i="63"/>
  <c r="Y382" i="63"/>
  <c r="Y383" i="63"/>
  <c r="X384" i="63"/>
  <c r="X385" i="63" s="1"/>
  <c r="X386" i="63"/>
  <c r="X387" i="63" s="1"/>
  <c r="X388" i="63" s="1"/>
  <c r="Y385" i="63"/>
  <c r="Y388" i="63"/>
  <c r="X389" i="63"/>
  <c r="X390" i="63" s="1"/>
  <c r="X391" i="63" s="1"/>
  <c r="X392" i="63"/>
  <c r="Y391" i="63"/>
  <c r="X393" i="63"/>
  <c r="X394" i="63" s="1"/>
  <c r="X395" i="63" s="1"/>
  <c r="X396" i="63" s="1"/>
  <c r="Y392" i="63"/>
  <c r="X397" i="63"/>
  <c r="Y396" i="63"/>
  <c r="X398" i="63"/>
  <c r="X399" i="63" s="1"/>
  <c r="X400" i="63" s="1"/>
  <c r="X401" i="63" s="1"/>
  <c r="Y397" i="63"/>
  <c r="Y401" i="63"/>
  <c r="X402" i="63"/>
  <c r="X403" i="63"/>
  <c r="Y402" i="63"/>
  <c r="X404" i="63"/>
  <c r="Y403" i="63"/>
  <c r="Y404" i="63"/>
  <c r="X405" i="63"/>
  <c r="Y405" i="63"/>
  <c r="X406" i="63"/>
  <c r="X407" i="63" s="1"/>
  <c r="X408" i="63"/>
  <c r="Y407" i="63"/>
  <c r="X409" i="63"/>
  <c r="Y408" i="63"/>
  <c r="X410" i="63"/>
  <c r="X411" i="63" s="1"/>
  <c r="Y409" i="63"/>
  <c r="X412" i="63"/>
  <c r="Y411" i="63"/>
  <c r="X413" i="63"/>
  <c r="Y412" i="63"/>
  <c r="X414" i="63"/>
  <c r="X415" i="63" s="1"/>
  <c r="Y413" i="63"/>
  <c r="X416" i="63"/>
  <c r="Y415" i="63"/>
  <c r="X417" i="63"/>
  <c r="Y416" i="63"/>
  <c r="X418" i="63"/>
  <c r="X419" i="63" s="1"/>
  <c r="X420" i="63" s="1"/>
  <c r="X421" i="63" s="1"/>
  <c r="X422" i="63" s="1"/>
  <c r="X423" i="63" s="1"/>
  <c r="Y417" i="63"/>
  <c r="X424" i="63"/>
  <c r="Y423" i="63"/>
  <c r="Y424" i="63"/>
  <c r="X425" i="63"/>
  <c r="X426" i="63" s="1"/>
  <c r="X427" i="63" s="1"/>
  <c r="X428" i="63"/>
  <c r="X429" i="63" s="1"/>
  <c r="Y427" i="63"/>
  <c r="X430" i="63"/>
  <c r="Y429" i="63"/>
  <c r="X431" i="63"/>
  <c r="X432" i="63" s="1"/>
  <c r="X433" i="63" s="1"/>
  <c r="Y430" i="63"/>
  <c r="X434" i="63"/>
  <c r="X435" i="63" s="1"/>
  <c r="X436" i="63" s="1"/>
  <c r="Y433" i="63"/>
  <c r="X437" i="63"/>
  <c r="X438" i="63" s="1"/>
  <c r="X439" i="63" s="1"/>
  <c r="Y436" i="63"/>
  <c r="X440" i="63"/>
  <c r="Y439" i="63"/>
  <c r="X441" i="63"/>
  <c r="X442" i="63" s="1"/>
  <c r="Y440" i="63"/>
  <c r="Y442" i="63"/>
  <c r="X443" i="63"/>
  <c r="X444" i="63"/>
  <c r="Y443" i="63"/>
  <c r="X445" i="63"/>
  <c r="X446" i="63" s="1"/>
  <c r="X447" i="63" s="1"/>
  <c r="Y444" i="63"/>
  <c r="Y447" i="63"/>
  <c r="X448" i="63"/>
  <c r="X449" i="63" s="1"/>
  <c r="X450" i="63"/>
  <c r="X451" i="63" s="1"/>
  <c r="X452" i="63" s="1"/>
  <c r="Y449" i="63"/>
  <c r="X453" i="63"/>
  <c r="Y452" i="63"/>
  <c r="X454" i="63"/>
  <c r="Y453" i="63"/>
  <c r="X455" i="63"/>
  <c r="Y454" i="63"/>
  <c r="X456" i="63"/>
  <c r="Y455" i="63"/>
  <c r="Y456" i="63"/>
  <c r="X457" i="63"/>
  <c r="X458" i="63" s="1"/>
  <c r="X459" i="63" s="1"/>
  <c r="X460" i="63" s="1"/>
  <c r="X461" i="63" s="1"/>
  <c r="X462" i="63" s="1"/>
  <c r="Y462" i="63"/>
  <c r="X463" i="63"/>
  <c r="X464" i="63" s="1"/>
  <c r="X465" i="63" s="1"/>
  <c r="X466" i="63"/>
  <c r="X467" i="63" s="1"/>
  <c r="Y465" i="63"/>
  <c r="X468" i="63"/>
  <c r="X469" i="63" s="1"/>
  <c r="Y467" i="63"/>
  <c r="Y469" i="63"/>
  <c r="X470" i="63"/>
  <c r="X471" i="63" s="1"/>
  <c r="X472" i="63"/>
  <c r="Y471" i="63"/>
  <c r="X473" i="63"/>
  <c r="X474" i="63" s="1"/>
  <c r="X475" i="63" s="1"/>
  <c r="X476" i="63" s="1"/>
  <c r="Y472" i="63"/>
  <c r="X477" i="63"/>
  <c r="Y476" i="63"/>
  <c r="X478" i="63"/>
  <c r="Y477" i="63"/>
  <c r="Y478" i="63"/>
  <c r="X479" i="63"/>
  <c r="Y479" i="63"/>
  <c r="X480" i="63"/>
  <c r="X481" i="63" s="1"/>
  <c r="X482" i="63"/>
  <c r="Y481" i="63"/>
  <c r="X483" i="63"/>
  <c r="Y482" i="63"/>
  <c r="X484" i="63"/>
  <c r="Y483" i="63"/>
  <c r="X485" i="63"/>
  <c r="X486" i="63" s="1"/>
  <c r="Y484" i="63"/>
  <c r="X487" i="63"/>
  <c r="X488" i="63" s="1"/>
  <c r="Y486" i="63"/>
  <c r="Y488" i="63"/>
  <c r="X489" i="63"/>
  <c r="X490" i="63"/>
  <c r="Y489" i="63"/>
  <c r="X491" i="63"/>
  <c r="Y490" i="63"/>
  <c r="X492" i="63"/>
  <c r="Y491" i="63"/>
  <c r="X493" i="63"/>
  <c r="Y492" i="63"/>
  <c r="X494" i="63"/>
  <c r="X495" i="63" s="1"/>
  <c r="Y493" i="63"/>
  <c r="X496" i="63"/>
  <c r="X497" i="63" s="1"/>
  <c r="Y495" i="63"/>
  <c r="Y497" i="63"/>
  <c r="X498" i="63"/>
  <c r="X499" i="63" s="1"/>
  <c r="X500" i="63"/>
  <c r="X501" i="63" s="1"/>
  <c r="X502" i="63" s="1"/>
  <c r="X503" i="63" s="1"/>
  <c r="Y499" i="63"/>
  <c r="X504" i="63"/>
  <c r="X505" i="63" s="1"/>
  <c r="X506" i="63" s="1"/>
  <c r="X507" i="63" s="1"/>
  <c r="X508" i="63" s="1"/>
  <c r="X509" i="63" s="1"/>
  <c r="X510" i="63" s="1"/>
  <c r="X511" i="63" s="1"/>
  <c r="Y503" i="63"/>
  <c r="Y511" i="63"/>
  <c r="X512" i="63"/>
  <c r="X513" i="63"/>
  <c r="Y512" i="63"/>
  <c r="X514" i="63"/>
  <c r="Y513" i="63"/>
  <c r="Y514" i="63"/>
  <c r="X515" i="63"/>
  <c r="X516" i="63" s="1"/>
  <c r="X517" i="63"/>
  <c r="Y516" i="63"/>
  <c r="X518" i="63"/>
  <c r="X519" i="63" s="1"/>
  <c r="Y517" i="63"/>
  <c r="Y519" i="63"/>
  <c r="X520" i="63"/>
  <c r="Y520" i="63"/>
  <c r="X521" i="63"/>
  <c r="X522" i="63" s="1"/>
  <c r="X523" i="63"/>
  <c r="Y522" i="63"/>
  <c r="X524" i="63"/>
  <c r="Y523" i="63"/>
  <c r="X525" i="63"/>
  <c r="Y524" i="63"/>
  <c r="X526" i="63"/>
  <c r="Y525" i="63"/>
  <c r="X527" i="63"/>
  <c r="Y526" i="63"/>
  <c r="X528" i="63"/>
  <c r="Y527" i="63"/>
  <c r="X529" i="63"/>
  <c r="Y528" i="63"/>
  <c r="X530" i="63"/>
  <c r="Y529" i="63"/>
  <c r="X531" i="63"/>
  <c r="X532" i="63" s="1"/>
  <c r="X533" i="63" s="1"/>
  <c r="X534" i="63" s="1"/>
  <c r="X535" i="63" s="1"/>
  <c r="Y530" i="63"/>
  <c r="X536" i="63"/>
  <c r="Y535" i="63"/>
  <c r="X537" i="63"/>
  <c r="Y536" i="63"/>
  <c r="X538" i="63"/>
  <c r="X539" i="63" s="1"/>
  <c r="Y537" i="63"/>
  <c r="Y539" i="63"/>
  <c r="X540" i="63"/>
  <c r="X541" i="63" s="1"/>
  <c r="X542" i="63"/>
  <c r="Y541" i="63"/>
  <c r="X543" i="63"/>
  <c r="X544" i="63" s="1"/>
  <c r="X545" i="63" s="1"/>
  <c r="X546" i="63" s="1"/>
  <c r="Y542" i="63"/>
  <c r="X547" i="63"/>
  <c r="Y546" i="63"/>
  <c r="X548" i="63"/>
  <c r="X549" i="63" s="1"/>
  <c r="Y547" i="63"/>
  <c r="X550" i="63"/>
  <c r="X551" i="63" s="1"/>
  <c r="X552" i="63" s="1"/>
  <c r="Y549" i="63"/>
  <c r="X553" i="63"/>
  <c r="X554" i="63" s="1"/>
  <c r="Y552" i="63"/>
  <c r="Y554" i="63"/>
  <c r="X555" i="63"/>
  <c r="X556" i="63" s="1"/>
  <c r="X557" i="63" s="1"/>
  <c r="X558" i="63"/>
  <c r="Y557" i="63"/>
  <c r="X559" i="63"/>
  <c r="X560" i="63" s="1"/>
  <c r="X561" i="63" s="1"/>
  <c r="X562" i="63" s="1"/>
  <c r="X563" i="63" s="1"/>
  <c r="Y558" i="63"/>
  <c r="X564" i="63"/>
  <c r="X565" i="63" s="1"/>
  <c r="X566" i="63" s="1"/>
  <c r="Y563" i="63"/>
  <c r="Y566" i="63"/>
  <c r="X567" i="63"/>
  <c r="Y567" i="63"/>
  <c r="X568" i="63"/>
  <c r="X569" i="63" s="1"/>
  <c r="X570" i="63" s="1"/>
  <c r="X571" i="63" s="1"/>
  <c r="X572" i="63" s="1"/>
  <c r="X573" i="63" s="1"/>
  <c r="X574" i="63"/>
  <c r="Y573" i="63"/>
  <c r="X575" i="63"/>
  <c r="Y574" i="63"/>
  <c r="X576" i="63"/>
  <c r="X577" i="63" s="1"/>
  <c r="X578" i="63" s="1"/>
  <c r="X579" i="63" s="1"/>
  <c r="X580" i="63" s="1"/>
  <c r="Y575" i="63"/>
  <c r="X581" i="63"/>
  <c r="X582" i="63" s="1"/>
  <c r="Y580" i="63"/>
  <c r="X583" i="63"/>
  <c r="Y582" i="63"/>
  <c r="X584" i="63"/>
  <c r="Y583" i="63"/>
  <c r="Y584" i="63"/>
  <c r="X585" i="63"/>
  <c r="X586" i="63" s="1"/>
  <c r="X587" i="63" s="1"/>
  <c r="X588" i="63" s="1"/>
  <c r="X589" i="63"/>
  <c r="X590" i="63" s="1"/>
  <c r="X591" i="63" s="1"/>
  <c r="Y588" i="63"/>
  <c r="X592" i="63"/>
  <c r="X593" i="63" s="1"/>
  <c r="Y591" i="63"/>
  <c r="X594" i="63"/>
  <c r="Y593" i="63"/>
  <c r="Y594" i="63"/>
  <c r="X595" i="63"/>
  <c r="X596" i="63" s="1"/>
  <c r="X597" i="63" s="1"/>
  <c r="X598" i="63" s="1"/>
  <c r="X599" i="63" s="1"/>
  <c r="X600" i="63" s="1"/>
  <c r="X601" i="63" s="1"/>
  <c r="Y601" i="63"/>
  <c r="X602" i="63"/>
  <c r="Y602" i="63"/>
  <c r="X603" i="63"/>
  <c r="X604" i="63"/>
  <c r="Y603" i="63"/>
  <c r="X605" i="63"/>
  <c r="Y604" i="63"/>
  <c r="X606" i="63"/>
  <c r="Y605" i="63"/>
  <c r="Y606" i="63"/>
  <c r="X607" i="63"/>
  <c r="X608" i="63" s="1"/>
  <c r="X609" i="63" s="1"/>
  <c r="X610" i="63"/>
  <c r="Y609" i="63"/>
  <c r="Y610" i="63"/>
  <c r="X611" i="63"/>
  <c r="X612" i="63" s="1"/>
  <c r="X613" i="63" s="1"/>
  <c r="X614" i="63" s="1"/>
  <c r="X615" i="63" s="1"/>
  <c r="X616" i="63" s="1"/>
  <c r="X617" i="63"/>
  <c r="X618" i="63" s="1"/>
  <c r="X619" i="63" s="1"/>
  <c r="X620" i="63" s="1"/>
  <c r="Y616" i="63"/>
  <c r="X621" i="63"/>
  <c r="Y620" i="63"/>
  <c r="X622" i="63"/>
  <c r="Y621" i="63"/>
  <c r="Y622" i="63"/>
  <c r="X623" i="63"/>
  <c r="Y623" i="63"/>
  <c r="X624" i="63"/>
  <c r="X625" i="63" s="1"/>
  <c r="X626" i="63"/>
  <c r="X627" i="63" s="1"/>
  <c r="Y625" i="63"/>
  <c r="Y627" i="63"/>
  <c r="X628" i="63"/>
  <c r="Y628" i="63"/>
  <c r="X629" i="63"/>
  <c r="X630" i="63"/>
  <c r="X631" i="63" s="1"/>
  <c r="X632" i="63" s="1"/>
  <c r="Y629" i="63"/>
  <c r="Y632" i="63"/>
  <c r="X633" i="63"/>
  <c r="Y633" i="63"/>
  <c r="X634" i="63"/>
  <c r="X635" i="63" s="1"/>
  <c r="X636" i="63" s="1"/>
  <c r="X637" i="63"/>
  <c r="Y636" i="63"/>
  <c r="Y637" i="63"/>
  <c r="X638" i="63"/>
  <c r="X639" i="63" s="1"/>
  <c r="X640" i="63" s="1"/>
  <c r="X641" i="63" s="1"/>
  <c r="X642" i="63"/>
  <c r="Y641" i="63"/>
  <c r="X643" i="63"/>
  <c r="X644" i="63" s="1"/>
  <c r="X645" i="63" s="1"/>
  <c r="Y642" i="63"/>
  <c r="X646" i="63"/>
  <c r="Y645" i="63"/>
  <c r="X647" i="63"/>
  <c r="X648" i="63" s="1"/>
  <c r="X649" i="63" s="1"/>
  <c r="Y646" i="63"/>
  <c r="X650" i="63"/>
  <c r="X651" i="63" s="1"/>
  <c r="Y649" i="63"/>
  <c r="X652" i="63"/>
  <c r="Y651" i="63"/>
  <c r="X653" i="63"/>
  <c r="Y652" i="63"/>
  <c r="Y653" i="63"/>
  <c r="X654" i="63"/>
  <c r="X655" i="63" s="1"/>
  <c r="X656" i="63"/>
  <c r="X657" i="63" s="1"/>
  <c r="X658" i="63" s="1"/>
  <c r="X659" i="63" s="1"/>
  <c r="X660" i="63" s="1"/>
  <c r="Y655" i="63"/>
  <c r="X661" i="63"/>
  <c r="X662" i="63" s="1"/>
  <c r="X663" i="63" s="1"/>
  <c r="X664" i="63" s="1"/>
  <c r="Y660" i="63"/>
  <c r="X665" i="63"/>
  <c r="Y664" i="63"/>
  <c r="Y665" i="63"/>
  <c r="X666" i="63"/>
  <c r="Y666" i="63"/>
  <c r="X667" i="63"/>
  <c r="X668" i="63" s="1"/>
  <c r="X669" i="63" s="1"/>
  <c r="X670" i="63"/>
  <c r="X671" i="63" s="1"/>
  <c r="X672" i="63" s="1"/>
  <c r="X673" i="63" s="1"/>
  <c r="Y669" i="63"/>
  <c r="X674" i="63"/>
  <c r="Y673" i="63"/>
  <c r="X675" i="63"/>
  <c r="Y674" i="63"/>
  <c r="X676" i="63"/>
  <c r="X677" i="63" s="1"/>
  <c r="Y675" i="63"/>
  <c r="Y677" i="63"/>
  <c r="X678" i="63"/>
  <c r="X679" i="63"/>
  <c r="X680" i="63" s="1"/>
  <c r="X681" i="63" s="1"/>
  <c r="Y678" i="63"/>
  <c r="Y681" i="63"/>
  <c r="X682" i="63"/>
  <c r="X683" i="63" s="1"/>
  <c r="X684" i="63" s="1"/>
  <c r="X685" i="63" s="1"/>
  <c r="X686" i="63" s="1"/>
  <c r="X687" i="63" s="1"/>
  <c r="X688" i="63" s="1"/>
  <c r="X689" i="63" s="1"/>
  <c r="X690" i="63"/>
  <c r="X691" i="63" s="1"/>
  <c r="Y689" i="63"/>
  <c r="X692" i="63"/>
  <c r="X693" i="63" s="1"/>
  <c r="X694" i="63" s="1"/>
  <c r="X695" i="63" s="1"/>
  <c r="X696" i="63" s="1"/>
  <c r="Y691" i="63"/>
  <c r="Y696" i="63"/>
  <c r="X697" i="63"/>
  <c r="X698" i="63" s="1"/>
  <c r="X699" i="63"/>
  <c r="X700" i="63" s="1"/>
  <c r="X701" i="63" s="1"/>
  <c r="Y698" i="63"/>
  <c r="X702" i="63"/>
  <c r="X703" i="63" s="1"/>
  <c r="Y701" i="63"/>
  <c r="X704" i="63"/>
  <c r="Y703" i="63"/>
  <c r="X705" i="63"/>
  <c r="X706" i="63" s="1"/>
  <c r="Y704" i="63"/>
  <c r="X707" i="63"/>
  <c r="Y706" i="63"/>
  <c r="X708" i="63"/>
  <c r="X709" i="63" s="1"/>
  <c r="X710" i="63" s="1"/>
  <c r="Y707" i="63"/>
  <c r="Y710" i="63"/>
  <c r="X711" i="63"/>
  <c r="X712" i="63"/>
  <c r="X713" i="63" s="1"/>
  <c r="X714" i="63" s="1"/>
  <c r="X715" i="63" s="1"/>
  <c r="Y711" i="63"/>
  <c r="X716" i="63"/>
  <c r="X717" i="63" s="1"/>
  <c r="X718" i="63" s="1"/>
  <c r="X719" i="63" s="1"/>
  <c r="X720" i="63" s="1"/>
  <c r="X721" i="63" s="1"/>
  <c r="Y715" i="63"/>
  <c r="X722" i="63"/>
  <c r="X723" i="63" s="1"/>
  <c r="Y721" i="63"/>
  <c r="Y723" i="63"/>
  <c r="X724" i="63"/>
  <c r="Y724" i="63"/>
  <c r="X725" i="63"/>
  <c r="X726" i="63" s="1"/>
  <c r="X727" i="63"/>
  <c r="Y726" i="63"/>
  <c r="X728" i="63"/>
  <c r="Y727" i="63"/>
  <c r="X729" i="63"/>
  <c r="X730" i="63" s="1"/>
  <c r="Y728" i="63"/>
  <c r="X731" i="63"/>
  <c r="X732" i="63" s="1"/>
  <c r="Y730" i="63"/>
  <c r="X733" i="63"/>
  <c r="X734" i="63" s="1"/>
  <c r="X735" i="63" s="1"/>
  <c r="Y732" i="63"/>
  <c r="X736" i="63"/>
  <c r="X737" i="63" s="1"/>
  <c r="Y735" i="63"/>
  <c r="X738" i="63"/>
  <c r="X739" i="63" s="1"/>
  <c r="Y737" i="63"/>
  <c r="X740" i="63"/>
  <c r="Y739" i="63"/>
  <c r="X741" i="63"/>
  <c r="Y740" i="63"/>
  <c r="X742" i="63"/>
  <c r="Y741" i="63"/>
  <c r="X743" i="63"/>
  <c r="Y742" i="63"/>
  <c r="X744" i="63"/>
  <c r="X745" i="63" s="1"/>
  <c r="Y743" i="63"/>
  <c r="X746" i="63"/>
  <c r="X747" i="63" s="1"/>
  <c r="X748" i="63" s="1"/>
  <c r="Y745" i="63"/>
  <c r="Y748" i="63"/>
  <c r="X749" i="63"/>
  <c r="Y749" i="63"/>
  <c r="X750" i="63"/>
  <c r="X751" i="63"/>
  <c r="Y750" i="63"/>
  <c r="X752" i="63"/>
  <c r="Y751" i="63"/>
  <c r="Y752" i="63"/>
  <c r="X753" i="63"/>
  <c r="Y753" i="63"/>
  <c r="X754" i="63"/>
  <c r="X755" i="63" s="1"/>
  <c r="X756" i="63"/>
  <c r="X757" i="63" s="1"/>
  <c r="Y755" i="63"/>
  <c r="Y757" i="63"/>
  <c r="X758" i="63"/>
  <c r="X759" i="63" s="1"/>
  <c r="X760" i="63"/>
  <c r="X761" i="63" s="1"/>
  <c r="X762" i="63" s="1"/>
  <c r="X763" i="63" s="1"/>
  <c r="X764" i="63" s="1"/>
  <c r="X765" i="63" s="1"/>
  <c r="X766" i="63" s="1"/>
  <c r="Y759" i="63"/>
  <c r="X767" i="63"/>
  <c r="X768" i="63" s="1"/>
  <c r="Y766" i="63"/>
  <c r="X769" i="63"/>
  <c r="Y768" i="63"/>
  <c r="Y769" i="63"/>
  <c r="X770" i="63"/>
  <c r="X771" i="63" s="1"/>
  <c r="X772" i="63" s="1"/>
  <c r="X773" i="63"/>
  <c r="X774" i="63" s="1"/>
  <c r="Y772" i="63"/>
  <c r="X775" i="63"/>
  <c r="Y774" i="63"/>
  <c r="X776" i="63"/>
  <c r="X777" i="63" s="1"/>
  <c r="Y775" i="63"/>
  <c r="X778" i="63"/>
  <c r="X779" i="63" s="1"/>
  <c r="X780" i="63" s="1"/>
  <c r="Y777" i="63"/>
  <c r="X781" i="63"/>
  <c r="X782" i="63" s="1"/>
  <c r="Y780" i="63"/>
  <c r="X783" i="63"/>
  <c r="Y782" i="63"/>
  <c r="X784" i="63"/>
  <c r="X785" i="63" s="1"/>
  <c r="Y783" i="63"/>
  <c r="Y785" i="63"/>
  <c r="X786" i="63"/>
  <c r="Y786" i="63"/>
  <c r="X787" i="63"/>
  <c r="X788" i="63"/>
  <c r="Y787" i="63"/>
  <c r="X789" i="63"/>
  <c r="Y788" i="63"/>
  <c r="Y789" i="63"/>
  <c r="X790" i="63"/>
  <c r="Y790" i="63"/>
  <c r="X791" i="63"/>
  <c r="X792" i="63"/>
  <c r="Y791" i="63"/>
  <c r="X793" i="63"/>
  <c r="Y792" i="63"/>
  <c r="Y793" i="63"/>
  <c r="X794" i="63"/>
  <c r="Y794" i="63"/>
  <c r="X795" i="63"/>
  <c r="X796" i="63"/>
  <c r="Y795" i="63"/>
  <c r="X797" i="63"/>
  <c r="X798" i="63" s="1"/>
  <c r="X799" i="63" s="1"/>
  <c r="X800" i="63" s="1"/>
  <c r="Y796" i="63"/>
  <c r="X801" i="63"/>
  <c r="Y800" i="63"/>
  <c r="X802" i="63"/>
  <c r="X803" i="63" s="1"/>
  <c r="X804" i="63" s="1"/>
  <c r="X805" i="63" s="1"/>
  <c r="Y801" i="63"/>
  <c r="Y805" i="63"/>
  <c r="X806" i="63"/>
  <c r="X807" i="63"/>
  <c r="X808" i="63" s="1"/>
  <c r="X809" i="63" s="1"/>
  <c r="X810" i="63" s="1"/>
  <c r="X811" i="63" s="1"/>
  <c r="Y806" i="63"/>
  <c r="Y811" i="63"/>
  <c r="X812" i="63"/>
  <c r="X813" i="63" s="1"/>
  <c r="X814" i="63"/>
  <c r="X815" i="63" s="1"/>
  <c r="X816" i="63" s="1"/>
  <c r="Y813" i="63"/>
  <c r="X817" i="63"/>
  <c r="Y816" i="63"/>
  <c r="X818" i="63"/>
  <c r="Y817" i="63"/>
  <c r="X819" i="63"/>
  <c r="X820" i="63" s="1"/>
  <c r="Y818" i="63"/>
  <c r="X821" i="63"/>
  <c r="Y820" i="63"/>
  <c r="Y821" i="63"/>
  <c r="X822" i="63"/>
  <c r="X823" i="63" s="1"/>
  <c r="X824" i="63"/>
  <c r="X825" i="63" s="1"/>
  <c r="X826" i="63" s="1"/>
  <c r="X827" i="63" s="1"/>
  <c r="X828" i="63" s="1"/>
  <c r="X829" i="63" s="1"/>
  <c r="X830" i="63" s="1"/>
  <c r="Y823" i="63"/>
  <c r="X831" i="63"/>
  <c r="X832" i="63" s="1"/>
  <c r="Y830" i="63"/>
  <c r="Y832" i="63"/>
  <c r="X833" i="63"/>
  <c r="Y833" i="63"/>
  <c r="X834" i="63"/>
  <c r="X835" i="63"/>
  <c r="X836" i="63" s="1"/>
  <c r="Y834" i="63"/>
  <c r="X837" i="63"/>
  <c r="Y836" i="63"/>
  <c r="X838" i="63"/>
  <c r="X839" i="63" s="1"/>
  <c r="X840" i="63" s="1"/>
  <c r="X841" i="63" s="1"/>
  <c r="Y837" i="63"/>
  <c r="X842" i="63"/>
  <c r="X843" i="63" s="1"/>
  <c r="X844" i="63" s="1"/>
  <c r="Y841" i="63"/>
  <c r="Y844" i="63"/>
  <c r="X845" i="63"/>
  <c r="X846" i="63"/>
  <c r="Y845" i="63"/>
  <c r="X847" i="63"/>
  <c r="X848" i="63" s="1"/>
  <c r="X849" i="63" s="1"/>
  <c r="X850" i="63" s="1"/>
  <c r="X851" i="63" s="1"/>
  <c r="X852" i="63" s="1"/>
  <c r="X853" i="63" s="1"/>
  <c r="Y846" i="63"/>
  <c r="X854" i="63"/>
  <c r="Y853" i="63"/>
  <c r="Y854" i="63"/>
  <c r="X855" i="63"/>
  <c r="X856" i="63" s="1"/>
  <c r="X857" i="63"/>
  <c r="X858" i="63" s="1"/>
  <c r="X859" i="63" s="1"/>
  <c r="X860" i="63" s="1"/>
  <c r="X861" i="63" s="1"/>
  <c r="X862" i="63" s="1"/>
  <c r="X863" i="63" s="1"/>
  <c r="X864" i="63" s="1"/>
  <c r="X865" i="63" s="1"/>
  <c r="Y856" i="63"/>
  <c r="X866" i="63"/>
  <c r="Y865" i="63"/>
  <c r="X867" i="63"/>
  <c r="X868" i="63" s="1"/>
  <c r="X869" i="63" s="1"/>
  <c r="X870" i="63" s="1"/>
  <c r="X871" i="63" s="1"/>
  <c r="X872" i="63" s="1"/>
  <c r="X873" i="63" s="1"/>
  <c r="Y866" i="63"/>
  <c r="X874" i="63"/>
  <c r="X875" i="63" s="1"/>
  <c r="X876" i="63" s="1"/>
  <c r="Y873" i="63"/>
  <c r="X877" i="63"/>
  <c r="X878" i="63" s="1"/>
  <c r="X879" i="63" s="1"/>
  <c r="Y876" i="63"/>
  <c r="X880" i="63"/>
  <c r="Y879" i="63"/>
  <c r="X881" i="63"/>
  <c r="Y880" i="63"/>
  <c r="X882" i="63"/>
  <c r="Y881" i="63"/>
  <c r="X883" i="63"/>
  <c r="X884" i="63" s="1"/>
  <c r="Y882" i="63"/>
  <c r="Y884" i="63"/>
  <c r="X885" i="63"/>
  <c r="X886" i="63" s="1"/>
  <c r="X887" i="63" s="1"/>
  <c r="X888" i="63" s="1"/>
  <c r="X889" i="63"/>
  <c r="Y888" i="63"/>
  <c r="X890" i="63"/>
  <c r="Y889" i="63"/>
  <c r="X891" i="63"/>
  <c r="Y890" i="63"/>
  <c r="X892" i="63"/>
  <c r="Y891" i="63"/>
  <c r="X893" i="63"/>
  <c r="Y892" i="63"/>
  <c r="X894" i="63"/>
  <c r="Y893" i="63"/>
  <c r="X895" i="63"/>
  <c r="X896" i="63" s="1"/>
  <c r="Y894" i="63"/>
  <c r="X897" i="63"/>
  <c r="X898" i="63" s="1"/>
  <c r="X899" i="63" s="1"/>
  <c r="X900" i="63" s="1"/>
  <c r="Y896" i="63"/>
  <c r="X901" i="63"/>
  <c r="X902" i="63" s="1"/>
  <c r="Y900" i="63"/>
  <c r="X903" i="63"/>
  <c r="X904" i="63" s="1"/>
  <c r="Y902" i="63"/>
  <c r="X905" i="63"/>
  <c r="X906" i="63" s="1"/>
  <c r="Y904" i="63"/>
  <c r="Y906" i="63"/>
  <c r="X907" i="63"/>
  <c r="X908" i="63"/>
  <c r="Y907" i="63"/>
  <c r="X909" i="63"/>
  <c r="Y908" i="63"/>
  <c r="Y909" i="63"/>
  <c r="X910" i="63"/>
  <c r="Y910" i="63"/>
  <c r="X911" i="63"/>
  <c r="X912" i="63"/>
  <c r="X913" i="63" s="1"/>
  <c r="X914" i="63" s="1"/>
  <c r="Y911" i="63"/>
  <c r="Y914" i="63"/>
  <c r="X915" i="63"/>
  <c r="X916" i="63" s="1"/>
  <c r="X917" i="63"/>
  <c r="X918" i="63" s="1"/>
  <c r="Y916" i="63"/>
  <c r="X919" i="63"/>
  <c r="Y918" i="63"/>
  <c r="X920" i="63"/>
  <c r="X921" i="63" s="1"/>
  <c r="X922" i="63" s="1"/>
  <c r="Y919" i="63"/>
  <c r="X923" i="63"/>
  <c r="X924" i="63" s="1"/>
  <c r="Y922" i="63"/>
  <c r="X925" i="63"/>
  <c r="Y924" i="63"/>
  <c r="X926" i="63"/>
  <c r="X927" i="63" s="1"/>
  <c r="X928" i="63" s="1"/>
  <c r="Y925" i="63"/>
  <c r="X929" i="63"/>
  <c r="Y928" i="63"/>
  <c r="X930" i="63"/>
  <c r="X931" i="63" s="1"/>
  <c r="X932" i="63" s="1"/>
  <c r="Y929" i="63"/>
  <c r="X933" i="63"/>
  <c r="Y932" i="63"/>
  <c r="X934" i="63"/>
  <c r="Y933" i="63"/>
  <c r="X935" i="63"/>
  <c r="X936" i="63" s="1"/>
  <c r="X937" i="63" s="1"/>
  <c r="Y934" i="63"/>
  <c r="X938" i="63"/>
  <c r="Y937" i="63"/>
  <c r="X939" i="63"/>
  <c r="Y938" i="63"/>
  <c r="X940" i="63"/>
  <c r="Y939" i="63"/>
  <c r="X941" i="63"/>
  <c r="X942" i="63" s="1"/>
  <c r="X943" i="63" s="1"/>
  <c r="X944" i="63" s="1"/>
  <c r="X945" i="63" s="1"/>
  <c r="Y940" i="63"/>
  <c r="X946" i="63"/>
  <c r="X947" i="63" s="1"/>
  <c r="X948" i="63" s="1"/>
  <c r="Y945" i="63"/>
  <c r="X949" i="63"/>
  <c r="X950" i="63" s="1"/>
  <c r="Y948" i="63"/>
  <c r="X951" i="63"/>
  <c r="X952" i="63" s="1"/>
  <c r="Y950" i="63"/>
  <c r="X953" i="63"/>
  <c r="Y952" i="63"/>
  <c r="X954" i="63"/>
  <c r="X955" i="63" s="1"/>
  <c r="X956" i="63" s="1"/>
  <c r="Y953" i="63"/>
  <c r="X957" i="63"/>
  <c r="X958" i="63" s="1"/>
  <c r="Y956" i="63"/>
  <c r="Y958" i="63"/>
  <c r="X959" i="63"/>
  <c r="X960" i="63" s="1"/>
  <c r="X961" i="63"/>
  <c r="X962" i="63" s="1"/>
  <c r="X963" i="63" s="1"/>
  <c r="X964" i="63" s="1"/>
  <c r="Y960" i="63"/>
  <c r="Y964" i="63"/>
  <c r="X965" i="63"/>
  <c r="X966" i="63" s="1"/>
  <c r="X967" i="63" s="1"/>
  <c r="X968" i="63" s="1"/>
  <c r="Y968" i="63"/>
  <c r="X969" i="63"/>
  <c r="X970" i="63" s="1"/>
  <c r="X971" i="63" s="1"/>
  <c r="X972" i="63" s="1"/>
  <c r="X973" i="63" s="1"/>
  <c r="X974" i="63"/>
  <c r="Y973" i="63"/>
  <c r="X975" i="63"/>
  <c r="Y974" i="63"/>
  <c r="X976" i="63"/>
  <c r="Y975" i="63"/>
  <c r="X977" i="63"/>
  <c r="X978" i="63" s="1"/>
  <c r="X979" i="63" s="1"/>
  <c r="X980" i="63" s="1"/>
  <c r="X981" i="63" s="1"/>
  <c r="X982" i="63" s="1"/>
  <c r="Y976" i="63"/>
  <c r="Y982" i="63"/>
  <c r="X983" i="63"/>
  <c r="X984" i="63"/>
  <c r="Y983" i="63"/>
  <c r="X985" i="63"/>
  <c r="Y984" i="63"/>
  <c r="Y985" i="63"/>
  <c r="X986" i="63"/>
  <c r="Y986" i="63"/>
  <c r="X987" i="63"/>
  <c r="X988" i="63"/>
  <c r="Y987" i="63"/>
  <c r="X989" i="63"/>
  <c r="Y988" i="63"/>
  <c r="Y989" i="63"/>
  <c r="X990" i="63"/>
  <c r="Y990" i="63"/>
  <c r="X991" i="63"/>
  <c r="X992" i="63"/>
  <c r="X993" i="63" s="1"/>
  <c r="X994" i="63" s="1"/>
  <c r="X995" i="63" s="1"/>
  <c r="Y991" i="63"/>
  <c r="X996" i="63"/>
  <c r="X997" i="63" s="1"/>
  <c r="Y995" i="63"/>
  <c r="X998" i="63"/>
  <c r="X999" i="63" s="1"/>
  <c r="Y997" i="63"/>
  <c r="X1000" i="63"/>
  <c r="Y999" i="63"/>
  <c r="X1001" i="63"/>
  <c r="Y1000" i="63"/>
  <c r="X1002" i="63"/>
  <c r="Y1001" i="63"/>
  <c r="X1003" i="63"/>
  <c r="Y1002" i="63"/>
  <c r="X1004" i="63"/>
  <c r="Y1003" i="63"/>
  <c r="X1005" i="63"/>
  <c r="Y1004" i="63"/>
  <c r="X1006" i="63"/>
  <c r="Y1005" i="63"/>
  <c r="X1007" i="63"/>
  <c r="X1008" i="63" s="1"/>
  <c r="X1009" i="63" s="1"/>
  <c r="X1010" i="63" s="1"/>
  <c r="X1011" i="63" s="1"/>
  <c r="X1012" i="63" s="1"/>
  <c r="X1013" i="63" s="1"/>
  <c r="Y1006" i="63"/>
  <c r="X1014" i="63"/>
  <c r="X1015" i="63" s="1"/>
  <c r="Y1013" i="63"/>
  <c r="Y1015" i="63"/>
  <c r="X1016" i="63"/>
  <c r="X1017" i="63" s="1"/>
  <c r="X1018" i="63"/>
  <c r="X1019" i="63" s="1"/>
  <c r="Y1017" i="63"/>
  <c r="X1020" i="63"/>
  <c r="X1021" i="63" s="1"/>
  <c r="Y1019" i="63"/>
  <c r="X1022" i="63"/>
  <c r="Y1021" i="63"/>
  <c r="X1023" i="63"/>
  <c r="Y1022" i="63"/>
  <c r="X1024" i="63"/>
  <c r="X1025" i="63" s="1"/>
  <c r="X1026" i="63" s="1"/>
  <c r="Y1023" i="63"/>
  <c r="X1027" i="63"/>
  <c r="Y1026" i="63"/>
  <c r="X1028" i="63"/>
  <c r="X1029" i="63" s="1"/>
  <c r="X1030" i="63" s="1"/>
  <c r="Y1027" i="63"/>
  <c r="X1031" i="63"/>
  <c r="Y1030" i="63"/>
  <c r="X1032" i="63"/>
  <c r="X1033" i="63" s="1"/>
  <c r="Y1031" i="63"/>
  <c r="X1034" i="63"/>
  <c r="Y1033" i="63"/>
  <c r="X1035" i="63"/>
  <c r="Y1034" i="63"/>
  <c r="Y1035" i="63"/>
  <c r="X1036" i="63"/>
  <c r="Y1036" i="63"/>
  <c r="X1037" i="63"/>
  <c r="X1038" i="63"/>
  <c r="X1039" i="63" s="1"/>
  <c r="Y1037" i="63"/>
  <c r="X1040" i="63"/>
  <c r="Y1039" i="63"/>
  <c r="X1041" i="63"/>
  <c r="X1042" i="63" s="1"/>
  <c r="X1043" i="63" s="1"/>
  <c r="Y1040" i="63"/>
  <c r="X1044" i="63"/>
  <c r="Y1043" i="63"/>
  <c r="X1045" i="63"/>
  <c r="Y1044" i="63"/>
  <c r="X1046" i="63"/>
  <c r="X1047" i="63" s="1"/>
  <c r="X1048" i="63" s="1"/>
  <c r="X1049" i="63" s="1"/>
  <c r="Y1045" i="63"/>
  <c r="X1050" i="63"/>
  <c r="X1051" i="63" s="1"/>
  <c r="X1052" i="63" s="1"/>
  <c r="X1053" i="63" s="1"/>
  <c r="X1054" i="63" s="1"/>
  <c r="X1055" i="63" s="1"/>
  <c r="X1056" i="63" s="1"/>
  <c r="Y1049" i="63"/>
  <c r="X1057" i="63"/>
  <c r="X1058" i="63" s="1"/>
  <c r="Y1056" i="63"/>
  <c r="X1059" i="63"/>
  <c r="X1060" i="63" s="1"/>
  <c r="Y1058" i="63"/>
  <c r="X1061" i="63"/>
  <c r="Y1060" i="63"/>
  <c r="X1062" i="63"/>
  <c r="X1063" i="63" s="1"/>
  <c r="X1064" i="63" s="1"/>
  <c r="X1065" i="63" s="1"/>
  <c r="Y1061" i="63"/>
  <c r="X1066" i="63"/>
  <c r="Y1065" i="63"/>
  <c r="X1067" i="63"/>
  <c r="Y1066" i="63"/>
  <c r="X1068" i="63"/>
  <c r="X1069" i="63" s="1"/>
  <c r="X1070" i="63" s="1"/>
  <c r="X1071" i="63" s="1"/>
  <c r="Y1067" i="63"/>
  <c r="X1072" i="63"/>
  <c r="Y1071" i="63"/>
  <c r="X1073" i="63"/>
  <c r="X1074" i="63" s="1"/>
  <c r="Y1072" i="63"/>
  <c r="X1075" i="63"/>
  <c r="X1076" i="63" s="1"/>
  <c r="X1077" i="63" s="1"/>
  <c r="X1078" i="63" s="1"/>
  <c r="X1079" i="63" s="1"/>
  <c r="X1080" i="63" s="1"/>
  <c r="X1081" i="63" s="1"/>
  <c r="Y1074" i="63"/>
  <c r="X1082" i="63"/>
  <c r="X1083" i="63" s="1"/>
  <c r="X1084" i="63" s="1"/>
  <c r="X1085" i="63" s="1"/>
  <c r="Y1081" i="63"/>
  <c r="X1086" i="63"/>
  <c r="Y1085" i="63"/>
  <c r="Y1086" i="63"/>
  <c r="X1087" i="63"/>
  <c r="X1088" i="63" s="1"/>
  <c r="X1089" i="63"/>
  <c r="X1090" i="63" s="1"/>
  <c r="X1091" i="63" s="1"/>
  <c r="Y1088" i="63"/>
  <c r="X1092" i="63"/>
  <c r="X1093" i="63" s="1"/>
  <c r="X1094" i="63" s="1"/>
  <c r="X1095" i="63" s="1"/>
  <c r="Y1091" i="63"/>
  <c r="X1096" i="63"/>
  <c r="X1097" i="63" s="1"/>
  <c r="Y1095" i="63"/>
  <c r="X1098" i="63"/>
  <c r="Y1097" i="63"/>
  <c r="X1099" i="63"/>
  <c r="Y1098" i="63"/>
  <c r="X1100" i="63"/>
  <c r="Y1099" i="63"/>
  <c r="X1101" i="63"/>
  <c r="Y1100" i="63"/>
  <c r="X1102" i="63"/>
  <c r="Y1101" i="63"/>
  <c r="X1103" i="63"/>
  <c r="Y1102" i="63"/>
  <c r="X1104" i="63"/>
  <c r="X1105" i="63" s="1"/>
  <c r="Y1103" i="63"/>
  <c r="X1106" i="63"/>
  <c r="X1107" i="63" s="1"/>
  <c r="Y1105" i="63"/>
  <c r="X1108" i="63"/>
  <c r="Y1107" i="63"/>
  <c r="X1109" i="63"/>
  <c r="X1110" i="63" s="1"/>
  <c r="X1111" i="63" s="1"/>
  <c r="Y1108" i="63"/>
  <c r="X1112" i="63"/>
  <c r="X1113" i="63" s="1"/>
  <c r="X1114" i="63" s="1"/>
  <c r="X1115" i="63" s="1"/>
  <c r="X1116" i="63" s="1"/>
  <c r="Y1111" i="63"/>
  <c r="X1117" i="63"/>
  <c r="Y1116" i="63"/>
  <c r="X1118" i="63"/>
  <c r="X1119" i="63" s="1"/>
  <c r="X1120" i="63" s="1"/>
  <c r="Y1117" i="63"/>
  <c r="X1121" i="63"/>
  <c r="Y1120" i="63"/>
  <c r="X1122" i="63"/>
  <c r="X1123" i="63" s="1"/>
  <c r="Y1121" i="63"/>
  <c r="Y1123" i="63"/>
  <c r="X1124" i="63"/>
  <c r="X1125" i="63" s="1"/>
  <c r="X1126" i="63"/>
  <c r="X1127" i="63" s="1"/>
  <c r="Y1125" i="63"/>
  <c r="X1128" i="63"/>
  <c r="Y1127" i="63"/>
  <c r="Y1128" i="63"/>
  <c r="X1129" i="63"/>
  <c r="X1130" i="63" s="1"/>
  <c r="X1131" i="63"/>
  <c r="X1132" i="63" s="1"/>
  <c r="X1133" i="63" s="1"/>
  <c r="Y1130" i="63"/>
  <c r="X1134" i="63"/>
  <c r="X1135" i="63" s="1"/>
  <c r="X1136" i="63" s="1"/>
  <c r="Y1133" i="63"/>
  <c r="X1137" i="63"/>
  <c r="Y1136" i="63"/>
  <c r="X1138" i="63"/>
  <c r="X1139" i="63" s="1"/>
  <c r="Y1137" i="63"/>
  <c r="Y1139" i="63"/>
  <c r="X1140" i="63"/>
  <c r="Y1140" i="63"/>
  <c r="X1141" i="63"/>
  <c r="X1142" i="63" s="1"/>
  <c r="X1143" i="63"/>
  <c r="X1144" i="63" s="1"/>
  <c r="X1145" i="63" s="1"/>
  <c r="X1146" i="63" s="1"/>
  <c r="Y1142" i="63"/>
  <c r="Y1146" i="63"/>
  <c r="X1147" i="63"/>
  <c r="X1148" i="63" s="1"/>
  <c r="X1149" i="63"/>
  <c r="X1150" i="63" s="1"/>
  <c r="X1151" i="63" s="1"/>
  <c r="X1152" i="63" s="1"/>
  <c r="Y1148" i="63"/>
  <c r="Y1152" i="63"/>
  <c r="X1153" i="63"/>
  <c r="X1154" i="63"/>
  <c r="Y1153" i="63"/>
  <c r="X1155" i="63"/>
  <c r="X1156" i="63" s="1"/>
  <c r="X1157" i="63" s="1"/>
  <c r="X1158" i="63" s="1"/>
  <c r="Y1154" i="63"/>
  <c r="X1159" i="63"/>
  <c r="Y1158" i="63"/>
  <c r="X1160" i="63"/>
  <c r="Y1159" i="63"/>
  <c r="X1161" i="63"/>
  <c r="Y1160" i="63"/>
  <c r="X1162" i="63"/>
  <c r="Y1161" i="63"/>
  <c r="X1163" i="63"/>
  <c r="Y1162" i="63"/>
  <c r="X1164" i="63"/>
  <c r="Y1163" i="63"/>
  <c r="X1165" i="63"/>
  <c r="X1166" i="63" s="1"/>
  <c r="Y1164" i="63"/>
  <c r="Y1166" i="63"/>
  <c r="X1167" i="63"/>
  <c r="X1168" i="63"/>
  <c r="Y1167" i="63"/>
  <c r="X1169" i="63"/>
  <c r="X1170" i="63" s="1"/>
  <c r="X1171" i="63" s="1"/>
  <c r="X1172" i="63" s="1"/>
  <c r="Y1168" i="63"/>
  <c r="X1173" i="63"/>
  <c r="Y1172" i="63"/>
  <c r="X1174" i="63"/>
  <c r="Y1173" i="63"/>
  <c r="X1175" i="63"/>
  <c r="Y1174" i="63"/>
  <c r="X1176" i="63"/>
  <c r="X1177" i="63" s="1"/>
  <c r="X1178" i="63" s="1"/>
  <c r="X1179" i="63" s="1"/>
  <c r="X1180" i="63" s="1"/>
  <c r="Y1175" i="63"/>
  <c r="Y1180" i="63"/>
  <c r="X1181" i="63"/>
  <c r="X1182" i="63"/>
  <c r="X1183" i="63" s="1"/>
  <c r="X1184" i="63" s="1"/>
  <c r="X1185" i="63" s="1"/>
  <c r="X1186" i="63" s="1"/>
  <c r="Y1181" i="63"/>
  <c r="X1187" i="63"/>
  <c r="X1188" i="63" s="1"/>
  <c r="Y1186" i="63"/>
  <c r="Y1188" i="63"/>
  <c r="X1189" i="63"/>
  <c r="X1190" i="63"/>
  <c r="X1191" i="63" s="1"/>
  <c r="X1192" i="63" s="1"/>
  <c r="Y1189" i="63"/>
  <c r="Y1192" i="63"/>
  <c r="X1193" i="63"/>
  <c r="X1194" i="63" s="1"/>
  <c r="X1195" i="63"/>
  <c r="Y1194" i="63"/>
  <c r="X1196" i="63"/>
  <c r="Y1195" i="63"/>
  <c r="X1197" i="63"/>
  <c r="X1198" i="63" s="1"/>
  <c r="X1199" i="63" s="1"/>
  <c r="X1200" i="63" s="1"/>
  <c r="X1201" i="63" s="1"/>
  <c r="X1202" i="63" s="1"/>
  <c r="Y1196" i="63"/>
  <c r="X1203" i="63"/>
  <c r="Y1202" i="63"/>
  <c r="Y1203" i="63"/>
  <c r="X1204" i="63"/>
  <c r="X1205" i="63" s="1"/>
  <c r="X1206" i="63"/>
  <c r="X1207" i="63" s="1"/>
  <c r="X1208" i="63" s="1"/>
  <c r="Y1205" i="63"/>
  <c r="X1209" i="63"/>
  <c r="X1210" i="63" s="1"/>
  <c r="Y1208" i="63"/>
  <c r="Y1210" i="63"/>
  <c r="X1211" i="63"/>
  <c r="X1212" i="63" s="1"/>
  <c r="X1213" i="63" s="1"/>
  <c r="X1214" i="63"/>
  <c r="Y1213" i="63"/>
  <c r="Y1214" i="63"/>
  <c r="X1215" i="63"/>
  <c r="Y1215" i="63"/>
  <c r="X1216" i="63"/>
  <c r="X1217" i="63"/>
  <c r="Y1216" i="63"/>
  <c r="X1218" i="63"/>
  <c r="Y1217" i="63"/>
  <c r="Y1218" i="63"/>
  <c r="X1219" i="63"/>
  <c r="Y1219" i="63"/>
  <c r="X1220" i="63"/>
  <c r="X1221" i="63" s="1"/>
  <c r="X1222" i="63"/>
  <c r="Y1221" i="63"/>
  <c r="Y1222" i="63"/>
  <c r="X1223" i="63"/>
  <c r="X1224" i="63"/>
  <c r="X1225" i="63" s="1"/>
  <c r="X1226" i="63" s="1"/>
  <c r="Y1223" i="63"/>
  <c r="X1227" i="63"/>
  <c r="X1228" i="63" s="1"/>
  <c r="Y1226" i="63"/>
  <c r="X1229" i="63"/>
  <c r="X1230" i="63" s="1"/>
  <c r="Y1228" i="63"/>
  <c r="X1231" i="63"/>
  <c r="Y1230" i="63"/>
  <c r="X1232" i="63"/>
  <c r="X1233" i="63" s="1"/>
  <c r="X1234" i="63" s="1"/>
  <c r="Y1231" i="63"/>
  <c r="X1235" i="63"/>
  <c r="Y1234" i="63"/>
  <c r="X1236" i="63"/>
  <c r="X1237" i="63" s="1"/>
  <c r="X1238" i="63" s="1"/>
  <c r="Y1235" i="63"/>
  <c r="X1239" i="63"/>
  <c r="Y1238" i="63"/>
  <c r="X1240" i="63"/>
  <c r="Y1239" i="63"/>
  <c r="X1241" i="63"/>
  <c r="X1242" i="63" s="1"/>
  <c r="X1243" i="63" s="1"/>
  <c r="Y1240" i="63"/>
  <c r="X1244" i="63"/>
  <c r="Y1243" i="63"/>
  <c r="X1245" i="63"/>
  <c r="Y1244" i="63"/>
  <c r="X1246" i="63"/>
  <c r="Y1245" i="63"/>
  <c r="X1247" i="63"/>
  <c r="X1248" i="63" s="1"/>
  <c r="X1249" i="63" s="1"/>
  <c r="Y1246" i="63"/>
  <c r="X1250" i="63"/>
  <c r="X1251" i="63" s="1"/>
  <c r="X1252" i="63" s="1"/>
  <c r="X1253" i="63" s="1"/>
  <c r="X1254" i="63" s="1"/>
  <c r="X1255" i="63" s="1"/>
  <c r="X1256" i="63" s="1"/>
  <c r="Y1249" i="63"/>
  <c r="X1257" i="63"/>
  <c r="X1258" i="63" s="1"/>
  <c r="X1259" i="63" s="1"/>
  <c r="X1260" i="63" s="1"/>
  <c r="X1261" i="63" s="1"/>
  <c r="X1262" i="63" s="1"/>
  <c r="X1263" i="63" s="1"/>
  <c r="X1264" i="63" s="1"/>
  <c r="Y1256" i="63"/>
  <c r="Y1264" i="63"/>
  <c r="X1265" i="63"/>
  <c r="X1266" i="63"/>
  <c r="Y1265" i="63"/>
  <c r="X1267" i="63"/>
  <c r="X1268" i="63" s="1"/>
  <c r="X1269" i="63" s="1"/>
  <c r="Y1266" i="63"/>
  <c r="Y1269" i="63"/>
  <c r="X1270" i="63"/>
  <c r="X1271" i="63" s="1"/>
  <c r="X1272" i="63"/>
  <c r="X1273" i="63" s="1"/>
  <c r="X1274" i="63" s="1"/>
  <c r="X1275" i="63" s="1"/>
  <c r="X1276" i="63" s="1"/>
  <c r="Y1271" i="63"/>
  <c r="X1277" i="63"/>
  <c r="Y1276" i="63"/>
  <c r="X1278" i="63"/>
  <c r="Y1277" i="63"/>
  <c r="X1279" i="63"/>
  <c r="X1280" i="63" s="1"/>
  <c r="X1281" i="63" s="1"/>
  <c r="Y1278" i="63"/>
  <c r="X1282" i="63"/>
  <c r="Y1281" i="63"/>
  <c r="X1283" i="63"/>
  <c r="Y1282" i="63"/>
  <c r="X1284" i="63"/>
  <c r="X1285" i="63" s="1"/>
  <c r="Y1283" i="63"/>
  <c r="Y1285" i="63"/>
  <c r="X1286" i="63"/>
  <c r="X1287" i="63"/>
  <c r="Y1286" i="63"/>
  <c r="X1288" i="63"/>
  <c r="X1289" i="63" s="1"/>
  <c r="X1290" i="63" s="1"/>
  <c r="Y1287" i="63"/>
  <c r="Y1290" i="63"/>
  <c r="X1291" i="63"/>
  <c r="X1292" i="63" s="1"/>
  <c r="X1293" i="63"/>
  <c r="Y1292" i="63"/>
  <c r="X1294" i="63"/>
  <c r="Y1293" i="63"/>
  <c r="X1295" i="63"/>
  <c r="X1296" i="63" s="1"/>
  <c r="Y1294" i="63"/>
  <c r="X1297" i="63"/>
  <c r="Y1296" i="63"/>
  <c r="X1298" i="63"/>
  <c r="Y1297" i="63"/>
  <c r="Y1298" i="63"/>
  <c r="X1299" i="63"/>
  <c r="Y1299" i="63"/>
  <c r="X1300" i="63"/>
  <c r="X1301" i="63"/>
  <c r="X1302" i="63" s="1"/>
  <c r="Y1300" i="63"/>
  <c r="X1303" i="63"/>
  <c r="Y1302" i="63"/>
  <c r="X1304" i="63"/>
  <c r="Y1303" i="63"/>
  <c r="X1305" i="63"/>
  <c r="Y1304" i="63"/>
  <c r="X1306" i="63"/>
  <c r="X1307" i="63" s="1"/>
  <c r="X1308" i="63" s="1"/>
  <c r="X1309" i="63" s="1"/>
  <c r="Y1305" i="63"/>
  <c r="Y1309" i="63"/>
  <c r="X1310" i="63"/>
  <c r="X1311" i="63" s="1"/>
  <c r="X1312" i="63"/>
  <c r="Y1311" i="63"/>
  <c r="X1313" i="63"/>
  <c r="X1314" i="63" s="1"/>
  <c r="X1315" i="63" s="1"/>
  <c r="X1316" i="63" s="1"/>
  <c r="X1317" i="63" s="1"/>
  <c r="X1318" i="63" s="1"/>
  <c r="Y1312" i="63"/>
  <c r="X1319" i="63"/>
  <c r="Y1318" i="63"/>
  <c r="Y1319" i="63"/>
  <c r="X1320" i="63"/>
  <c r="X1321" i="63" s="1"/>
  <c r="X1322" i="63" s="1"/>
  <c r="X1323" i="63" s="1"/>
  <c r="X1324" i="63" s="1"/>
  <c r="X1325" i="63" s="1"/>
  <c r="X1326" i="63" s="1"/>
  <c r="X1327" i="63" s="1"/>
  <c r="X1328" i="63"/>
  <c r="Y1327" i="63"/>
  <c r="X1329" i="63"/>
  <c r="Y1328" i="63"/>
  <c r="X1330" i="63"/>
  <c r="Y1329" i="63"/>
  <c r="X1331" i="63"/>
  <c r="X1332" i="63" s="1"/>
  <c r="Y1330" i="63"/>
  <c r="Y1332" i="63"/>
  <c r="X1333" i="63"/>
  <c r="X1334" i="63"/>
  <c r="X1335" i="63" s="1"/>
  <c r="X1336" i="63" s="1"/>
  <c r="X1337" i="63" s="1"/>
  <c r="Y1333" i="63"/>
  <c r="X1338" i="63"/>
  <c r="X1339" i="63" s="1"/>
  <c r="X1340" i="63" s="1"/>
  <c r="Y1337" i="63"/>
  <c r="X1341" i="63"/>
  <c r="X1342" i="63" s="1"/>
  <c r="X1343" i="63" s="1"/>
  <c r="X1344" i="63" s="1"/>
  <c r="Y1340" i="63"/>
  <c r="Y1344" i="63"/>
  <c r="X1345" i="63"/>
  <c r="X1346" i="63"/>
  <c r="Y1345" i="63"/>
  <c r="X1347" i="63"/>
  <c r="Y1346" i="63"/>
  <c r="Y1347" i="63"/>
  <c r="X1348" i="63"/>
  <c r="X1349" i="63" s="1"/>
  <c r="X1350" i="63"/>
  <c r="X1351" i="63" s="1"/>
  <c r="Y1349" i="63"/>
  <c r="X1352" i="63"/>
  <c r="X1353" i="63" s="1"/>
  <c r="Y1351" i="63"/>
  <c r="X1354" i="63"/>
  <c r="X1355" i="63" s="1"/>
  <c r="X1356" i="63" s="1"/>
  <c r="X1357" i="63" s="1"/>
  <c r="X1358" i="63" s="1"/>
  <c r="X1359" i="63" s="1"/>
  <c r="X1360" i="63" s="1"/>
  <c r="X1361" i="63" s="1"/>
  <c r="X1362" i="63" s="1"/>
  <c r="X1363" i="63" s="1"/>
  <c r="X1364" i="63" s="1"/>
  <c r="Y1353" i="63"/>
  <c r="X1365" i="63"/>
  <c r="Y1364" i="63"/>
  <c r="X1366" i="63"/>
  <c r="X1367" i="63" s="1"/>
  <c r="Y1365" i="63"/>
  <c r="Y1367" i="63"/>
  <c r="X1368" i="63"/>
  <c r="X1369" i="63"/>
  <c r="X1370" i="63" s="1"/>
  <c r="X1371" i="63" s="1"/>
  <c r="Y1368" i="63"/>
  <c r="Y1371" i="63"/>
  <c r="X1372" i="63"/>
  <c r="Y1372" i="63"/>
  <c r="X1373" i="63"/>
  <c r="X1374" i="63" s="1"/>
  <c r="X1375" i="63"/>
  <c r="X1376" i="63" s="1"/>
  <c r="Y1374" i="63"/>
  <c r="Y1376" i="63"/>
  <c r="X1377" i="63"/>
  <c r="X1378" i="63" s="1"/>
  <c r="X1379" i="63"/>
  <c r="X1380" i="63" s="1"/>
  <c r="Y1378" i="63"/>
  <c r="X1381" i="63"/>
  <c r="X1382" i="63" s="1"/>
  <c r="Y1380" i="63"/>
  <c r="X1383" i="63"/>
  <c r="Y1382" i="63"/>
  <c r="X1384" i="63"/>
  <c r="Y1383" i="63"/>
  <c r="X1385" i="63"/>
  <c r="Y1384" i="63"/>
  <c r="X1386" i="63"/>
  <c r="X1387" i="63" s="1"/>
  <c r="Y1385" i="63"/>
  <c r="Y1387" i="63"/>
  <c r="X1388" i="63"/>
  <c r="X1389" i="63"/>
  <c r="X1390" i="63" s="1"/>
  <c r="Y1388" i="63"/>
  <c r="X1391" i="63"/>
  <c r="Y1390" i="63"/>
  <c r="X1392" i="63"/>
  <c r="Y1391" i="63"/>
  <c r="X1393" i="63"/>
  <c r="X1394" i="63" s="1"/>
  <c r="X1395" i="63" s="1"/>
  <c r="X1396" i="63" s="1"/>
  <c r="X1397" i="63" s="1"/>
  <c r="Y1392" i="63"/>
  <c r="X1398" i="63"/>
  <c r="Y1397" i="63"/>
  <c r="X1399" i="63"/>
  <c r="X1400" i="63" s="1"/>
  <c r="X1401" i="63" s="1"/>
  <c r="Y1398" i="63"/>
  <c r="X1402" i="63"/>
  <c r="Y1401" i="63"/>
  <c r="X1403" i="63"/>
  <c r="X1404" i="63" s="1"/>
  <c r="Y1402" i="63"/>
  <c r="X1405" i="63"/>
  <c r="Y1404" i="63"/>
  <c r="X1406" i="63"/>
  <c r="X1407" i="63" s="1"/>
  <c r="X1408" i="63" s="1"/>
  <c r="Y1405" i="63"/>
  <c r="Y1408" i="63"/>
  <c r="X1409" i="63"/>
  <c r="X1410" i="63" s="1"/>
  <c r="X1411" i="63" s="1"/>
  <c r="X1412" i="63"/>
  <c r="X1413" i="63" s="1"/>
  <c r="X1414" i="63" s="1"/>
  <c r="Y1411" i="63"/>
  <c r="Y1414" i="63"/>
  <c r="X1415" i="63"/>
  <c r="X1416" i="63"/>
  <c r="Y1415" i="63"/>
  <c r="X1417" i="63"/>
  <c r="X1418" i="63" s="1"/>
  <c r="X1419" i="63" s="1"/>
  <c r="X1420" i="63" s="1"/>
  <c r="X1421" i="63" s="1"/>
  <c r="X1422" i="63" s="1"/>
  <c r="X1423" i="63" s="1"/>
  <c r="X1424" i="63" s="1"/>
  <c r="Y1416" i="63"/>
  <c r="X1425" i="63"/>
  <c r="X1426" i="63" s="1"/>
  <c r="X1427" i="63" s="1"/>
  <c r="Y1424" i="63"/>
  <c r="X1428" i="63"/>
  <c r="X1429" i="63" s="1"/>
  <c r="X1430" i="63" s="1"/>
  <c r="Y1427" i="63"/>
  <c r="X1431" i="63"/>
  <c r="X1432" i="63" s="1"/>
  <c r="Y1430" i="63"/>
  <c r="Y1432" i="63"/>
  <c r="X1433" i="63"/>
  <c r="X1434" i="63"/>
  <c r="Y1433" i="63"/>
  <c r="X1435" i="63"/>
  <c r="Y1434" i="63"/>
  <c r="Y1435" i="63"/>
  <c r="X1436" i="63"/>
  <c r="Y1436" i="63"/>
  <c r="X1437" i="63"/>
  <c r="X1438" i="63"/>
  <c r="X1439" i="63" s="1"/>
  <c r="X1440" i="63" s="1"/>
  <c r="Y1437" i="63"/>
  <c r="Y1440" i="63"/>
  <c r="X1441" i="63"/>
  <c r="X1442" i="63" s="1"/>
  <c r="X1443" i="63" s="1"/>
  <c r="X1444" i="63"/>
  <c r="Y1443" i="63"/>
  <c r="X1445" i="63"/>
  <c r="Y1444" i="63"/>
  <c r="Y1445" i="63"/>
  <c r="X1446" i="63"/>
  <c r="X1447" i="63" s="1"/>
  <c r="X1448" i="63"/>
  <c r="Y1447" i="63"/>
  <c r="X1449" i="63"/>
  <c r="X1450" i="63" s="1"/>
  <c r="Y1448" i="63"/>
  <c r="Y1450" i="63"/>
  <c r="X1451" i="63"/>
  <c r="Y1451" i="63"/>
  <c r="X1452" i="63"/>
  <c r="X1453" i="63" s="1"/>
  <c r="X1454" i="63"/>
  <c r="Y1453" i="63"/>
  <c r="X1455" i="63"/>
  <c r="X1456" i="63" s="1"/>
  <c r="X1457" i="63" s="1"/>
  <c r="Y1454" i="63"/>
  <c r="X1458" i="63"/>
  <c r="Y1457" i="63"/>
  <c r="X1459" i="63"/>
  <c r="Y1458" i="63"/>
  <c r="X1460" i="63"/>
  <c r="X1461" i="63" s="1"/>
  <c r="Y1459" i="63"/>
  <c r="Y1461" i="63"/>
  <c r="X1462" i="63"/>
  <c r="X1463" i="63" s="1"/>
  <c r="X1464" i="63"/>
  <c r="Y1463" i="63"/>
  <c r="X1465" i="63"/>
  <c r="Y1464" i="63"/>
  <c r="X1466" i="63"/>
  <c r="Y1465" i="63"/>
  <c r="X1467" i="63"/>
  <c r="Y1466" i="63"/>
  <c r="X1468" i="63"/>
  <c r="Y1467" i="63"/>
  <c r="X1469" i="63"/>
  <c r="X1470" i="63" s="1"/>
  <c r="Y1468" i="63"/>
  <c r="Y1470" i="63"/>
  <c r="X1471" i="63"/>
  <c r="X1472" i="63" s="1"/>
  <c r="X1473" i="63"/>
  <c r="Y1472" i="63"/>
  <c r="X1474" i="63"/>
  <c r="X1475" i="63" s="1"/>
  <c r="X1476" i="63" s="1"/>
  <c r="Y1473" i="63"/>
  <c r="X1477" i="63"/>
  <c r="X1478" i="63" s="1"/>
  <c r="Y1476" i="63"/>
  <c r="X1479" i="63"/>
  <c r="X1480" i="63" s="1"/>
  <c r="Y1478" i="63"/>
  <c r="X1481" i="63"/>
  <c r="X1482" i="63" s="1"/>
  <c r="Y1480" i="63"/>
  <c r="X1483" i="63"/>
  <c r="Y1482" i="63"/>
  <c r="X1484" i="63"/>
  <c r="X1485" i="63" s="1"/>
  <c r="Y1483" i="63"/>
  <c r="X1486" i="63"/>
  <c r="X1487" i="63" s="1"/>
  <c r="X1488" i="63" s="1"/>
  <c r="X1489" i="63" s="1"/>
  <c r="X1490" i="63" s="1"/>
  <c r="X1491" i="63" s="1"/>
  <c r="X1492" i="63" s="1"/>
  <c r="X1493" i="63" s="1"/>
  <c r="X1494" i="63" s="1"/>
  <c r="X1495" i="63" s="1"/>
  <c r="X1496" i="63" s="1"/>
  <c r="Y1485" i="63"/>
  <c r="X1497" i="63"/>
  <c r="X1498" i="63" s="1"/>
  <c r="X1499" i="63" s="1"/>
  <c r="X1500" i="63" s="1"/>
  <c r="Y1496" i="63"/>
  <c r="Y1500" i="63"/>
  <c r="X1501" i="63"/>
  <c r="X1502" i="63"/>
  <c r="Y1501" i="63"/>
  <c r="X1503" i="63"/>
  <c r="X1504" i="63" s="1"/>
  <c r="X1505" i="63" s="1"/>
  <c r="X1506" i="63" s="1"/>
  <c r="X1507" i="63" s="1"/>
  <c r="X1508" i="63" s="1"/>
  <c r="X1509" i="63" s="1"/>
  <c r="Y1502" i="63"/>
  <c r="X1510" i="63"/>
  <c r="Y1509" i="63"/>
  <c r="X1511" i="63"/>
  <c r="Y1510" i="63"/>
  <c r="Y1511" i="63"/>
  <c r="X1512" i="63"/>
  <c r="X1513" i="63" s="1"/>
  <c r="X1514" i="63" s="1"/>
  <c r="X1515" i="63"/>
  <c r="X1516" i="63" s="1"/>
  <c r="Y1514" i="63"/>
  <c r="X1517" i="63"/>
  <c r="X1518" i="63" s="1"/>
  <c r="X1519" i="63" s="1"/>
  <c r="X1520" i="63" s="1"/>
  <c r="X1521" i="63" s="1"/>
  <c r="Y1516" i="63"/>
  <c r="X1522" i="63"/>
  <c r="X1523" i="63" s="1"/>
  <c r="Y1521" i="63"/>
  <c r="Y1523" i="63"/>
  <c r="X1524" i="63"/>
  <c r="X1525" i="63" s="1"/>
  <c r="X1526" i="63"/>
  <c r="Y1525" i="63"/>
  <c r="Y1526" i="63"/>
  <c r="X1527" i="63"/>
  <c r="X1528" i="63" s="1"/>
  <c r="X1529" i="63" s="1"/>
  <c r="X1530" i="63"/>
  <c r="Y1529" i="63"/>
  <c r="X1531" i="63"/>
  <c r="Y1530" i="63"/>
  <c r="X1532" i="63"/>
  <c r="X1533" i="63" s="1"/>
  <c r="Y1531" i="63"/>
  <c r="Y1533" i="63"/>
  <c r="X1534" i="63"/>
  <c r="X1535" i="63" s="1"/>
  <c r="X1536" i="63" s="1"/>
  <c r="X1537" i="63" s="1"/>
  <c r="X1538" i="63" s="1"/>
  <c r="Y1538" i="63"/>
  <c r="X1539" i="63"/>
  <c r="X1540" i="63" s="1"/>
  <c r="X1541" i="63" s="1"/>
  <c r="X1542" i="63" s="1"/>
  <c r="X1543" i="63" s="1"/>
  <c r="X1544" i="63" s="1"/>
  <c r="X1545" i="63" s="1"/>
  <c r="X1546" i="63" s="1"/>
  <c r="X1547" i="63"/>
  <c r="X1548" i="63" s="1"/>
  <c r="Y1546" i="63"/>
  <c r="X1549" i="63"/>
  <c r="Y1548" i="63"/>
  <c r="X1550" i="63"/>
  <c r="X1551" i="63" s="1"/>
  <c r="Y1549" i="63"/>
  <c r="X1552" i="63"/>
  <c r="X1553" i="63" s="1"/>
  <c r="Y1551" i="63"/>
  <c r="X1554" i="63"/>
  <c r="Y1553" i="63"/>
  <c r="X1555" i="63"/>
  <c r="X1556" i="63" s="1"/>
  <c r="Y1554" i="63"/>
  <c r="X1557" i="63"/>
  <c r="X1558" i="63" s="1"/>
  <c r="Y1556" i="63"/>
  <c r="X1559" i="63"/>
  <c r="X1560" i="63" s="1"/>
  <c r="X1561" i="63" s="1"/>
  <c r="X1562" i="63" s="1"/>
  <c r="X1563" i="63" s="1"/>
  <c r="X1564" i="63" s="1"/>
  <c r="Y1558" i="63"/>
  <c r="X1565" i="63"/>
  <c r="Y1564" i="63"/>
  <c r="X1566" i="63"/>
  <c r="Y1565" i="63"/>
  <c r="X1567" i="63"/>
  <c r="Y1566" i="63"/>
  <c r="X1568" i="63"/>
  <c r="X1569" i="63" s="1"/>
  <c r="X1570" i="63" s="1"/>
  <c r="Y1567" i="63"/>
  <c r="X1571" i="63"/>
  <c r="X1572" i="63" s="1"/>
  <c r="X1573" i="63" s="1"/>
  <c r="Y1570" i="63"/>
  <c r="X1574" i="63"/>
  <c r="X1575" i="63" s="1"/>
  <c r="X1576" i="63" s="1"/>
  <c r="X1577" i="63" s="1"/>
  <c r="X1578" i="63" s="1"/>
  <c r="Y1573" i="63"/>
  <c r="X1579" i="63"/>
  <c r="Y1578" i="63"/>
  <c r="X1580" i="63"/>
  <c r="Y1579" i="63"/>
  <c r="X1581" i="63"/>
  <c r="Y1580" i="63"/>
  <c r="X1582" i="63"/>
  <c r="X1583" i="63" s="1"/>
  <c r="Y1581" i="63"/>
  <c r="Y1583" i="63"/>
  <c r="X1584" i="63"/>
  <c r="X1585" i="63" s="1"/>
  <c r="X1586" i="63"/>
  <c r="Y1585" i="63"/>
  <c r="X1587" i="63"/>
  <c r="X1588" i="63" s="1"/>
  <c r="X1589" i="63" s="1"/>
  <c r="Y1586" i="63"/>
  <c r="X1590" i="63"/>
  <c r="X1591" i="63" s="1"/>
  <c r="Y1589" i="63"/>
  <c r="X1592" i="63"/>
  <c r="X1593" i="63" s="1"/>
  <c r="Y1591" i="63"/>
  <c r="X1594" i="63"/>
  <c r="X1595" i="63" s="1"/>
  <c r="Y1593" i="63"/>
  <c r="Y1595" i="63"/>
  <c r="X1596" i="63"/>
  <c r="X1597" i="63" s="1"/>
  <c r="X1598" i="63" s="1"/>
  <c r="X1599" i="63" s="1"/>
  <c r="X1600" i="63"/>
  <c r="X1601" i="63" s="1"/>
  <c r="X1602" i="63" s="1"/>
  <c r="Y1599" i="63"/>
  <c r="X1603" i="63"/>
  <c r="Y1602" i="63"/>
  <c r="X1604" i="63"/>
  <c r="X1605" i="63" s="1"/>
  <c r="Y1603" i="63"/>
  <c r="Y1605" i="63"/>
  <c r="X1606" i="63"/>
  <c r="Y1606" i="63"/>
  <c r="X1607" i="63"/>
  <c r="X1608" i="63"/>
  <c r="Y1607" i="63"/>
  <c r="X1609" i="63"/>
  <c r="X1610" i="63" s="1"/>
  <c r="Y1608" i="63"/>
  <c r="X1611" i="63"/>
  <c r="X1612" i="63" s="1"/>
  <c r="Y1610" i="63"/>
  <c r="X1613" i="63"/>
  <c r="X1614" i="63" s="1"/>
  <c r="X1615" i="63" s="1"/>
  <c r="Y1612" i="63"/>
  <c r="Y1615" i="63"/>
  <c r="X1616" i="63"/>
  <c r="Y1616" i="63"/>
  <c r="X1617" i="63"/>
  <c r="X1618" i="63" s="1"/>
  <c r="X1619" i="63"/>
  <c r="Y1618" i="63"/>
  <c r="X1620" i="63"/>
  <c r="X1621" i="63" s="1"/>
  <c r="X1622" i="63" s="1"/>
  <c r="X1623" i="63" s="1"/>
  <c r="X1624" i="63" s="1"/>
  <c r="X1625" i="63" s="1"/>
  <c r="Y1619" i="63"/>
  <c r="X1626" i="63"/>
  <c r="X1627" i="63" s="1"/>
  <c r="Y1625" i="63"/>
  <c r="X1628" i="63"/>
  <c r="Y1627" i="63"/>
  <c r="X1629" i="63"/>
  <c r="Y1628" i="63"/>
  <c r="X1630" i="63"/>
  <c r="Y1629" i="63"/>
  <c r="X1631" i="63"/>
  <c r="Y1630" i="63"/>
  <c r="X1632" i="63"/>
  <c r="X1633" i="63" s="1"/>
  <c r="X1634" i="63" s="1"/>
  <c r="X1635" i="63" s="1"/>
  <c r="Y1631" i="63"/>
  <c r="X1636" i="63"/>
  <c r="X1637" i="63" s="1"/>
  <c r="X1638" i="63" s="1"/>
  <c r="Y1635" i="63"/>
  <c r="Y1638" i="63"/>
  <c r="X1639" i="63"/>
  <c r="X1640" i="63" s="1"/>
  <c r="X1641" i="63" s="1"/>
  <c r="X1642" i="63"/>
  <c r="X1643" i="63" s="1"/>
  <c r="X1644" i="63" s="1"/>
  <c r="Y1641" i="63"/>
  <c r="Y1644" i="63"/>
  <c r="X1645" i="63"/>
  <c r="X1646" i="63" s="1"/>
  <c r="X1647" i="63"/>
  <c r="Y1646" i="63"/>
  <c r="X1648" i="63"/>
  <c r="Y1647" i="63"/>
  <c r="X1649" i="63"/>
  <c r="X1650" i="63" s="1"/>
  <c r="Y1648" i="63"/>
  <c r="X1651" i="63"/>
  <c r="Y1650" i="63"/>
  <c r="X1652" i="63"/>
  <c r="X1653" i="63" s="1"/>
  <c r="X1654" i="63" s="1"/>
  <c r="X1655" i="63" s="1"/>
  <c r="X1656" i="63" s="1"/>
  <c r="Y1651" i="63"/>
  <c r="X1657" i="63"/>
  <c r="X1658" i="63" s="1"/>
  <c r="Y1656" i="63"/>
  <c r="Y1658" i="63"/>
  <c r="X1659" i="63"/>
  <c r="X1660" i="63"/>
  <c r="Y1659" i="63"/>
  <c r="X1661" i="63"/>
  <c r="X1662" i="63" s="1"/>
  <c r="Y1660" i="63"/>
  <c r="X1663" i="63"/>
  <c r="X1664" i="63" s="1"/>
  <c r="X1665" i="63" s="1"/>
  <c r="X1666" i="63" s="1"/>
  <c r="X1667" i="63" s="1"/>
  <c r="Y1662" i="63"/>
  <c r="X1668" i="63"/>
  <c r="X1669" i="63" s="1"/>
  <c r="Y1667" i="63"/>
  <c r="X1670" i="63"/>
  <c r="Y1669" i="63"/>
  <c r="X1671" i="63"/>
  <c r="X1672" i="63" s="1"/>
  <c r="X1673" i="63" s="1"/>
  <c r="X1674" i="63" s="1"/>
  <c r="X1675" i="63" s="1"/>
  <c r="X1676" i="63" s="1"/>
  <c r="X1677" i="63" s="1"/>
  <c r="Y1670" i="63"/>
  <c r="X1678" i="63"/>
  <c r="Y1677" i="63"/>
  <c r="X1679" i="63"/>
  <c r="Y1678" i="63"/>
  <c r="X1680" i="63"/>
  <c r="Y1679" i="63"/>
  <c r="X1681" i="63"/>
  <c r="Y1680" i="63"/>
  <c r="X1682" i="63"/>
  <c r="X1683" i="63" s="1"/>
  <c r="X1684" i="63" s="1"/>
  <c r="Y1681" i="63"/>
  <c r="X1685" i="63"/>
  <c r="X1686" i="63" s="1"/>
  <c r="X1687" i="63" s="1"/>
  <c r="X1688" i="63" s="1"/>
  <c r="Y1684" i="63"/>
  <c r="Y1688" i="63"/>
  <c r="X1689" i="63"/>
  <c r="X1690" i="63" s="1"/>
  <c r="X1691" i="63" s="1"/>
  <c r="X1692" i="63" s="1"/>
  <c r="X1693" i="63"/>
  <c r="X1694" i="63" s="1"/>
  <c r="Y1692" i="63"/>
  <c r="Y1694" i="63"/>
  <c r="X1695" i="63"/>
  <c r="X1696" i="63"/>
  <c r="X1697" i="63" s="1"/>
  <c r="Y1695" i="63"/>
  <c r="X1698" i="63"/>
  <c r="X1699" i="63" s="1"/>
  <c r="X1700" i="63" s="1"/>
  <c r="X1701" i="63" s="1"/>
  <c r="X1702" i="63" s="1"/>
  <c r="X1703" i="63" s="1"/>
  <c r="X1704" i="63" s="1"/>
  <c r="Y1697" i="63"/>
  <c r="X1705" i="63"/>
  <c r="X1706" i="63" s="1"/>
  <c r="X1707" i="63" s="1"/>
  <c r="X1708" i="63" s="1"/>
  <c r="Y1704" i="63"/>
  <c r="X1709" i="63"/>
  <c r="Y1708" i="63"/>
  <c r="X1710" i="63"/>
  <c r="Y1709" i="63"/>
  <c r="Y1710" i="63"/>
  <c r="X1711" i="63"/>
  <c r="Y1711" i="63"/>
  <c r="X1712" i="63"/>
  <c r="X1713" i="63"/>
  <c r="Y1712" i="63"/>
  <c r="X1714" i="63"/>
  <c r="Y1713" i="63"/>
  <c r="Y1714" i="63"/>
  <c r="X1715" i="63"/>
  <c r="X1716" i="63" s="1"/>
  <c r="X1717" i="63" s="1"/>
  <c r="X1718" i="63"/>
  <c r="Y1717" i="63"/>
  <c r="X1719" i="63"/>
  <c r="X1720" i="63" s="1"/>
  <c r="Y1718" i="63"/>
  <c r="X1721" i="63"/>
  <c r="Y1720" i="63"/>
  <c r="X1722" i="63"/>
  <c r="X1723" i="63" s="1"/>
  <c r="X1724" i="63" s="1"/>
  <c r="Y1721" i="63"/>
  <c r="X1725" i="63"/>
  <c r="Y1724" i="63"/>
  <c r="X1726" i="63"/>
  <c r="Y1725" i="63"/>
  <c r="X1727" i="63"/>
  <c r="Y1726" i="63"/>
  <c r="X1728" i="63"/>
  <c r="Y1727" i="63"/>
  <c r="X1729" i="63"/>
  <c r="X1730" i="63" s="1"/>
  <c r="X1731" i="63" s="1"/>
  <c r="Y1728" i="63"/>
  <c r="X1732" i="63"/>
  <c r="X1733" i="63" s="1"/>
  <c r="Y1731" i="63"/>
  <c r="X1734" i="63"/>
  <c r="Y1733" i="63"/>
  <c r="Y1734" i="63"/>
  <c r="X1735" i="63"/>
  <c r="Y1735" i="63"/>
  <c r="X1736" i="63"/>
  <c r="X1737" i="63" s="1"/>
  <c r="X1738" i="63"/>
  <c r="X1739" i="63" s="1"/>
  <c r="X1740" i="63" s="1"/>
  <c r="Y1737" i="63"/>
  <c r="X1741" i="63"/>
  <c r="Y1740" i="63"/>
  <c r="X1742" i="63"/>
  <c r="Y1741" i="63"/>
  <c r="X1743" i="63"/>
  <c r="X1744" i="63" s="1"/>
  <c r="Y1742" i="63"/>
  <c r="Y1744" i="63"/>
  <c r="X1745" i="63"/>
  <c r="Y1745" i="63"/>
  <c r="X1746" i="63"/>
  <c r="X1747" i="63" s="1"/>
  <c r="X1748" i="63"/>
  <c r="X1749" i="63" s="1"/>
  <c r="X1750" i="63" s="1"/>
  <c r="X1751" i="63" s="1"/>
  <c r="Y1747" i="63"/>
  <c r="Y1751" i="63"/>
  <c r="X1752" i="63"/>
  <c r="X1753" i="63" s="1"/>
  <c r="X1754" i="63" s="1"/>
  <c r="X1755" i="63" s="1"/>
  <c r="X1756" i="63" s="1"/>
  <c r="X1757" i="63" s="1"/>
  <c r="X1758" i="63"/>
  <c r="Y1757" i="63"/>
  <c r="X1759" i="63"/>
  <c r="X1760" i="63" s="1"/>
  <c r="Y1758" i="63"/>
  <c r="X1761" i="63"/>
  <c r="X1762" i="63" s="1"/>
  <c r="Y1760" i="63"/>
  <c r="X1763" i="63"/>
  <c r="X1764" i="63" s="1"/>
  <c r="Y1762" i="63"/>
  <c r="X1765" i="63"/>
  <c r="X1766" i="63" s="1"/>
  <c r="Y1764" i="63"/>
  <c r="X1767" i="63"/>
  <c r="Y1766" i="63"/>
  <c r="X1768" i="63"/>
  <c r="X1769" i="63" s="1"/>
  <c r="X1770" i="63" s="1"/>
  <c r="X1771" i="63" s="1"/>
  <c r="X1772" i="63" s="1"/>
  <c r="Y1767" i="63"/>
  <c r="X1773" i="63"/>
  <c r="Y1772" i="63"/>
  <c r="X1774" i="63"/>
  <c r="X1775" i="63" s="1"/>
  <c r="Y1773" i="63"/>
  <c r="X1776" i="63"/>
  <c r="X1777" i="63" s="1"/>
  <c r="Y1775" i="63"/>
  <c r="X1778" i="63"/>
  <c r="Y1777" i="63"/>
  <c r="X1779" i="63"/>
  <c r="Y1778" i="63"/>
  <c r="X1780" i="63"/>
  <c r="X1781" i="63" s="1"/>
  <c r="Y1779" i="63"/>
  <c r="X1782" i="63"/>
  <c r="Y1781" i="63"/>
  <c r="Y1782" i="63"/>
  <c r="X1783" i="63"/>
  <c r="X1784" i="63" s="1"/>
  <c r="X1785" i="63"/>
  <c r="X1786" i="63" s="1"/>
  <c r="Y1784" i="63"/>
  <c r="X1787" i="63"/>
  <c r="Y1786" i="63"/>
  <c r="Y1787" i="63"/>
  <c r="X1788" i="63"/>
  <c r="X1789" i="63" s="1"/>
  <c r="X1790" i="63" s="1"/>
  <c r="X1791" i="63" s="1"/>
  <c r="X1792" i="63"/>
  <c r="Y1791" i="63"/>
  <c r="X1793" i="63"/>
  <c r="Y1792" i="63"/>
  <c r="X1794" i="63"/>
  <c r="X1795" i="63" s="1"/>
  <c r="Y1793" i="63"/>
  <c r="X1796" i="63"/>
  <c r="Y1795" i="63"/>
  <c r="X1797" i="63"/>
  <c r="X1798" i="63" s="1"/>
  <c r="X1799" i="63" s="1"/>
  <c r="X1800" i="63" s="1"/>
  <c r="Y1796" i="63"/>
  <c r="X1801" i="63"/>
  <c r="Y1800" i="63"/>
  <c r="X1802" i="63"/>
  <c r="Y1801" i="63"/>
  <c r="X1803" i="63"/>
  <c r="Y1802" i="63"/>
  <c r="X1804" i="63"/>
  <c r="Y1803" i="63"/>
  <c r="X1805" i="63"/>
  <c r="X1806" i="63" s="1"/>
  <c r="X1807" i="63" s="1"/>
  <c r="Y1804" i="63"/>
  <c r="X1808" i="63"/>
  <c r="X1809" i="63" s="1"/>
  <c r="Y1807" i="63"/>
  <c r="Y1809" i="63"/>
  <c r="X1810" i="63"/>
  <c r="X1811" i="63" s="1"/>
  <c r="X1812" i="63" s="1"/>
  <c r="X1813" i="63"/>
  <c r="X1814" i="63" s="1"/>
  <c r="Y1812" i="63"/>
  <c r="X1815" i="63"/>
  <c r="Y1814" i="63"/>
  <c r="X1816" i="63"/>
  <c r="X1817" i="63" s="1"/>
  <c r="X1818" i="63" s="1"/>
  <c r="X1819" i="63" s="1"/>
  <c r="Y1815" i="63"/>
  <c r="Y1819" i="63"/>
  <c r="X1820" i="63"/>
  <c r="X1821" i="63" s="1"/>
  <c r="X1822" i="63"/>
  <c r="X1823" i="63" s="1"/>
  <c r="Y1821" i="63"/>
  <c r="X1824" i="63"/>
  <c r="X1825" i="63" s="1"/>
  <c r="X1826" i="63" s="1"/>
  <c r="Y1823" i="63"/>
  <c r="Y1826" i="63"/>
  <c r="X1827" i="63"/>
  <c r="X1828" i="63" s="1"/>
  <c r="X1829" i="63"/>
  <c r="Y1828" i="63"/>
  <c r="Y1829" i="63"/>
  <c r="X1830" i="63"/>
  <c r="X1831" i="63"/>
  <c r="Y1830" i="63"/>
  <c r="X1832" i="63"/>
  <c r="X1833" i="63" s="1"/>
  <c r="X1834" i="63" s="1"/>
  <c r="X1835" i="63" s="1"/>
  <c r="Y1831" i="63"/>
  <c r="Y1835" i="63"/>
  <c r="X1836" i="63"/>
  <c r="Y1836" i="63"/>
  <c r="X1837" i="63"/>
  <c r="X1838" i="63"/>
  <c r="X1839" i="63" s="1"/>
  <c r="X1840" i="63" s="1"/>
  <c r="X1841" i="63" s="1"/>
  <c r="X1842" i="63" s="1"/>
  <c r="X1843" i="63" s="1"/>
  <c r="Y1837" i="63"/>
  <c r="X1844" i="63"/>
  <c r="X1845" i="63" s="1"/>
  <c r="Y1843" i="63"/>
  <c r="X1846" i="63"/>
  <c r="X1847" i="63" s="1"/>
  <c r="X1848" i="63" s="1"/>
  <c r="Y1845" i="63"/>
  <c r="Y1848" i="63"/>
  <c r="X1849" i="63"/>
  <c r="X1850" i="63"/>
  <c r="Y1849" i="63"/>
  <c r="X1851" i="63"/>
  <c r="Y1850" i="63"/>
  <c r="Y1851" i="63"/>
  <c r="X1852" i="63"/>
  <c r="X1853" i="63" s="1"/>
  <c r="X1854" i="63" s="1"/>
  <c r="X1855" i="63"/>
  <c r="X1856" i="63" s="1"/>
  <c r="Y1854" i="63"/>
  <c r="X1857" i="63"/>
  <c r="X1858" i="63" s="1"/>
  <c r="X1859" i="63" s="1"/>
  <c r="Y1856" i="63"/>
  <c r="X1860" i="63"/>
  <c r="Y1859" i="63"/>
  <c r="X1861" i="63"/>
  <c r="Y1860" i="63"/>
  <c r="X1862" i="63"/>
  <c r="X1863" i="63" s="1"/>
  <c r="X1864" i="63" s="1"/>
  <c r="Y1861" i="63"/>
  <c r="X1865" i="63"/>
  <c r="X1866" i="63" s="1"/>
  <c r="Y1864" i="63"/>
  <c r="X1867" i="63"/>
  <c r="X1868" i="63" s="1"/>
  <c r="Y1866" i="63"/>
  <c r="X1869" i="63"/>
  <c r="X1870" i="63" s="1"/>
  <c r="X1871" i="63" s="1"/>
  <c r="X1872" i="63" s="1"/>
  <c r="X1873" i="63" s="1"/>
  <c r="Y1868" i="63"/>
  <c r="Y1873" i="63"/>
  <c r="X1874" i="63"/>
  <c r="X1875" i="63"/>
  <c r="Y1874" i="63"/>
  <c r="X1876" i="63"/>
  <c r="X1877" i="63" s="1"/>
  <c r="X1878" i="63" s="1"/>
  <c r="Y1875" i="63"/>
  <c r="X1879" i="63"/>
  <c r="Y1878" i="63"/>
  <c r="X1880" i="63"/>
  <c r="X1881" i="63" s="1"/>
  <c r="Y1879" i="63"/>
  <c r="X1882" i="63"/>
  <c r="Y1881" i="63"/>
  <c r="X1883" i="63"/>
  <c r="X1884" i="63" s="1"/>
  <c r="X1885" i="63" s="1"/>
  <c r="X1886" i="63" s="1"/>
  <c r="Y1882" i="63"/>
  <c r="X1887" i="63"/>
  <c r="X1888" i="63" s="1"/>
  <c r="X1889" i="63" s="1"/>
  <c r="X1890" i="63" s="1"/>
  <c r="X1891" i="63" s="1"/>
  <c r="Y1886" i="63"/>
  <c r="X1892" i="63"/>
  <c r="Y1891" i="63"/>
  <c r="X1893" i="63"/>
  <c r="Y1892" i="63"/>
  <c r="X1894" i="63"/>
  <c r="Y1893" i="63"/>
  <c r="X1895" i="63"/>
  <c r="Y1894" i="63"/>
  <c r="X1896" i="63"/>
  <c r="Y1895" i="63"/>
  <c r="X1897" i="63"/>
  <c r="X1898" i="63" s="1"/>
  <c r="Y1896" i="63"/>
  <c r="X1899" i="63"/>
  <c r="X1900" i="63" s="1"/>
  <c r="X1901" i="63" s="1"/>
  <c r="Y1898" i="63"/>
  <c r="Y1901" i="63"/>
  <c r="X1902" i="63"/>
  <c r="X1903" i="63"/>
  <c r="X1904" i="63" s="1"/>
  <c r="X1905" i="63" s="1"/>
  <c r="Y1902" i="63"/>
  <c r="Y1905" i="63"/>
  <c r="X1906" i="63"/>
  <c r="X1907" i="63" s="1"/>
  <c r="X1908" i="63" s="1"/>
  <c r="X1909" i="63" s="1"/>
  <c r="X1910" i="63" s="1"/>
  <c r="X1911" i="63" s="1"/>
  <c r="X1912" i="63" s="1"/>
  <c r="X1913" i="63" s="1"/>
  <c r="X1914" i="63"/>
  <c r="Y1913" i="63"/>
  <c r="X1915" i="63"/>
  <c r="X1916" i="63" s="1"/>
  <c r="X1917" i="63" s="1"/>
  <c r="Y1914" i="63"/>
  <c r="Y1917" i="63"/>
  <c r="X1918" i="63"/>
  <c r="X1919" i="63"/>
  <c r="X1920" i="63" s="1"/>
  <c r="Y1918" i="63"/>
  <c r="X1921" i="63"/>
  <c r="X1922" i="63" s="1"/>
  <c r="Y1920" i="63"/>
  <c r="X1923" i="63"/>
  <c r="X1924" i="63" s="1"/>
  <c r="X1925" i="63" s="1"/>
  <c r="X1926" i="63" s="1"/>
  <c r="X1927" i="63" s="1"/>
  <c r="Y1922" i="63"/>
  <c r="X1928" i="63"/>
  <c r="Y1927" i="63"/>
  <c r="X1929" i="63"/>
  <c r="Y1928" i="63"/>
  <c r="X1930" i="63"/>
  <c r="X1931" i="63" s="1"/>
  <c r="X1932" i="63" s="1"/>
  <c r="Y1929" i="63"/>
  <c r="X1933" i="63"/>
  <c r="X1934" i="63" s="1"/>
  <c r="X1935" i="63" s="1"/>
  <c r="X1936" i="63" s="1"/>
  <c r="X1937" i="63" s="1"/>
  <c r="Y1932" i="63"/>
  <c r="X1938" i="63"/>
  <c r="X1939" i="63" s="1"/>
  <c r="X1940" i="63" s="1"/>
  <c r="Y1937" i="63"/>
  <c r="X1941" i="63"/>
  <c r="Y1940" i="63"/>
  <c r="X1942" i="63"/>
  <c r="Y1941" i="63"/>
  <c r="X1943" i="63"/>
  <c r="X1944" i="63" s="1"/>
  <c r="X1945" i="63" s="1"/>
  <c r="X1946" i="63" s="1"/>
  <c r="Y1942" i="63"/>
  <c r="Y1946" i="63"/>
  <c r="X1947" i="63"/>
  <c r="X1948" i="63" s="1"/>
  <c r="X1949" i="63" s="1"/>
  <c r="X1950" i="63" s="1"/>
  <c r="X1951" i="63" s="1"/>
  <c r="X1952" i="63" s="1"/>
  <c r="X1953" i="63"/>
  <c r="Y1952" i="63"/>
  <c r="X1954" i="63"/>
  <c r="Y1953" i="63"/>
  <c r="X1955" i="63"/>
  <c r="Y1954" i="63"/>
  <c r="X1956" i="63"/>
  <c r="X1957" i="63" s="1"/>
  <c r="Y1955" i="63"/>
  <c r="X1958" i="63"/>
  <c r="X1959" i="63" s="1"/>
  <c r="X1960" i="63" s="1"/>
  <c r="X1961" i="63" s="1"/>
  <c r="Y1957" i="63"/>
  <c r="X1962" i="63"/>
  <c r="X1963" i="63" s="1"/>
  <c r="Y1961" i="63"/>
  <c r="Y1963" i="63"/>
  <c r="X1964" i="63"/>
  <c r="Y1964" i="63"/>
  <c r="X1965" i="63"/>
  <c r="X1966" i="63" s="1"/>
  <c r="X1967" i="63" s="1"/>
  <c r="X1968" i="63"/>
  <c r="Y1967" i="63"/>
  <c r="Y1968" i="63"/>
  <c r="X1969" i="63"/>
  <c r="X1970" i="63" s="1"/>
  <c r="X1971" i="63" s="1"/>
  <c r="X1972" i="63"/>
  <c r="Y1971" i="63"/>
  <c r="X1973" i="63"/>
  <c r="Y1972" i="63"/>
  <c r="Y1973" i="63"/>
  <c r="X1974" i="63"/>
  <c r="X1975" i="63" s="1"/>
  <c r="X1976" i="63"/>
  <c r="X1977" i="63" s="1"/>
  <c r="Y1975" i="63"/>
  <c r="X1978" i="63"/>
  <c r="Y1977" i="63"/>
  <c r="Y1978" i="63"/>
  <c r="X1979" i="63"/>
  <c r="Y1979" i="63"/>
  <c r="X1980" i="63"/>
  <c r="X1981" i="63" s="1"/>
  <c r="X1982" i="63" s="1"/>
  <c r="X1983" i="63" s="1"/>
  <c r="X1984" i="63"/>
  <c r="Y1983" i="63"/>
  <c r="X1985" i="63"/>
  <c r="X1986" i="63" s="1"/>
  <c r="X1987" i="63" s="1"/>
  <c r="Y1984" i="63"/>
  <c r="X1988" i="63"/>
  <c r="X1989" i="63" s="1"/>
  <c r="X1990" i="63" s="1"/>
  <c r="X1991" i="63" s="1"/>
  <c r="Y1987" i="63"/>
  <c r="Y1991" i="63"/>
  <c r="X1992" i="63"/>
  <c r="X1993" i="63"/>
  <c r="Y1992" i="63"/>
  <c r="X1994" i="63"/>
  <c r="Y1993" i="63"/>
  <c r="Y1994" i="63"/>
  <c r="X1995" i="63"/>
  <c r="X1996" i="63" s="1"/>
  <c r="X1997" i="63"/>
  <c r="Y1996" i="63"/>
  <c r="X1998" i="63"/>
  <c r="X1999" i="63" s="1"/>
  <c r="Y1997" i="63"/>
  <c r="Y1999" i="63"/>
  <c r="X2000" i="63"/>
  <c r="X2001" i="63" s="1"/>
  <c r="X2002" i="63"/>
  <c r="Y2001" i="63"/>
  <c r="X2003" i="63"/>
  <c r="X2004" i="63" s="1"/>
  <c r="X2005" i="63" s="1"/>
  <c r="X2006" i="63" s="1"/>
  <c r="Y2002" i="63"/>
  <c r="Y2006" i="63"/>
  <c r="X2007" i="63"/>
  <c r="X2008" i="63" s="1"/>
  <c r="X2009" i="63" s="1"/>
  <c r="X2010" i="63" s="1"/>
  <c r="X2011" i="63"/>
  <c r="Y2010" i="63"/>
  <c r="X2012" i="63"/>
  <c r="Y2011" i="63"/>
  <c r="X2013" i="63"/>
  <c r="X2014" i="63" s="1"/>
  <c r="Y2012" i="63"/>
  <c r="X2015" i="63"/>
  <c r="Y2014" i="63"/>
  <c r="Y2015" i="63"/>
  <c r="X2016" i="63"/>
  <c r="Y2016" i="63"/>
  <c r="X2017" i="63"/>
  <c r="X2018" i="63"/>
  <c r="X2019" i="63" s="1"/>
  <c r="X2020" i="63" s="1"/>
  <c r="X2021" i="63" s="1"/>
  <c r="X2022" i="63" s="1"/>
  <c r="X2023" i="63" s="1"/>
  <c r="X2024" i="63" s="1"/>
  <c r="X2025" i="63" s="1"/>
  <c r="X2026" i="63" s="1"/>
  <c r="Y2017" i="63"/>
  <c r="X2027" i="63"/>
  <c r="Y2026" i="63"/>
  <c r="Y2027" i="63"/>
  <c r="X2028" i="63"/>
  <c r="X2029" i="63" s="1"/>
  <c r="X2030" i="63" s="1"/>
  <c r="X2031" i="63"/>
  <c r="Y2030" i="63"/>
  <c r="X2032" i="63"/>
  <c r="Y2031" i="63"/>
  <c r="X2033" i="63"/>
  <c r="Y2032" i="63"/>
  <c r="Y2033" i="63"/>
  <c r="X2034" i="63"/>
  <c r="X2035" i="63" s="1"/>
  <c r="X2036" i="63"/>
  <c r="Y2035" i="63"/>
  <c r="X2037" i="63"/>
  <c r="X2038" i="63" s="1"/>
  <c r="Y2036" i="63"/>
  <c r="Y2038" i="63"/>
  <c r="X2039" i="63"/>
  <c r="X2040" i="63" s="1"/>
  <c r="X2041" i="63"/>
  <c r="Y2040" i="63"/>
  <c r="X2042" i="63"/>
  <c r="Y2041" i="63"/>
  <c r="X2043" i="63"/>
  <c r="X2044" i="63" s="1"/>
  <c r="Y2042" i="63"/>
  <c r="X2045" i="63"/>
  <c r="X2046" i="63" s="1"/>
  <c r="Y2044" i="63"/>
  <c r="X2047" i="63"/>
  <c r="Y2046" i="63"/>
  <c r="X2048" i="63"/>
  <c r="Y2047" i="63"/>
  <c r="X2049" i="63"/>
  <c r="X2050" i="63" s="1"/>
  <c r="X2051" i="63" s="1"/>
  <c r="X2052" i="63" s="1"/>
  <c r="Y2048" i="63"/>
  <c r="Y2052" i="63"/>
  <c r="X2053" i="63"/>
  <c r="Y2053" i="63"/>
  <c r="X2054" i="63"/>
  <c r="X2055" i="63" s="1"/>
  <c r="X2056" i="63" s="1"/>
  <c r="X2057" i="63" s="1"/>
  <c r="X2058" i="63" s="1"/>
  <c r="X2059" i="63" s="1"/>
  <c r="X2060" i="63"/>
  <c r="X2061" i="63" s="1"/>
  <c r="Y2059" i="63"/>
  <c r="X2062" i="63"/>
  <c r="X2063" i="63" s="1"/>
  <c r="Y2061" i="63"/>
  <c r="X2064" i="63"/>
  <c r="X2065" i="63" s="1"/>
  <c r="X2066" i="63" s="1"/>
  <c r="X2067" i="63" s="1"/>
  <c r="Y2063" i="63"/>
  <c r="X2068" i="63"/>
  <c r="Y2067" i="63"/>
  <c r="X2069" i="63"/>
  <c r="Y2068" i="63"/>
  <c r="Y2069" i="63"/>
  <c r="X2070" i="63"/>
  <c r="Y2070" i="63"/>
  <c r="X2071" i="63"/>
  <c r="X2072" i="63" s="1"/>
  <c r="X2073" i="63"/>
  <c r="Y2072" i="63"/>
  <c r="X2074" i="63"/>
  <c r="Y2073" i="63"/>
  <c r="X2075" i="63"/>
  <c r="Y2074" i="63"/>
  <c r="X2076" i="63"/>
  <c r="Y2075" i="63"/>
  <c r="X2077" i="63"/>
  <c r="Y2076" i="63"/>
  <c r="X2078" i="63"/>
  <c r="Y2077" i="63"/>
  <c r="X2079" i="63"/>
  <c r="X2080" i="63" s="1"/>
  <c r="X2081" i="63" s="1"/>
  <c r="Y2078" i="63"/>
  <c r="X2082" i="63"/>
  <c r="Y2081" i="63"/>
  <c r="X2083" i="63"/>
  <c r="X2084" i="63" s="1"/>
  <c r="X2085" i="63" s="1"/>
  <c r="Y2082" i="63"/>
  <c r="X2086" i="63"/>
  <c r="X2087" i="63" s="1"/>
  <c r="Y2085" i="63"/>
  <c r="X2088" i="63"/>
  <c r="X2089" i="63" s="1"/>
  <c r="Y2087" i="63"/>
  <c r="X2090" i="63"/>
  <c r="Y2089" i="63"/>
  <c r="X2091" i="63"/>
  <c r="Y2090" i="63"/>
  <c r="X2092" i="63"/>
  <c r="X2093" i="63" s="1"/>
  <c r="X2094" i="63" s="1"/>
  <c r="Y2091" i="63"/>
  <c r="X2095" i="63"/>
  <c r="Y2094" i="63"/>
  <c r="X2096" i="63"/>
  <c r="Y2095" i="63"/>
  <c r="X2097" i="63"/>
  <c r="X2098" i="63" s="1"/>
  <c r="Y2096" i="63"/>
  <c r="Y2098" i="63"/>
  <c r="X2099" i="63"/>
  <c r="X2100" i="63" s="1"/>
  <c r="X2101" i="63" s="1"/>
  <c r="X2102" i="63"/>
  <c r="X2103" i="63" s="1"/>
  <c r="Y2101" i="63"/>
  <c r="X2104" i="63"/>
  <c r="Y2103" i="63"/>
  <c r="X2105" i="63"/>
  <c r="Y2104" i="63"/>
  <c r="X2106" i="63"/>
  <c r="Y2105" i="63"/>
  <c r="X2107" i="63"/>
  <c r="Y2106" i="63"/>
  <c r="X2108" i="63"/>
  <c r="X2109" i="63" s="1"/>
  <c r="Y2107" i="63"/>
  <c r="Y2109" i="63"/>
  <c r="X2110" i="63"/>
  <c r="X2111" i="63"/>
  <c r="Y2110" i="63"/>
  <c r="X2112" i="63"/>
  <c r="X2113" i="63" s="1"/>
  <c r="Y2111" i="63"/>
  <c r="X2114" i="63"/>
  <c r="Y2113" i="63"/>
  <c r="X2115" i="63"/>
  <c r="Y2114" i="63"/>
  <c r="X2116" i="63"/>
  <c r="Y2115" i="63"/>
  <c r="X2117" i="63"/>
  <c r="Y2116" i="63"/>
  <c r="X2118" i="63"/>
  <c r="X2119" i="63" s="1"/>
  <c r="X2120" i="63" s="1"/>
  <c r="X2121" i="63" s="1"/>
  <c r="X2122" i="63" s="1"/>
  <c r="Y2117" i="63"/>
  <c r="X2123" i="63"/>
  <c r="Y2122" i="63"/>
  <c r="X2124" i="63"/>
  <c r="X2125" i="63" s="1"/>
  <c r="X2126" i="63" s="1"/>
  <c r="Y2123" i="63"/>
  <c r="X2127" i="63"/>
  <c r="X2128" i="63" s="1"/>
  <c r="X2129" i="63" s="1"/>
  <c r="Y2126" i="63"/>
  <c r="X2130" i="63"/>
  <c r="Y2129" i="63"/>
  <c r="X2131" i="63"/>
  <c r="Y2130" i="63"/>
  <c r="X2132" i="63"/>
  <c r="Y2131" i="63"/>
  <c r="X2133" i="63"/>
  <c r="Y2132" i="63"/>
  <c r="X2134" i="63"/>
  <c r="Y2133" i="63"/>
  <c r="X2135" i="63"/>
  <c r="X2136" i="63" s="1"/>
  <c r="Y2134" i="63"/>
  <c r="X2137" i="63"/>
  <c r="X2138" i="63" s="1"/>
  <c r="Y2136" i="63"/>
  <c r="X2139" i="63"/>
  <c r="Y2138" i="63"/>
  <c r="X2140" i="63"/>
  <c r="X2141" i="63" s="1"/>
  <c r="X2142" i="63" s="1"/>
  <c r="X2143" i="63" s="1"/>
  <c r="X2144" i="63" s="1"/>
  <c r="X2145" i="63" s="1"/>
  <c r="Y2139" i="63"/>
  <c r="Y2145" i="63"/>
  <c r="X2146" i="63"/>
  <c r="X2147" i="63"/>
  <c r="X2148" i="63" s="1"/>
  <c r="X2149" i="63" s="1"/>
  <c r="Y2146" i="63"/>
  <c r="Y2149" i="63"/>
  <c r="X2150" i="63"/>
  <c r="Y2150" i="63"/>
  <c r="X2151" i="63"/>
  <c r="X2152" i="63"/>
  <c r="X2153" i="63" s="1"/>
  <c r="X2154" i="63" s="1"/>
  <c r="Y2151" i="63"/>
  <c r="Y2154" i="63"/>
  <c r="X2155" i="63"/>
  <c r="X2156" i="63" s="1"/>
  <c r="X2157" i="63" s="1"/>
  <c r="X2158" i="63" s="1"/>
  <c r="X2159" i="63"/>
  <c r="X2160" i="63" s="1"/>
  <c r="X2161" i="63" s="1"/>
  <c r="Y2158" i="63"/>
  <c r="X2162" i="63"/>
  <c r="Y2161" i="63"/>
  <c r="X2163" i="63"/>
  <c r="X2164" i="63" s="1"/>
  <c r="Y2162" i="63"/>
  <c r="X2165" i="63"/>
  <c r="X2166" i="63" s="1"/>
  <c r="X2167" i="63" s="1"/>
  <c r="X2168" i="63" s="1"/>
  <c r="X2169" i="63" s="1"/>
  <c r="Y2164" i="63"/>
  <c r="X2170" i="63"/>
  <c r="X2171" i="63" s="1"/>
  <c r="X2172" i="63" s="1"/>
  <c r="Y2169" i="63"/>
  <c r="Y2172" i="63"/>
  <c r="X2173" i="63"/>
  <c r="X2174" i="63" s="1"/>
  <c r="X2175" i="63" s="1"/>
  <c r="X2176" i="63" s="1"/>
  <c r="X2177" i="63"/>
  <c r="Y2176" i="63"/>
  <c r="X2178" i="63"/>
  <c r="X2179" i="63" s="1"/>
  <c r="X2180" i="63" s="1"/>
  <c r="X2181" i="63" s="1"/>
  <c r="X2182" i="63" s="1"/>
  <c r="X2183" i="63" s="1"/>
  <c r="X2184" i="63" s="1"/>
  <c r="X2185" i="63" s="1"/>
  <c r="Y2177" i="63"/>
  <c r="Y2185" i="63"/>
  <c r="X2186" i="63"/>
  <c r="Y2186" i="63"/>
  <c r="X2187" i="63"/>
  <c r="X2188" i="63"/>
  <c r="X2189" i="63" s="1"/>
  <c r="Y2187" i="63"/>
  <c r="X2190" i="63"/>
  <c r="Y2189" i="63"/>
  <c r="X2191" i="63"/>
  <c r="Y2190" i="63"/>
  <c r="X2192" i="63"/>
  <c r="Y2191" i="63"/>
  <c r="X2193" i="63"/>
  <c r="Y2192" i="63"/>
  <c r="X2194" i="63"/>
  <c r="Y2193" i="63"/>
  <c r="X2195" i="63"/>
  <c r="Y2194" i="63"/>
  <c r="X2196" i="63"/>
  <c r="Y2195" i="63"/>
  <c r="X2197" i="63"/>
  <c r="Y2196" i="63"/>
  <c r="X2198" i="63"/>
  <c r="Y2197" i="63"/>
  <c r="X2199" i="63"/>
  <c r="Y2198" i="63"/>
  <c r="X2200" i="63"/>
  <c r="Y2199" i="63"/>
  <c r="X2201" i="63"/>
  <c r="Y2200" i="63"/>
  <c r="X2202" i="63"/>
  <c r="Y2201" i="63"/>
  <c r="X2203" i="63"/>
  <c r="X2204" i="63" s="1"/>
  <c r="X2205" i="63" s="1"/>
  <c r="Y2202" i="63"/>
  <c r="X2206" i="63"/>
  <c r="X2207" i="63" s="1"/>
  <c r="Y2205" i="63"/>
  <c r="X2208" i="63"/>
  <c r="Y2207" i="63"/>
  <c r="Y2208" i="63"/>
  <c r="X2209" i="63"/>
  <c r="X2210" i="63"/>
  <c r="X2211" i="63" s="1"/>
  <c r="X2212" i="63" s="1"/>
  <c r="Y2209" i="63"/>
  <c r="Y2212" i="63"/>
  <c r="X2213" i="63"/>
  <c r="Y2213" i="63"/>
  <c r="X2214" i="63"/>
  <c r="X2215" i="63" s="1"/>
  <c r="X2216" i="63" s="1"/>
  <c r="X2217" i="63" s="1"/>
  <c r="X2218" i="63"/>
  <c r="Y2217" i="63"/>
  <c r="X2219" i="63"/>
  <c r="X2220" i="63" s="1"/>
  <c r="X2221" i="63" s="1"/>
  <c r="Y2218" i="63"/>
  <c r="X2222" i="63"/>
  <c r="X2223" i="63" s="1"/>
  <c r="X2224" i="63" s="1"/>
  <c r="X2225" i="63" s="1"/>
  <c r="Y2221" i="63"/>
  <c r="Y2225" i="63"/>
  <c r="X2226" i="63"/>
  <c r="X2227" i="63" s="1"/>
  <c r="X2228" i="63" s="1"/>
  <c r="X2229" i="63" s="1"/>
  <c r="X2230" i="63"/>
  <c r="Y2229" i="63"/>
  <c r="X2231" i="63"/>
  <c r="X2232" i="63" s="1"/>
  <c r="Y2230" i="63"/>
  <c r="X2233" i="63"/>
  <c r="Y2232" i="63"/>
  <c r="X2234" i="63"/>
  <c r="Y2233" i="63"/>
  <c r="Y2234" i="63"/>
  <c r="X2235" i="63"/>
  <c r="X2236" i="63" s="1"/>
  <c r="X2237" i="63"/>
  <c r="X2238" i="63" s="1"/>
  <c r="Y2236" i="63"/>
  <c r="X2239" i="63"/>
  <c r="Y2238" i="63"/>
  <c r="Y2239" i="63"/>
  <c r="X2240" i="63"/>
  <c r="Y2240" i="63"/>
  <c r="X2241" i="63"/>
  <c r="X2242" i="63"/>
  <c r="Y2241" i="63"/>
  <c r="X2243" i="63"/>
  <c r="X2244" i="63" s="1"/>
  <c r="Y2242" i="63"/>
  <c r="X2245" i="63"/>
  <c r="Y2244" i="63"/>
  <c r="X2246" i="63"/>
  <c r="Y2245" i="63"/>
  <c r="X2247" i="63"/>
  <c r="X2248" i="63" s="1"/>
  <c r="Y2246" i="63"/>
  <c r="Y2248" i="63"/>
  <c r="X2249" i="63"/>
  <c r="Y2249" i="63"/>
  <c r="X2250" i="63"/>
  <c r="X2251" i="63"/>
  <c r="X2252" i="63" s="1"/>
  <c r="Y2250" i="63"/>
  <c r="Y2252" i="63"/>
  <c r="X2253" i="63"/>
  <c r="X2254" i="63"/>
  <c r="X2255" i="63" s="1"/>
  <c r="X2256" i="63" s="1"/>
  <c r="Y2253" i="63"/>
  <c r="X2257" i="63"/>
  <c r="X2258" i="63" s="1"/>
  <c r="Y2256" i="63"/>
  <c r="Y2258" i="63"/>
  <c r="X2259" i="63"/>
  <c r="X2260" i="63" s="1"/>
  <c r="X2261" i="63"/>
  <c r="Y2260" i="63"/>
  <c r="X2262" i="63"/>
  <c r="Y2261" i="63"/>
  <c r="X2263" i="63"/>
  <c r="Y2262" i="63"/>
  <c r="X2264" i="63"/>
  <c r="X2265" i="63" s="1"/>
  <c r="X2266" i="63" s="1"/>
  <c r="X2267" i="63" s="1"/>
  <c r="Y2263" i="63"/>
  <c r="X2268" i="63"/>
  <c r="X2269" i="63" s="1"/>
  <c r="X2270" i="63" s="1"/>
  <c r="Y2267" i="63"/>
  <c r="Y2270" i="63"/>
  <c r="X2271" i="63"/>
  <c r="X2272" i="63"/>
  <c r="Y2271" i="63"/>
  <c r="X2273" i="63"/>
  <c r="Y2272" i="63"/>
  <c r="Y2273" i="63"/>
  <c r="X2274" i="63"/>
  <c r="X2275" i="63" s="1"/>
  <c r="X2276" i="63"/>
  <c r="X2277" i="63" s="1"/>
  <c r="X2278" i="63" s="1"/>
  <c r="X2279" i="63" s="1"/>
  <c r="Y2275" i="63"/>
  <c r="Y2279" i="63"/>
  <c r="X2280" i="63"/>
  <c r="Y2280" i="63"/>
  <c r="X2281" i="63"/>
  <c r="X2282" i="63" s="1"/>
  <c r="X2283" i="63" s="1"/>
  <c r="X2284" i="63" s="1"/>
  <c r="X2285" i="63" s="1"/>
  <c r="Y2285" i="63"/>
  <c r="X2286" i="63"/>
  <c r="Y2286" i="63"/>
  <c r="X2287" i="63"/>
  <c r="X2288" i="63" s="1"/>
  <c r="X2289" i="63" s="1"/>
  <c r="X2290" i="63" s="1"/>
  <c r="X2291" i="63"/>
  <c r="Y2290" i="63"/>
  <c r="X2292" i="63"/>
  <c r="Y2291" i="63"/>
  <c r="X2293" i="63"/>
  <c r="X2294" i="63" s="1"/>
  <c r="Y2292" i="63"/>
  <c r="X2295" i="63"/>
  <c r="X2296" i="63" s="1"/>
  <c r="X2297" i="63" s="1"/>
  <c r="Y2294" i="63"/>
  <c r="Y2297" i="63"/>
  <c r="X2298" i="63"/>
  <c r="X2299" i="63"/>
  <c r="X2300" i="63" s="1"/>
  <c r="Y2298" i="63"/>
  <c r="X2301" i="63"/>
  <c r="X2302" i="63" s="1"/>
  <c r="X2303" i="63" s="1"/>
  <c r="X2304" i="63" s="1"/>
  <c r="Y2300" i="63"/>
  <c r="X2305" i="63"/>
  <c r="Y2304" i="63"/>
  <c r="X2306" i="63"/>
  <c r="X2307" i="63" s="1"/>
  <c r="X2308" i="63" s="1"/>
  <c r="X2309" i="63" s="1"/>
  <c r="X2310" i="63" s="1"/>
  <c r="X2311" i="63" s="1"/>
  <c r="X2312" i="63" s="1"/>
  <c r="Y2305" i="63"/>
  <c r="X2313" i="63"/>
  <c r="Y2312" i="63"/>
  <c r="X2314" i="63"/>
  <c r="Y2313" i="63"/>
  <c r="Y2314" i="63"/>
  <c r="X2315" i="63"/>
  <c r="X2316" i="63" s="1"/>
  <c r="X2317" i="63" s="1"/>
  <c r="X2318" i="63" s="1"/>
  <c r="X2319" i="63"/>
  <c r="X2320" i="63" s="1"/>
  <c r="Y2318" i="63"/>
  <c r="Y2320" i="63"/>
  <c r="X2321" i="63"/>
  <c r="X2322" i="63" s="1"/>
  <c r="X2323" i="63" s="1"/>
  <c r="X2324" i="63" s="1"/>
  <c r="X2325" i="63"/>
  <c r="Y2324" i="63"/>
  <c r="X2326" i="63"/>
  <c r="Y2325" i="63"/>
  <c r="X2327" i="63"/>
  <c r="Y2326" i="63"/>
  <c r="X2328" i="63"/>
  <c r="X2329" i="63" s="1"/>
  <c r="Y2327" i="63"/>
  <c r="Y2329" i="63"/>
  <c r="X2330" i="63"/>
  <c r="X2331" i="63" s="1"/>
  <c r="X2332" i="63"/>
  <c r="Y2331" i="63"/>
  <c r="X2333" i="63"/>
  <c r="Y2332" i="63"/>
  <c r="X2334" i="63"/>
  <c r="X2335" i="63" s="1"/>
  <c r="Y2333" i="63"/>
  <c r="Y2335" i="63"/>
  <c r="X2336" i="63"/>
  <c r="X2337" i="63" s="1"/>
  <c r="X2338" i="63"/>
  <c r="Y2337" i="63"/>
  <c r="Y2338" i="63"/>
  <c r="X2339" i="63"/>
  <c r="X2340" i="63" s="1"/>
  <c r="Y2340" i="63"/>
  <c r="X2341" i="63"/>
  <c r="X2342" i="63"/>
  <c r="X2343" i="63" s="1"/>
  <c r="X2344" i="63" s="1"/>
  <c r="X2345" i="63" s="1"/>
  <c r="X2346" i="63" s="1"/>
  <c r="Y2341" i="63"/>
  <c r="Y2346" i="63"/>
  <c r="X2347" i="63"/>
  <c r="X2348" i="63"/>
  <c r="Y2347" i="63"/>
  <c r="X2349" i="63"/>
  <c r="Y2348" i="63"/>
  <c r="Y2349" i="63"/>
  <c r="X2350" i="63"/>
  <c r="X2351" i="63" s="1"/>
  <c r="X2352" i="63"/>
  <c r="X2353" i="63" s="1"/>
  <c r="X2354" i="63" s="1"/>
  <c r="X2355" i="63" s="1"/>
  <c r="Y2351" i="63"/>
  <c r="X2356" i="63"/>
  <c r="X2357" i="63" s="1"/>
  <c r="Y2355" i="63"/>
  <c r="X2358" i="63"/>
  <c r="Y2357" i="63"/>
  <c r="X2359" i="63"/>
  <c r="Y2358" i="63"/>
  <c r="X2360" i="63"/>
  <c r="Y2359" i="63"/>
  <c r="X2361" i="63"/>
  <c r="X2362" i="63" s="1"/>
  <c r="Y2360" i="63"/>
  <c r="X2363" i="63"/>
  <c r="Y2362" i="63"/>
  <c r="X2364" i="63"/>
  <c r="Y2363" i="63"/>
  <c r="Y2364" i="63"/>
  <c r="X2365" i="63"/>
  <c r="Y2365" i="63"/>
  <c r="X2366" i="63"/>
  <c r="X2367" i="63"/>
  <c r="Y2366" i="63"/>
  <c r="X2368" i="63"/>
  <c r="Y2367" i="63"/>
  <c r="Y2368" i="63"/>
  <c r="X2369" i="63"/>
  <c r="X2370" i="63" s="1"/>
  <c r="X2371" i="63"/>
  <c r="X2372" i="63" s="1"/>
  <c r="X2373" i="63" s="1"/>
  <c r="X2374" i="63" s="1"/>
  <c r="Y2370" i="63"/>
  <c r="Y2374" i="63"/>
  <c r="X2375" i="63"/>
  <c r="X2376" i="63" s="1"/>
  <c r="X2377" i="63" s="1"/>
  <c r="X2378" i="63"/>
  <c r="X2379" i="63" s="1"/>
  <c r="Y2377" i="63"/>
  <c r="Y2379" i="63"/>
  <c r="X2380" i="63"/>
  <c r="X2381" i="63"/>
  <c r="Y2380" i="63"/>
  <c r="X2382" i="63"/>
  <c r="X2383" i="63" s="1"/>
  <c r="X2384" i="63" s="1"/>
  <c r="Y2381" i="63"/>
  <c r="X2385" i="63"/>
  <c r="Y2384" i="63"/>
  <c r="X2386" i="63"/>
  <c r="X2387" i="63" s="1"/>
  <c r="X2388" i="63" s="1"/>
  <c r="Y2385" i="63"/>
  <c r="X2389" i="63"/>
  <c r="X2390" i="63" s="1"/>
  <c r="Y2388" i="63"/>
  <c r="Y2390" i="63"/>
  <c r="X2391" i="63"/>
  <c r="X2392" i="63" s="1"/>
  <c r="X2393" i="63" s="1"/>
  <c r="X2394" i="63"/>
  <c r="X2395" i="63" s="1"/>
  <c r="X2396" i="63" s="1"/>
  <c r="X2397" i="63" s="1"/>
  <c r="Y2393" i="63"/>
  <c r="X2398" i="63"/>
  <c r="Y2397" i="63"/>
  <c r="X2399" i="63"/>
  <c r="Y2398" i="63"/>
  <c r="X2400" i="63"/>
  <c r="X2401" i="63" s="1"/>
  <c r="X2402" i="63" s="1"/>
  <c r="Y2399" i="63"/>
  <c r="X2403" i="63"/>
  <c r="Y2402" i="63"/>
  <c r="X2404" i="63"/>
  <c r="Y2403" i="63"/>
  <c r="X2405" i="63"/>
  <c r="Y2404" i="63"/>
  <c r="X2406" i="63"/>
  <c r="Y2405" i="63"/>
  <c r="X2407" i="63"/>
  <c r="Y2406" i="63"/>
  <c r="X2408" i="63"/>
  <c r="X2409" i="63" s="1"/>
  <c r="Y2407" i="63"/>
  <c r="X2410" i="63"/>
  <c r="X2411" i="63" s="1"/>
  <c r="X2412" i="63" s="1"/>
  <c r="Y2409" i="63"/>
  <c r="Y2412" i="63"/>
  <c r="X2413" i="63"/>
  <c r="X2414" i="63"/>
  <c r="X2415" i="63" s="1"/>
  <c r="Y2413" i="63"/>
  <c r="X2416" i="63"/>
  <c r="Y2415" i="63"/>
  <c r="X2417" i="63"/>
  <c r="Y2416" i="63"/>
  <c r="X2418" i="63"/>
  <c r="X2419" i="63" s="1"/>
  <c r="X2420" i="63" s="1"/>
  <c r="Y2417" i="63"/>
  <c r="Y2420" i="63"/>
  <c r="X2421" i="63"/>
  <c r="X2422" i="63"/>
  <c r="Y2421" i="63"/>
  <c r="X2423" i="63"/>
  <c r="Y2422" i="63"/>
  <c r="X2424" i="63"/>
  <c r="X2425" i="63" s="1"/>
  <c r="Y2423" i="63"/>
  <c r="Y2425" i="63"/>
  <c r="X2426" i="63"/>
  <c r="X2427" i="63" s="1"/>
  <c r="X2428" i="63" s="1"/>
  <c r="X2429" i="63" s="1"/>
  <c r="X2430" i="63" s="1"/>
  <c r="X2431" i="63" s="1"/>
  <c r="X2432" i="63" s="1"/>
  <c r="X2433" i="63" s="1"/>
  <c r="X2434" i="63" s="1"/>
  <c r="Y2434" i="63"/>
  <c r="X2435" i="63"/>
  <c r="X2436" i="63" s="1"/>
  <c r="X2437" i="63" s="1"/>
  <c r="X2438" i="63"/>
  <c r="X2439" i="63" s="1"/>
  <c r="X2440" i="63" s="1"/>
  <c r="Y2437" i="63"/>
  <c r="Y2440" i="63"/>
  <c r="X2441" i="63"/>
  <c r="X2442" i="63"/>
  <c r="X2443" i="63" s="1"/>
  <c r="X2444" i="63" s="1"/>
  <c r="X2445" i="63" s="1"/>
  <c r="Y2441" i="63"/>
  <c r="X2446" i="63"/>
  <c r="X2447" i="63" s="1"/>
  <c r="Y2445" i="63"/>
  <c r="X2448" i="63"/>
  <c r="X2449" i="63" s="1"/>
  <c r="Y2447" i="63"/>
  <c r="X2450" i="63"/>
  <c r="X2451" i="63" s="1"/>
  <c r="Y2449" i="63"/>
  <c r="Y2451" i="63"/>
  <c r="X2452" i="63"/>
  <c r="X2453" i="63" s="1"/>
  <c r="X2454" i="63"/>
  <c r="Y2453" i="63"/>
  <c r="X2455" i="63"/>
  <c r="Y2454" i="63"/>
  <c r="X2456" i="63"/>
  <c r="X2457" i="63" s="1"/>
  <c r="X2458" i="63" s="1"/>
  <c r="Y2455" i="63"/>
  <c r="X2459" i="63"/>
  <c r="X2460" i="63" s="1"/>
  <c r="X2461" i="63" s="1"/>
  <c r="X2462" i="63" s="1"/>
  <c r="X2463" i="63" s="1"/>
  <c r="Y2458" i="63"/>
  <c r="X2464" i="63"/>
  <c r="Y2463" i="63"/>
  <c r="X2465" i="63"/>
  <c r="Y2464" i="63"/>
  <c r="X2466" i="63"/>
  <c r="Y2465" i="63"/>
  <c r="X2467" i="63"/>
  <c r="X2468" i="63" s="1"/>
  <c r="Y2466" i="63"/>
  <c r="X2469" i="63"/>
  <c r="X2470" i="63" s="1"/>
  <c r="Y2468" i="63"/>
  <c r="X2471" i="63"/>
  <c r="Y2470" i="63"/>
  <c r="X2472" i="63"/>
  <c r="Y2471" i="63"/>
  <c r="X2473" i="63"/>
  <c r="X2474" i="63" s="1"/>
  <c r="Y2472" i="63"/>
  <c r="X2475" i="63"/>
  <c r="X2476" i="63" s="1"/>
  <c r="Y2474" i="63"/>
  <c r="X2477" i="63"/>
  <c r="X2478" i="63" s="1"/>
  <c r="Y2476" i="63"/>
  <c r="X2479" i="63"/>
  <c r="Y2478" i="63"/>
  <c r="X2480" i="63"/>
  <c r="X2481" i="63" s="1"/>
  <c r="Y2479" i="63"/>
  <c r="X2482" i="63"/>
  <c r="X2483" i="63" s="1"/>
  <c r="Y2481" i="63"/>
  <c r="X2484" i="63"/>
  <c r="Y2483" i="63"/>
  <c r="X2485" i="63"/>
  <c r="X2486" i="63" s="1"/>
  <c r="X2487" i="63" s="1"/>
  <c r="Y2484" i="63"/>
  <c r="Y2487" i="63"/>
  <c r="X2488" i="63"/>
  <c r="X2489" i="63" s="1"/>
  <c r="X2490" i="63"/>
  <c r="X2491" i="63" s="1"/>
  <c r="X2492" i="63" s="1"/>
  <c r="Y2489" i="63"/>
  <c r="X2493" i="63"/>
  <c r="X2494" i="63" s="1"/>
  <c r="X2495" i="63" s="1"/>
  <c r="X2496" i="63" s="1"/>
  <c r="X2497" i="63" s="1"/>
  <c r="X2498" i="63" s="1"/>
  <c r="Y2492" i="63"/>
  <c r="Y2498" i="63"/>
  <c r="X2499" i="63"/>
  <c r="Y2499" i="63"/>
  <c r="X2500" i="63"/>
  <c r="X2501" i="63"/>
  <c r="X2502" i="63" s="1"/>
  <c r="X2503" i="63" s="1"/>
  <c r="Y2500" i="63"/>
  <c r="Y2503" i="63"/>
  <c r="X2504" i="63"/>
  <c r="Y2504" i="63"/>
  <c r="X2505" i="63"/>
  <c r="X2506" i="63" s="1"/>
  <c r="X2507" i="63" s="1"/>
  <c r="X2508" i="63"/>
  <c r="Y2507" i="63"/>
  <c r="Y2508" i="63"/>
  <c r="X2509" i="63"/>
  <c r="X2510" i="63" s="1"/>
  <c r="X2511" i="63" s="1"/>
  <c r="X2512" i="63" s="1"/>
  <c r="X2513" i="63" s="1"/>
  <c r="X2514" i="63" s="1"/>
  <c r="X2515" i="63"/>
  <c r="Y2514" i="63"/>
  <c r="X2516" i="63"/>
  <c r="X2517" i="63" s="1"/>
  <c r="Y2515" i="63"/>
  <c r="X2518" i="63"/>
  <c r="X2519" i="63" s="1"/>
  <c r="Y2517" i="63"/>
  <c r="X2520" i="63"/>
  <c r="Y2519" i="63"/>
  <c r="X2521" i="63"/>
  <c r="X2522" i="63" s="1"/>
  <c r="Y2520" i="63"/>
  <c r="X2523" i="63"/>
  <c r="Y2522" i="63"/>
  <c r="X2524" i="63"/>
  <c r="X2525" i="63" s="1"/>
  <c r="Y2523" i="63"/>
  <c r="X2526" i="63"/>
  <c r="X2527" i="63" s="1"/>
  <c r="Y2525" i="63"/>
  <c r="X2528" i="63"/>
  <c r="Y2527" i="63"/>
  <c r="X2529" i="63"/>
  <c r="Y2528" i="63"/>
  <c r="Y2529" i="63"/>
  <c r="X2530" i="63"/>
  <c r="Y2530" i="63"/>
  <c r="X2531" i="63"/>
  <c r="X2532" i="63" s="1"/>
  <c r="X2533" i="63"/>
  <c r="X2534" i="63" s="1"/>
  <c r="Y2532" i="63"/>
  <c r="Y2534" i="63"/>
  <c r="X2535" i="63"/>
  <c r="Y2535" i="63"/>
  <c r="X2536" i="63"/>
  <c r="X2537" i="63"/>
  <c r="X2538" i="63" s="1"/>
  <c r="X2539" i="63" s="1"/>
  <c r="X2540" i="63" s="1"/>
  <c r="X2541" i="63" s="1"/>
  <c r="Y2536" i="63"/>
  <c r="Y2541" i="63"/>
  <c r="X2542" i="63"/>
  <c r="X2543" i="63" s="1"/>
  <c r="X2544" i="63" s="1"/>
  <c r="X2545" i="63"/>
  <c r="X2546" i="63" s="1"/>
  <c r="Y2544" i="63"/>
  <c r="X2547" i="63"/>
  <c r="Y2546" i="63"/>
  <c r="X2548" i="63"/>
  <c r="Y2547" i="63"/>
  <c r="X2549" i="63"/>
  <c r="X2550" i="63" s="1"/>
  <c r="Y2548" i="63"/>
  <c r="Y2550" i="63"/>
  <c r="X2551" i="63"/>
  <c r="X2552" i="63" s="1"/>
  <c r="X2553" i="63"/>
  <c r="X2554" i="63" s="1"/>
  <c r="X2555" i="63" s="1"/>
  <c r="X2556" i="63" s="1"/>
  <c r="X2557" i="63" s="1"/>
  <c r="X2558" i="63" s="1"/>
  <c r="Y2552" i="63"/>
  <c r="Y2558" i="63"/>
  <c r="X2559" i="63"/>
  <c r="X2560" i="63"/>
  <c r="X2561" i="63" s="1"/>
  <c r="X2562" i="63" s="1"/>
  <c r="Y2559" i="63"/>
  <c r="Y2562" i="63"/>
  <c r="X2563" i="63"/>
  <c r="X2564" i="63" s="1"/>
  <c r="X2565" i="63"/>
  <c r="Y2564" i="63"/>
  <c r="X2566" i="63"/>
  <c r="X2567" i="63" s="1"/>
  <c r="X2568" i="63" s="1"/>
  <c r="Y2565" i="63"/>
  <c r="X2569" i="63"/>
  <c r="Y2568" i="63"/>
  <c r="X2570" i="63"/>
  <c r="X2571" i="63" s="1"/>
  <c r="Y2569" i="63"/>
  <c r="X2572" i="63"/>
  <c r="Y2571" i="63"/>
  <c r="Y2572" i="63"/>
  <c r="X2573" i="63"/>
  <c r="Y2573" i="63"/>
  <c r="X2574" i="63"/>
  <c r="X2575" i="63" s="1"/>
  <c r="X2576" i="63" s="1"/>
  <c r="X2577" i="63"/>
  <c r="X2578" i="63" s="1"/>
  <c r="X2579" i="63" s="1"/>
  <c r="Y2576" i="63"/>
  <c r="Y2579" i="63"/>
  <c r="X2580" i="63"/>
  <c r="X2581" i="63"/>
  <c r="X2582" i="63" s="1"/>
  <c r="Y2580" i="63"/>
  <c r="X2583" i="63"/>
  <c r="Y2582" i="63"/>
  <c r="X2584" i="63"/>
  <c r="Y2583" i="63"/>
  <c r="X2585" i="63"/>
  <c r="X2586" i="63" s="1"/>
  <c r="Y2584" i="63"/>
  <c r="X2587" i="63"/>
  <c r="X2588" i="63" s="1"/>
  <c r="Y2586" i="63"/>
  <c r="X2589" i="63"/>
  <c r="X2590" i="63" s="1"/>
  <c r="Y2588" i="63"/>
  <c r="X2591" i="63"/>
  <c r="X2592" i="63" s="1"/>
  <c r="X2593" i="63" s="1"/>
  <c r="Y2590" i="63"/>
  <c r="Y2593" i="63"/>
  <c r="X2594" i="63"/>
  <c r="Y2594" i="63"/>
  <c r="X2595" i="63"/>
  <c r="X2596" i="63" s="1"/>
  <c r="X2597" i="63"/>
  <c r="Y2596" i="63"/>
  <c r="X2598" i="63"/>
  <c r="X2599" i="63" s="1"/>
  <c r="X2600" i="63" s="1"/>
  <c r="Y2597" i="63"/>
  <c r="X2601" i="63"/>
  <c r="X2602" i="63" s="1"/>
  <c r="X2603" i="63" s="1"/>
  <c r="X2604" i="63" s="1"/>
  <c r="X2605" i="63" s="1"/>
  <c r="Y2600" i="63"/>
  <c r="X2606" i="63"/>
  <c r="Y2605" i="63"/>
  <c r="X2607" i="63"/>
  <c r="X2608" i="63" s="1"/>
  <c r="Y2606" i="63"/>
  <c r="X2609" i="63"/>
  <c r="X2610" i="63" s="1"/>
  <c r="Y2608" i="63"/>
  <c r="X2611" i="63"/>
  <c r="X2612" i="63" s="1"/>
  <c r="Y2610" i="63"/>
  <c r="X2613" i="63"/>
  <c r="Y2612" i="63"/>
  <c r="X2614" i="63"/>
  <c r="Y2613" i="63"/>
  <c r="Y2614" i="63"/>
  <c r="X2615" i="63"/>
  <c r="X2616" i="63" s="1"/>
  <c r="X2617" i="63" s="1"/>
  <c r="X2618" i="63" s="1"/>
  <c r="X2619" i="63" s="1"/>
  <c r="X2620" i="63" s="1"/>
  <c r="X2621" i="63"/>
  <c r="X2622" i="63" s="1"/>
  <c r="Y2620" i="63"/>
  <c r="Y2622" i="63"/>
  <c r="X2623" i="63"/>
  <c r="X2624" i="63" s="1"/>
  <c r="X2625" i="63" s="1"/>
  <c r="X2626" i="63"/>
  <c r="X2627" i="63" s="1"/>
  <c r="X2628" i="63" s="1"/>
  <c r="X2629" i="63" s="1"/>
  <c r="Y2625" i="63"/>
  <c r="X2630" i="63"/>
  <c r="Y2629" i="63"/>
  <c r="X2631" i="63"/>
  <c r="X2632" i="63" s="1"/>
  <c r="Y2630" i="63"/>
  <c r="Y2632" i="63"/>
  <c r="X2633" i="63"/>
  <c r="Y2633" i="63"/>
  <c r="X2634" i="63"/>
  <c r="X2635" i="63"/>
  <c r="X2636" i="63" s="1"/>
  <c r="X2637" i="63" s="1"/>
  <c r="Y2634" i="63"/>
  <c r="Y2637" i="63"/>
  <c r="X2638" i="63"/>
  <c r="X2639" i="63" s="1"/>
  <c r="X2640" i="63"/>
  <c r="X2641" i="63" s="1"/>
  <c r="Y2639" i="63"/>
  <c r="X2642" i="63"/>
  <c r="X2643" i="63" s="1"/>
  <c r="Y2641" i="63"/>
  <c r="X2644" i="63"/>
  <c r="X2645" i="63" s="1"/>
  <c r="Y2643" i="63"/>
  <c r="X2646" i="63"/>
  <c r="Y2645" i="63"/>
  <c r="X2647" i="63"/>
  <c r="X2648" i="63" s="1"/>
  <c r="Y2646" i="63"/>
  <c r="X2649" i="63"/>
  <c r="Y2648" i="63"/>
  <c r="X2650" i="63"/>
  <c r="Y2649" i="63"/>
  <c r="X2651" i="63"/>
  <c r="X2652" i="63" s="1"/>
  <c r="Y2650" i="63"/>
  <c r="X2653" i="63"/>
  <c r="X2654" i="63" s="1"/>
  <c r="Y2652" i="63"/>
  <c r="X2655" i="63"/>
  <c r="X2656" i="63" s="1"/>
  <c r="Y2654" i="63"/>
  <c r="X2657" i="63"/>
  <c r="Y2656" i="63"/>
  <c r="Y2657" i="63"/>
  <c r="X2658" i="63"/>
  <c r="X2659" i="63" s="1"/>
  <c r="X2660" i="63" s="1"/>
  <c r="X2661" i="63" s="1"/>
  <c r="X2662" i="63" s="1"/>
  <c r="X2663" i="63"/>
  <c r="X2664" i="63" s="1"/>
  <c r="X2665" i="63" s="1"/>
  <c r="Y2662" i="63"/>
  <c r="X2666" i="63"/>
  <c r="X2667" i="63" s="1"/>
  <c r="Y2665" i="63"/>
  <c r="X2668" i="63"/>
  <c r="X2669" i="63" s="1"/>
  <c r="Y2667" i="63"/>
  <c r="X2670" i="63"/>
  <c r="Y2669" i="63"/>
  <c r="X2671" i="63"/>
  <c r="Y2670" i="63"/>
  <c r="X2672" i="63"/>
  <c r="X2673" i="63" s="1"/>
  <c r="Y2671" i="63"/>
  <c r="X2674" i="63"/>
  <c r="Y2673" i="63"/>
  <c r="Y2674" i="63"/>
  <c r="X2675" i="63"/>
  <c r="X2676" i="63" s="1"/>
  <c r="X2677" i="63" s="1"/>
  <c r="X2678" i="63" s="1"/>
  <c r="X2679" i="63" s="1"/>
  <c r="X2680" i="63" s="1"/>
  <c r="X2681" i="63" s="1"/>
  <c r="X2682" i="63" s="1"/>
  <c r="X2683" i="63"/>
  <c r="Y2682" i="63"/>
  <c r="X2684" i="63"/>
  <c r="X2685" i="63" s="1"/>
  <c r="X2686" i="63" s="1"/>
  <c r="X2687" i="63" s="1"/>
  <c r="Y2683" i="63"/>
  <c r="X2688" i="63"/>
  <c r="Y2687" i="63"/>
  <c r="Y2688" i="63"/>
  <c r="X2689" i="63"/>
  <c r="X2690" i="63" s="1"/>
  <c r="X2691" i="63" s="1"/>
  <c r="X2692" i="63" s="1"/>
  <c r="X2693" i="63"/>
  <c r="X2694" i="63" s="1"/>
  <c r="Y2692" i="63"/>
  <c r="Y2694" i="63"/>
  <c r="X2695" i="63"/>
  <c r="X2696" i="63"/>
  <c r="X2697" i="63" s="1"/>
  <c r="X2698" i="63" s="1"/>
  <c r="X2699" i="63" s="1"/>
  <c r="Y2695" i="63"/>
  <c r="X2700" i="63"/>
  <c r="X2701" i="63" s="1"/>
  <c r="X2702" i="63" s="1"/>
  <c r="Y2699" i="63"/>
  <c r="X2703" i="63"/>
  <c r="Y2702" i="63"/>
  <c r="X2704" i="63"/>
  <c r="X2705" i="63" s="1"/>
  <c r="Y2703" i="63"/>
  <c r="Y2705" i="63"/>
  <c r="X2706" i="63"/>
  <c r="X2707" i="63"/>
  <c r="Y2706" i="63"/>
  <c r="X2708" i="63"/>
  <c r="Y2707" i="63"/>
  <c r="Y2708" i="63"/>
  <c r="X2709" i="63"/>
  <c r="X2710" i="63"/>
  <c r="X2711" i="63" s="1"/>
  <c r="X2712" i="63" s="1"/>
  <c r="X2713" i="63" s="1"/>
  <c r="X2714" i="63" s="1"/>
  <c r="Y2709" i="63"/>
  <c r="X2715" i="63"/>
  <c r="Y2714" i="63"/>
  <c r="Y2715" i="63"/>
  <c r="X2716" i="63"/>
  <c r="X2717" i="63"/>
  <c r="Y2716" i="63"/>
  <c r="X2718" i="63"/>
  <c r="X2719" i="63" s="1"/>
  <c r="X2720" i="63" s="1"/>
  <c r="X2721" i="63" s="1"/>
  <c r="Y2717" i="63"/>
  <c r="Y2721" i="63"/>
  <c r="X2722" i="63"/>
  <c r="X2723" i="63" s="1"/>
  <c r="X2724" i="63" s="1"/>
  <c r="X2725" i="63" s="1"/>
  <c r="X2726" i="63" s="1"/>
  <c r="X2727" i="63" s="1"/>
  <c r="X2728" i="63" s="1"/>
  <c r="X2729" i="63" s="1"/>
  <c r="X2730" i="63" s="1"/>
  <c r="X2731" i="63" s="1"/>
  <c r="X2732" i="63" s="1"/>
  <c r="X2733" i="63" s="1"/>
  <c r="X2734" i="63" s="1"/>
  <c r="X2735" i="63" s="1"/>
  <c r="X2736" i="63" s="1"/>
  <c r="Y2736" i="63"/>
  <c r="X2737" i="63"/>
  <c r="X2738" i="63" s="1"/>
  <c r="X2739" i="63" s="1"/>
  <c r="Y2739" i="63"/>
  <c r="X2740" i="63"/>
  <c r="X2741" i="63"/>
  <c r="X2742" i="63" s="1"/>
  <c r="Y2740" i="63"/>
  <c r="Y2742" i="63"/>
  <c r="X2743" i="63"/>
  <c r="X2744" i="63"/>
  <c r="Y2743" i="63"/>
  <c r="X2745" i="63"/>
  <c r="Y2744" i="63"/>
  <c r="X2746" i="63"/>
  <c r="Y2745" i="63"/>
  <c r="Y2746" i="63"/>
  <c r="X2747" i="63"/>
  <c r="X2748" i="63" s="1"/>
  <c r="X2749" i="63"/>
  <c r="X2750" i="63" s="1"/>
  <c r="Y2748" i="63"/>
  <c r="Y2750" i="63"/>
  <c r="X2751" i="63"/>
  <c r="X2752" i="63" s="1"/>
  <c r="X2753" i="63" s="1"/>
  <c r="X2754" i="63"/>
  <c r="Y2753" i="63"/>
  <c r="X2755" i="63"/>
  <c r="X2756" i="63" s="1"/>
  <c r="X2757" i="63" s="1"/>
  <c r="Y2754" i="63"/>
  <c r="Y2757" i="63"/>
  <c r="X2758" i="63"/>
  <c r="X2759" i="63" s="1"/>
  <c r="X2760" i="63" s="1"/>
  <c r="X2761" i="63" s="1"/>
  <c r="X2762" i="63"/>
  <c r="Y2761" i="63"/>
  <c r="Y2762" i="63"/>
  <c r="X2763" i="63"/>
  <c r="X2764" i="63"/>
  <c r="Y2763" i="63"/>
  <c r="X2765" i="63"/>
  <c r="X2766" i="63" s="1"/>
  <c r="Y2764" i="63"/>
  <c r="X2767" i="63"/>
  <c r="X2768" i="63" s="1"/>
  <c r="Y2766" i="63"/>
  <c r="X2769" i="63"/>
  <c r="Y2768" i="63"/>
  <c r="X2770" i="63"/>
  <c r="Y2769" i="63"/>
  <c r="X2771" i="63"/>
  <c r="Y2770" i="63"/>
  <c r="X2772" i="63"/>
  <c r="Y2771" i="63"/>
  <c r="Y2772" i="63"/>
  <c r="X2773" i="63"/>
  <c r="X2774" i="63"/>
  <c r="Y2773" i="63"/>
  <c r="X2775" i="63"/>
  <c r="Y2774" i="63"/>
  <c r="X2776" i="63"/>
  <c r="Y2775" i="63"/>
  <c r="X2777" i="63"/>
  <c r="X2778" i="63" s="1"/>
  <c r="Y2776" i="63"/>
  <c r="X2779" i="63"/>
  <c r="X2780" i="63" s="1"/>
  <c r="X2781" i="63" s="1"/>
  <c r="Y2778" i="63"/>
  <c r="X2782" i="63"/>
  <c r="X2783" i="63" s="1"/>
  <c r="X2784" i="63" s="1"/>
  <c r="X2785" i="63" s="1"/>
  <c r="Y2781" i="63"/>
  <c r="X2786" i="63"/>
  <c r="X2787" i="63" s="1"/>
  <c r="X2788" i="63" s="1"/>
  <c r="X2789" i="63" s="1"/>
  <c r="X2790" i="63" s="1"/>
  <c r="Y2785" i="63"/>
  <c r="X2791" i="63"/>
  <c r="Y2790" i="63"/>
  <c r="X2792" i="63"/>
  <c r="X2793" i="63" s="1"/>
  <c r="Y2791" i="63"/>
  <c r="X2794" i="63"/>
  <c r="X2795" i="63" s="1"/>
  <c r="X2796" i="63" s="1"/>
  <c r="Y2793" i="63"/>
  <c r="X2797" i="63"/>
  <c r="X2798" i="63" s="1"/>
  <c r="X2799" i="63" s="1"/>
  <c r="X2800" i="63" s="1"/>
  <c r="Y2796" i="63"/>
  <c r="X2801" i="63"/>
  <c r="X2802" i="63" s="1"/>
  <c r="Y2800" i="63"/>
  <c r="X2803" i="63"/>
  <c r="X2804" i="63" s="1"/>
  <c r="Y2802" i="63"/>
  <c r="X2805" i="63"/>
  <c r="Y2804" i="63"/>
  <c r="X2806" i="63"/>
  <c r="Y2805" i="63"/>
  <c r="X2807" i="63"/>
  <c r="X2808" i="63" s="1"/>
  <c r="Y2806" i="63"/>
  <c r="Y2808" i="63"/>
  <c r="X2809" i="63"/>
  <c r="X2810" i="63" s="1"/>
  <c r="X2811" i="63"/>
  <c r="X2812" i="63" s="1"/>
  <c r="X2813" i="63" s="1"/>
  <c r="X2814" i="63" s="1"/>
  <c r="X2815" i="63" s="1"/>
  <c r="X2816" i="63" s="1"/>
  <c r="Y2810" i="63"/>
  <c r="X2817" i="63"/>
  <c r="Y2816" i="63"/>
  <c r="Y2817" i="63"/>
  <c r="X2818" i="63"/>
  <c r="X2819" i="63" s="1"/>
  <c r="X2820" i="63" s="1"/>
  <c r="X2821" i="63" s="1"/>
  <c r="X2822" i="63" s="1"/>
  <c r="X2823" i="63" s="1"/>
  <c r="X2824" i="63"/>
  <c r="Y2823" i="63"/>
  <c r="X2825" i="63"/>
  <c r="Y2824" i="63"/>
  <c r="X2826" i="63"/>
  <c r="X2827" i="63" s="1"/>
  <c r="Y2825" i="63"/>
  <c r="X2828" i="63"/>
  <c r="X2829" i="63" s="1"/>
  <c r="X2830" i="63" s="1"/>
  <c r="X2831" i="63" s="1"/>
  <c r="X2832" i="63" s="1"/>
  <c r="Y2827" i="63"/>
  <c r="X2833" i="63"/>
  <c r="Y2832" i="63"/>
  <c r="Y2833" i="63"/>
  <c r="X2834" i="63"/>
  <c r="X2835" i="63" s="1"/>
  <c r="X2836" i="63"/>
  <c r="X2837" i="63" s="1"/>
  <c r="Y2835" i="63"/>
  <c r="Y2837" i="63"/>
  <c r="X2838" i="63"/>
  <c r="X2839" i="63"/>
  <c r="Y2838" i="63"/>
  <c r="Y2839" i="63"/>
  <c r="X2840" i="63"/>
  <c r="X2841" i="63"/>
  <c r="Y2840" i="63"/>
  <c r="Y2841" i="63"/>
  <c r="X2842" i="63"/>
  <c r="X2843" i="63" s="1"/>
  <c r="X2844" i="63"/>
  <c r="Y2843" i="63"/>
  <c r="X2845" i="63"/>
  <c r="Y2844" i="63"/>
  <c r="X2846" i="63"/>
  <c r="Y2845" i="63"/>
  <c r="X2847" i="63"/>
  <c r="X2848" i="63" s="1"/>
  <c r="X2849" i="63" s="1"/>
  <c r="X2850" i="63" s="1"/>
  <c r="X2851" i="63" s="1"/>
  <c r="X2852" i="63" s="1"/>
  <c r="Y2846" i="63"/>
  <c r="X2853" i="63"/>
  <c r="X2854" i="63" s="1"/>
  <c r="Y2852" i="63"/>
  <c r="X2855" i="63"/>
  <c r="Y2854" i="63"/>
  <c r="X2856" i="63"/>
  <c r="Y2855" i="63"/>
  <c r="X2857" i="63"/>
  <c r="Y2856" i="63"/>
  <c r="X2858" i="63"/>
  <c r="X2859" i="63" s="1"/>
  <c r="X2860" i="63" s="1"/>
  <c r="X2861" i="63" s="1"/>
  <c r="Y2857" i="63"/>
  <c r="X2862" i="63"/>
  <c r="X2863" i="63" s="1"/>
  <c r="Y2861" i="63"/>
  <c r="X2864" i="63"/>
  <c r="Y2863" i="63"/>
  <c r="X2865" i="63"/>
  <c r="X2866" i="63" s="1"/>
  <c r="Y2864" i="63"/>
  <c r="X2867" i="63"/>
  <c r="X2868" i="63" s="1"/>
  <c r="Y2866" i="63"/>
  <c r="X2869" i="63"/>
  <c r="X2870" i="63" s="1"/>
  <c r="Y2868" i="63"/>
  <c r="Y2870" i="63"/>
  <c r="X2871" i="63"/>
  <c r="X2872" i="63"/>
  <c r="Y2871" i="63"/>
  <c r="X2873" i="63"/>
  <c r="X2874" i="63" s="1"/>
  <c r="X2875" i="63" s="1"/>
  <c r="X2876" i="63" s="1"/>
  <c r="Y2872" i="63"/>
  <c r="X2877" i="63"/>
  <c r="X2878" i="63" s="1"/>
  <c r="Y2876" i="63"/>
  <c r="Y2878" i="63"/>
  <c r="X2879" i="63"/>
  <c r="X2880" i="63"/>
  <c r="Y2879" i="63"/>
  <c r="Y2880" i="63"/>
  <c r="X2881" i="63"/>
  <c r="X2882" i="63" s="1"/>
  <c r="X2883" i="63" s="1"/>
  <c r="X2884" i="63"/>
  <c r="X2885" i="63" s="1"/>
  <c r="X2886" i="63" s="1"/>
  <c r="X2887" i="63" s="1"/>
  <c r="Y2883" i="63"/>
  <c r="X2888" i="63"/>
  <c r="Y2887" i="63"/>
  <c r="X2889" i="63"/>
  <c r="Y2888" i="63"/>
  <c r="X2890" i="63"/>
  <c r="X2891" i="63" s="1"/>
  <c r="Y2889" i="63"/>
  <c r="Y2891" i="63"/>
  <c r="X2892" i="63"/>
  <c r="X2893" i="63" s="1"/>
  <c r="X2894" i="63"/>
  <c r="Y2893" i="63"/>
  <c r="X2895" i="63"/>
  <c r="Y2894" i="63"/>
  <c r="X2896" i="63"/>
  <c r="X2897" i="63" s="1"/>
  <c r="X2898" i="63" s="1"/>
  <c r="Y2895" i="63"/>
  <c r="X2899" i="63"/>
  <c r="X2900" i="63" s="1"/>
  <c r="Y2898" i="63"/>
  <c r="X2901" i="63"/>
  <c r="X2902" i="63" s="1"/>
  <c r="Y2900" i="63"/>
  <c r="X2903" i="63"/>
  <c r="X2904" i="63" s="1"/>
  <c r="X2905" i="63" s="1"/>
  <c r="Y2902" i="63"/>
  <c r="X2906" i="63"/>
  <c r="X2907" i="63" s="1"/>
  <c r="X2908" i="63" s="1"/>
  <c r="X2909" i="63" s="1"/>
  <c r="Y2905" i="63"/>
  <c r="X2910" i="63"/>
  <c r="X2911" i="63" s="1"/>
  <c r="Y2909" i="63"/>
  <c r="X2912" i="63"/>
  <c r="Y2911" i="63"/>
  <c r="Y2912" i="63"/>
  <c r="X2913" i="63"/>
  <c r="X2914" i="63"/>
  <c r="Y2913" i="63"/>
  <c r="X2915" i="63"/>
  <c r="Y2914" i="63"/>
  <c r="X2916" i="63"/>
  <c r="Y2915" i="63"/>
  <c r="X2917" i="63"/>
  <c r="X2918" i="63" s="1"/>
  <c r="X2919" i="63" s="1"/>
  <c r="X2920" i="63" s="1"/>
  <c r="Y2916" i="63"/>
  <c r="Y2920" i="63"/>
  <c r="X2921" i="63"/>
  <c r="X2922" i="63"/>
  <c r="X2923" i="63" s="1"/>
  <c r="X2924" i="63" s="1"/>
  <c r="Y2921" i="63"/>
  <c r="X2925" i="63"/>
  <c r="X2926" i="63" s="1"/>
  <c r="Y2924" i="63"/>
  <c r="X2927" i="63"/>
  <c r="Y2926" i="63"/>
  <c r="X2928" i="63"/>
  <c r="X2929" i="63" s="1"/>
  <c r="Y2927" i="63"/>
  <c r="X2930" i="63"/>
  <c r="X2931" i="63" s="1"/>
  <c r="Y2929" i="63"/>
  <c r="X2932" i="63"/>
  <c r="Y2931" i="63"/>
  <c r="Y2932" i="63"/>
  <c r="X2933" i="63"/>
  <c r="X2934" i="63"/>
  <c r="Y2933" i="63"/>
  <c r="X2935" i="63"/>
  <c r="X2936" i="63" s="1"/>
  <c r="Y2934" i="63"/>
  <c r="X2937" i="63"/>
  <c r="X2938" i="63" s="1"/>
  <c r="X2939" i="63" s="1"/>
  <c r="Y2936" i="63"/>
  <c r="X2940" i="63"/>
  <c r="X2941" i="63" s="1"/>
  <c r="X2942" i="63" s="1"/>
  <c r="X2943" i="63" s="1"/>
  <c r="X2944" i="63" s="1"/>
  <c r="Y2939" i="63"/>
  <c r="Y2944" i="63"/>
  <c r="X2945" i="63"/>
  <c r="X2946" i="63" s="1"/>
  <c r="X2947" i="63"/>
  <c r="Y2946" i="63"/>
  <c r="X2948" i="63"/>
  <c r="Y2947" i="63"/>
  <c r="X2949" i="63"/>
  <c r="X2950" i="63" s="1"/>
  <c r="X2951" i="63" s="1"/>
  <c r="X2952" i="63" s="1"/>
  <c r="X2953" i="63" s="1"/>
  <c r="Y2948" i="63"/>
  <c r="X2954" i="63"/>
  <c r="Y2953" i="63"/>
  <c r="Y2954" i="63"/>
  <c r="X2955" i="63"/>
  <c r="X2956" i="63"/>
  <c r="Y2955" i="63"/>
  <c r="X2957" i="63"/>
  <c r="Y2956" i="63"/>
  <c r="X2958" i="63"/>
  <c r="Y2957" i="63"/>
  <c r="X2959" i="63"/>
  <c r="Y2958" i="63"/>
  <c r="X2960" i="63"/>
  <c r="X2961" i="63" s="1"/>
  <c r="X2962" i="63" s="1"/>
  <c r="X2963" i="63" s="1"/>
  <c r="Y2959" i="63"/>
  <c r="X2964" i="63"/>
  <c r="Y2963" i="63"/>
  <c r="Y2964" i="63"/>
  <c r="X2965" i="63"/>
  <c r="X2966" i="63" s="1"/>
  <c r="X2967" i="63" s="1"/>
  <c r="X2968" i="63"/>
  <c r="X2969" i="63" s="1"/>
  <c r="Y2967" i="63"/>
  <c r="X2970" i="63"/>
  <c r="X2971" i="63" s="1"/>
  <c r="X2972" i="63" s="1"/>
  <c r="X2973" i="63" s="1"/>
  <c r="Y2969" i="63"/>
  <c r="Y2973" i="63"/>
  <c r="X2974" i="63"/>
  <c r="X2975" i="63"/>
  <c r="X2976" i="63" s="1"/>
  <c r="X2977" i="63" s="1"/>
  <c r="Y2974" i="63"/>
  <c r="X2978" i="63"/>
  <c r="X2979" i="63" s="1"/>
  <c r="X2980" i="63" s="1"/>
  <c r="X2981" i="63" s="1"/>
  <c r="X2982" i="63" s="1"/>
  <c r="Y2977" i="63"/>
  <c r="Y2982" i="63"/>
  <c r="X2983" i="63"/>
  <c r="X2984" i="63" s="1"/>
  <c r="X2985" i="63"/>
  <c r="Y2984" i="63"/>
  <c r="X2986" i="63"/>
  <c r="X2987" i="63" s="1"/>
  <c r="Y2985" i="63"/>
  <c r="Y2987" i="63"/>
  <c r="X2988" i="63"/>
  <c r="X2989" i="63" s="1"/>
  <c r="X2990" i="63"/>
  <c r="Y2989" i="63"/>
  <c r="X2991" i="63"/>
  <c r="X2992" i="63" s="1"/>
  <c r="Y2990" i="63"/>
  <c r="Y2992" i="63"/>
  <c r="X2993" i="63"/>
  <c r="X2994" i="63"/>
  <c r="Y2993" i="63"/>
  <c r="Y2994" i="63"/>
  <c r="X2995" i="63"/>
  <c r="X2996" i="63"/>
  <c r="X2997" i="63" s="1"/>
  <c r="Y2995" i="63"/>
  <c r="X2998" i="63"/>
  <c r="Y2997" i="63"/>
  <c r="X2999" i="63"/>
  <c r="Y2998" i="63"/>
  <c r="X3000" i="63"/>
  <c r="Y2999" i="63"/>
  <c r="X3001" i="63"/>
  <c r="X3002" i="63" s="1"/>
  <c r="X3003" i="63" s="1"/>
  <c r="Y3000" i="63"/>
  <c r="X3004" i="63"/>
  <c r="X3005" i="63" s="1"/>
  <c r="Y3003" i="63"/>
  <c r="X3006" i="63"/>
  <c r="Y3005" i="63"/>
  <c r="Y3006" i="63"/>
  <c r="X3007" i="63"/>
  <c r="X3008" i="63" s="1"/>
  <c r="X3009" i="63"/>
  <c r="Y3008" i="63"/>
  <c r="X3010" i="63"/>
  <c r="Y3009" i="63"/>
  <c r="X3011" i="63"/>
  <c r="Y3010" i="63"/>
  <c r="X3012" i="63"/>
  <c r="X3013" i="63" s="1"/>
  <c r="X3014" i="63" s="1"/>
  <c r="X3015" i="63" s="1"/>
  <c r="Y3011" i="63"/>
  <c r="X3016" i="63"/>
  <c r="X3017" i="63" s="1"/>
  <c r="Y3015" i="63"/>
  <c r="X3018" i="63"/>
  <c r="X3019" i="63" s="1"/>
  <c r="Y3017" i="63"/>
  <c r="Y3019" i="63"/>
  <c r="X3020" i="63"/>
  <c r="X3021" i="63" s="1"/>
  <c r="X3022" i="63" s="1"/>
  <c r="Y3022" i="63"/>
  <c r="X3023" i="63"/>
  <c r="X3024" i="63" s="1"/>
  <c r="X3025" i="63" s="1"/>
  <c r="X3026" i="63" s="1"/>
  <c r="X3027" i="63" s="1"/>
  <c r="X3028" i="63" s="1"/>
  <c r="X3029" i="63" s="1"/>
  <c r="Y3029" i="63"/>
  <c r="X3030" i="63"/>
  <c r="X3031" i="63"/>
  <c r="X3032" i="63" s="1"/>
  <c r="Y3030" i="63"/>
  <c r="X3033" i="63"/>
  <c r="Y3032" i="63"/>
  <c r="X3034" i="63"/>
  <c r="Y3033" i="63"/>
  <c r="X3035" i="63"/>
  <c r="X3036" i="63" s="1"/>
  <c r="X3037" i="63" s="1"/>
  <c r="X3038" i="63" s="1"/>
  <c r="X3039" i="63" s="1"/>
  <c r="X3040" i="63" s="1"/>
  <c r="Y3034" i="63"/>
  <c r="Y3040" i="63"/>
  <c r="X3041" i="63"/>
  <c r="X3042" i="63"/>
  <c r="Y3041" i="63"/>
  <c r="Y3042" i="63"/>
  <c r="X3043" i="63"/>
  <c r="Y3043" i="63"/>
  <c r="X3044" i="63"/>
  <c r="X3045" i="63" s="1"/>
  <c r="X3046" i="63" s="1"/>
  <c r="X3047" i="63" s="1"/>
  <c r="X3048" i="63" s="1"/>
  <c r="X3049" i="63"/>
  <c r="Y3048" i="63"/>
  <c r="X3050" i="63"/>
  <c r="Y3049" i="63"/>
  <c r="Y3050" i="63"/>
  <c r="X3051" i="63"/>
  <c r="X3052" i="63"/>
  <c r="Y3051" i="63"/>
  <c r="Y3052" i="63"/>
  <c r="X3053" i="63"/>
  <c r="X3054" i="63" s="1"/>
  <c r="X3055" i="63"/>
  <c r="Y3054" i="63"/>
  <c r="X3056" i="63"/>
  <c r="Y3055" i="63"/>
  <c r="X3057" i="63"/>
  <c r="Y3056" i="63"/>
  <c r="X3058" i="63"/>
  <c r="X3059" i="63" s="1"/>
  <c r="X3060" i="63" s="1"/>
  <c r="X3061" i="63" s="1"/>
  <c r="Y3057" i="63"/>
  <c r="X3062" i="63"/>
  <c r="X3063" i="63" s="1"/>
  <c r="X3064" i="63" s="1"/>
  <c r="X3065" i="63" s="1"/>
  <c r="Y3061" i="63"/>
  <c r="Y3065" i="63"/>
  <c r="X3066" i="63"/>
  <c r="X3067" i="63" s="1"/>
  <c r="X3068" i="63"/>
  <c r="X3069" i="63" s="1"/>
  <c r="Y3067" i="63"/>
  <c r="X3070" i="63"/>
  <c r="X3071" i="63" s="1"/>
  <c r="Y3069" i="63"/>
  <c r="Y3071" i="63"/>
  <c r="X3072" i="63"/>
  <c r="X3073" i="63"/>
  <c r="Y3072" i="63"/>
  <c r="Y3073" i="63"/>
  <c r="X3074" i="63"/>
  <c r="X3075" i="63" s="1"/>
  <c r="X3076" i="63" s="1"/>
  <c r="Y3076" i="63"/>
  <c r="X3077" i="63"/>
  <c r="X3078" i="63" s="1"/>
  <c r="X3079" i="63"/>
  <c r="X3080" i="63" s="1"/>
  <c r="Y3078" i="63"/>
  <c r="X3081" i="63"/>
  <c r="X3082" i="63" s="1"/>
  <c r="X3083" i="63" s="1"/>
  <c r="Y3080" i="63"/>
  <c r="X3084" i="63"/>
  <c r="Y3083" i="63"/>
  <c r="Y3084" i="63"/>
  <c r="X3085" i="63"/>
  <c r="Y3085" i="63"/>
  <c r="X3086" i="63"/>
  <c r="X3087" i="63" s="1"/>
  <c r="X3088" i="63"/>
  <c r="Y3087" i="63"/>
  <c r="X3089" i="63"/>
  <c r="X3090" i="63" s="1"/>
  <c r="Y3088" i="63"/>
  <c r="X3091" i="63"/>
  <c r="Y3090" i="63"/>
  <c r="Y3091" i="63"/>
  <c r="X3092" i="63"/>
  <c r="X3093" i="63"/>
  <c r="Y3092" i="63"/>
  <c r="Y3093" i="63"/>
  <c r="X3094" i="63"/>
  <c r="X3095" i="63" s="1"/>
  <c r="X3096" i="63"/>
  <c r="X3097" i="63" s="1"/>
  <c r="Y3095" i="63"/>
  <c r="X3098" i="63"/>
  <c r="X3099" i="63" s="1"/>
  <c r="X3100" i="63" s="1"/>
  <c r="Y3097" i="63"/>
  <c r="X3101" i="63"/>
  <c r="X3102" i="63" s="1"/>
  <c r="Y3100" i="63"/>
  <c r="X3103" i="63"/>
  <c r="Y3102" i="63"/>
  <c r="X3104" i="63"/>
  <c r="Y3103" i="63"/>
  <c r="X3105" i="63"/>
  <c r="Y3104" i="63"/>
  <c r="Y3105" i="63"/>
  <c r="X3106" i="63"/>
  <c r="X3107" i="63"/>
  <c r="X3108" i="63" s="1"/>
  <c r="Y3106" i="63"/>
  <c r="Y3108" i="63"/>
  <c r="X3109" i="63"/>
  <c r="X3110" i="63" s="1"/>
  <c r="Y3110" i="63"/>
  <c r="X3111" i="63"/>
  <c r="X3112" i="63" s="1"/>
  <c r="X3113" i="63"/>
  <c r="Y3112" i="63"/>
  <c r="Y3113" i="63"/>
  <c r="X3114" i="63"/>
  <c r="X3115" i="63"/>
  <c r="Y3114" i="63"/>
  <c r="Y3115" i="63"/>
  <c r="X3116" i="63"/>
  <c r="X3117" i="63"/>
  <c r="X3118" i="63" s="1"/>
  <c r="Y3116" i="63"/>
  <c r="X3119" i="63"/>
  <c r="X3120" i="63" s="1"/>
  <c r="Y3118" i="63"/>
  <c r="Y3120" i="63"/>
  <c r="X3121" i="63"/>
  <c r="X3122" i="63"/>
  <c r="Y3121" i="63"/>
  <c r="Y3122" i="63"/>
  <c r="X3123" i="63"/>
  <c r="X3124" i="63" s="1"/>
  <c r="X3125" i="63"/>
  <c r="X3126" i="63" s="1"/>
  <c r="Y3124" i="63"/>
  <c r="X3127" i="63"/>
  <c r="X3128" i="63" s="1"/>
  <c r="X3129" i="63" s="1"/>
  <c r="X3130" i="63" s="1"/>
  <c r="Y3126" i="63"/>
  <c r="X3131" i="63"/>
  <c r="X3132" i="63" s="1"/>
  <c r="Y3130" i="63"/>
  <c r="X3133" i="63"/>
  <c r="X3134" i="63" s="1"/>
  <c r="Y3132" i="63"/>
  <c r="X3135" i="63"/>
  <c r="X3136" i="63" s="1"/>
  <c r="X3137" i="63" s="1"/>
  <c r="Y3134" i="63"/>
  <c r="X3138" i="63"/>
  <c r="X3139" i="63" s="1"/>
  <c r="Y3137" i="63"/>
  <c r="Y3139" i="63"/>
  <c r="X3140" i="63"/>
  <c r="X3141" i="63" s="1"/>
  <c r="X3142" i="63" s="1"/>
  <c r="Y3142" i="63"/>
  <c r="X3143" i="63"/>
  <c r="X3144" i="63"/>
  <c r="Y3143" i="63"/>
  <c r="Y3144" i="63"/>
  <c r="X3145" i="63"/>
  <c r="X3146" i="63" s="1"/>
  <c r="X3147" i="63" s="1"/>
  <c r="Y3147" i="63"/>
  <c r="X3148" i="63"/>
  <c r="X3149" i="63"/>
  <c r="X3150" i="63" s="1"/>
  <c r="Y3148" i="63"/>
  <c r="X3151" i="63"/>
  <c r="Y3150" i="63"/>
  <c r="Y3151" i="63"/>
  <c r="X3152" i="63"/>
  <c r="X3153" i="63"/>
  <c r="Y3152" i="63"/>
  <c r="X3154" i="63"/>
  <c r="X3155" i="63" s="1"/>
  <c r="Y3153" i="63"/>
  <c r="Y3155" i="63"/>
  <c r="X3156" i="63"/>
  <c r="Y3156" i="63"/>
  <c r="X3157" i="63"/>
  <c r="X3158" i="63" s="1"/>
  <c r="X3159" i="63"/>
  <c r="X3160" i="63" s="1"/>
  <c r="Y3158" i="63"/>
  <c r="X3161" i="63"/>
  <c r="Y3160" i="63"/>
  <c r="Y3161" i="63"/>
  <c r="X3162" i="63"/>
  <c r="X3163" i="63" s="1"/>
  <c r="X3164" i="63"/>
  <c r="X3165" i="63" s="1"/>
  <c r="Y3163" i="63"/>
  <c r="Y3165" i="63"/>
  <c r="X3166" i="63"/>
  <c r="X3167" i="63" s="1"/>
  <c r="X3168" i="63" s="1"/>
  <c r="X3169" i="63"/>
  <c r="X3170" i="63" s="1"/>
  <c r="X3171" i="63" s="1"/>
  <c r="Y3168" i="63"/>
  <c r="X3172" i="63"/>
  <c r="Y3171" i="63"/>
  <c r="Y3172" i="63"/>
  <c r="X3173" i="63"/>
  <c r="X3174" i="63" s="1"/>
  <c r="X3175" i="63"/>
  <c r="X3176" i="63" s="1"/>
  <c r="Y3174" i="63"/>
  <c r="Y3176" i="63"/>
  <c r="X3177" i="63"/>
  <c r="X3178" i="63" s="1"/>
  <c r="X3179" i="63" s="1"/>
  <c r="X3180" i="63"/>
  <c r="X3181" i="63" s="1"/>
  <c r="Y3179" i="63"/>
  <c r="X3182" i="63"/>
  <c r="Y3181" i="63"/>
  <c r="X3183" i="63"/>
  <c r="Y3182" i="63"/>
  <c r="X3184" i="63"/>
  <c r="Y3183" i="63"/>
  <c r="X3185" i="63"/>
  <c r="Y3184" i="63"/>
  <c r="X3186" i="63"/>
  <c r="X3187" i="63" s="1"/>
  <c r="X3188" i="63" s="1"/>
  <c r="Y3185" i="63"/>
  <c r="X3189" i="63"/>
  <c r="X3190" i="63" s="1"/>
  <c r="Y3188" i="63"/>
  <c r="Y3190" i="63"/>
  <c r="X3191" i="63"/>
  <c r="X3192" i="63"/>
  <c r="X3193" i="63" s="1"/>
  <c r="X3194" i="63" s="1"/>
  <c r="Y3191" i="63"/>
  <c r="X3195" i="63"/>
  <c r="Y3194" i="63"/>
  <c r="Y3195" i="63"/>
  <c r="X3196" i="63"/>
  <c r="X3197" i="63"/>
  <c r="Y3196" i="63"/>
  <c r="Y3197" i="63"/>
  <c r="X3198" i="63"/>
  <c r="X3199" i="63"/>
  <c r="X3200" i="63" s="1"/>
  <c r="Y3198" i="63"/>
  <c r="X3201" i="63"/>
  <c r="Y3200" i="63"/>
  <c r="Y3201" i="63"/>
  <c r="X3202" i="63"/>
  <c r="X3203" i="63" s="1"/>
  <c r="X3204" i="63"/>
  <c r="Y3203" i="63"/>
  <c r="Y3204" i="63"/>
  <c r="X3205" i="63"/>
  <c r="Y3205" i="63"/>
  <c r="X3206" i="63"/>
  <c r="X3207" i="63" s="1"/>
  <c r="X3208" i="63" s="1"/>
  <c r="X3209" i="63"/>
  <c r="Y3208" i="63"/>
  <c r="Y3209" i="63"/>
  <c r="X3210" i="63"/>
  <c r="X3211" i="63"/>
  <c r="X3212" i="63" s="1"/>
  <c r="Y3210" i="63"/>
  <c r="X3213" i="63"/>
  <c r="X3214" i="63" s="1"/>
  <c r="X3215" i="63" s="1"/>
  <c r="X3216" i="63" s="1"/>
  <c r="X3217" i="63" s="1"/>
  <c r="X3218" i="63" s="1"/>
  <c r="Y3212" i="63"/>
  <c r="Y3218" i="63"/>
  <c r="X3219" i="63"/>
  <c r="X3220" i="63" s="1"/>
  <c r="X3221" i="63" s="1"/>
  <c r="X3222" i="63" s="1"/>
  <c r="X3223" i="63"/>
  <c r="X3224" i="63" s="1"/>
  <c r="Y3222" i="63"/>
  <c r="Y3224" i="63"/>
  <c r="X3225" i="63"/>
  <c r="X3226" i="63"/>
  <c r="Y3225" i="63"/>
  <c r="Y3226" i="63"/>
  <c r="X3227" i="63"/>
  <c r="X3228" i="63"/>
  <c r="Y3227" i="63"/>
  <c r="Y3228" i="63"/>
  <c r="X3229" i="63"/>
  <c r="X3230" i="63" s="1"/>
  <c r="X3231" i="63" s="1"/>
  <c r="X3232" i="63" s="1"/>
  <c r="X3233" i="63"/>
  <c r="Y3232" i="63"/>
  <c r="Y3233" i="63"/>
  <c r="X3234" i="63"/>
  <c r="X3235" i="63"/>
  <c r="Y3234" i="63"/>
  <c r="X3236" i="63"/>
  <c r="X3237" i="63" s="1"/>
  <c r="X3238" i="63" s="1"/>
  <c r="Y3235" i="63"/>
  <c r="X3239" i="63"/>
  <c r="Y3238" i="63"/>
  <c r="X3240" i="63"/>
  <c r="X3241" i="63" s="1"/>
  <c r="Y3239" i="63"/>
  <c r="Y3241" i="63"/>
  <c r="X3242" i="63"/>
  <c r="X3243" i="63" s="1"/>
  <c r="Y3243" i="63"/>
  <c r="X3244" i="63"/>
  <c r="X3245" i="63"/>
  <c r="X3246" i="63" s="1"/>
  <c r="X3247" i="63" s="1"/>
  <c r="Y3244" i="63"/>
  <c r="X3248" i="63"/>
  <c r="Y3247" i="63"/>
  <c r="X3249" i="63"/>
  <c r="X3250" i="63" s="1"/>
  <c r="X3251" i="63" s="1"/>
  <c r="Y3248" i="63"/>
  <c r="X3252" i="63"/>
  <c r="Y3251" i="63"/>
  <c r="X3253" i="63"/>
  <c r="Y3252" i="63"/>
  <c r="X3254" i="63"/>
  <c r="Y3253" i="63"/>
  <c r="X3255" i="63"/>
  <c r="X3256" i="63" s="1"/>
  <c r="Y3254" i="63"/>
  <c r="Y3256" i="63"/>
  <c r="X3257" i="63"/>
  <c r="X3258" i="63" s="1"/>
  <c r="X3259" i="63"/>
  <c r="Y3258" i="63"/>
  <c r="X3260" i="63"/>
  <c r="Y3259" i="63"/>
  <c r="X3261" i="63"/>
  <c r="Y3260" i="63"/>
  <c r="X3262" i="63"/>
  <c r="X3263" i="63" s="1"/>
  <c r="Y3261" i="63"/>
  <c r="Y3263" i="63"/>
  <c r="X3264" i="63"/>
  <c r="X3265" i="63"/>
  <c r="X3266" i="63" s="1"/>
  <c r="X3267" i="63" s="1"/>
  <c r="X3268" i="63" s="1"/>
  <c r="Y3264" i="63"/>
  <c r="X3269" i="63"/>
  <c r="X3270" i="63" s="1"/>
  <c r="Y3268" i="63"/>
  <c r="X3271" i="63"/>
  <c r="Y3270" i="63"/>
  <c r="X3272" i="63"/>
  <c r="X3273" i="63" s="1"/>
  <c r="X3274" i="63" s="1"/>
  <c r="Y3271" i="63"/>
  <c r="Y3274" i="63"/>
  <c r="X3275" i="63"/>
  <c r="X3276" i="63" s="1"/>
  <c r="X3277" i="63"/>
  <c r="X3278" i="63" s="1"/>
  <c r="Y3276" i="63"/>
  <c r="Y3278" i="63"/>
  <c r="X3279" i="63"/>
  <c r="Y3279" i="63"/>
  <c r="X3280" i="63"/>
  <c r="X3281" i="63" s="1"/>
  <c r="X3282" i="63" s="1"/>
  <c r="Y3282" i="63"/>
  <c r="X3283" i="63"/>
  <c r="Y3283" i="63"/>
  <c r="X3284" i="63"/>
  <c r="Y3284" i="63"/>
  <c r="X3285" i="63"/>
  <c r="X3286" i="63" s="1"/>
  <c r="X3287" i="63" s="1"/>
  <c r="X3288" i="63" s="1"/>
  <c r="X3289" i="63"/>
  <c r="X3290" i="63" s="1"/>
  <c r="X3291" i="63" s="1"/>
  <c r="X3292" i="63" s="1"/>
  <c r="X3293" i="63" s="1"/>
  <c r="X3294" i="63" s="1"/>
  <c r="X3295" i="63" s="1"/>
  <c r="Y3288" i="63"/>
  <c r="X3296" i="63"/>
  <c r="X3297" i="63" s="1"/>
  <c r="Y3295" i="63"/>
  <c r="Y3297" i="63"/>
  <c r="X3298" i="63"/>
  <c r="X3299" i="63" s="1"/>
  <c r="X3300" i="63"/>
  <c r="X3301" i="63" s="1"/>
  <c r="Y3299" i="63"/>
  <c r="Y3301" i="63"/>
  <c r="X3302" i="63"/>
  <c r="Y3302" i="63"/>
  <c r="X3303" i="63"/>
  <c r="X3304" i="63" s="1"/>
  <c r="X3305" i="63" s="1"/>
  <c r="Y3305" i="63"/>
  <c r="X3306" i="63"/>
  <c r="X3307" i="63"/>
  <c r="Y3306" i="63"/>
  <c r="Y3307" i="63"/>
  <c r="X3308" i="63"/>
  <c r="X3309" i="63"/>
  <c r="X3310" i="63" s="1"/>
  <c r="Y3308" i="63"/>
  <c r="X3311" i="63"/>
  <c r="Y3310" i="63"/>
  <c r="X3312" i="63"/>
  <c r="X3313" i="63" s="1"/>
  <c r="Y3311" i="63"/>
  <c r="X3314" i="63"/>
  <c r="X3315" i="63" s="1"/>
  <c r="Y3313" i="63"/>
  <c r="X3316" i="63"/>
  <c r="Y3315" i="63"/>
  <c r="Y3316" i="63"/>
  <c r="X3317" i="63"/>
  <c r="X3318" i="63"/>
  <c r="X3319" i="63" s="1"/>
  <c r="Y3317" i="63"/>
  <c r="Y3319" i="63"/>
  <c r="X3320" i="63"/>
  <c r="X3321" i="63"/>
  <c r="Y3320" i="63"/>
  <c r="Y3321" i="63"/>
  <c r="X3322" i="63"/>
  <c r="X3323" i="63"/>
  <c r="X3324" i="63" s="1"/>
  <c r="Y3322" i="63"/>
  <c r="X3325" i="63"/>
  <c r="X3326" i="63" s="1"/>
  <c r="X3327" i="63" s="1"/>
  <c r="X3328" i="63" s="1"/>
  <c r="Y3324" i="63"/>
  <c r="X3329" i="63"/>
  <c r="Y3328" i="63"/>
  <c r="X3330" i="63"/>
  <c r="X3331" i="63" s="1"/>
  <c r="X3332" i="63" s="1"/>
  <c r="Y3329" i="63"/>
  <c r="Y3332" i="63"/>
  <c r="X3333" i="63"/>
  <c r="X3334" i="63"/>
  <c r="X3335" i="63" s="1"/>
  <c r="Y3333" i="63"/>
  <c r="X3336" i="63"/>
  <c r="X3337" i="63" s="1"/>
  <c r="X3338" i="63" s="1"/>
  <c r="X3339" i="63" s="1"/>
  <c r="Y3335" i="63"/>
  <c r="X3340" i="63"/>
  <c r="X3341" i="63" s="1"/>
  <c r="X3342" i="63" s="1"/>
  <c r="Y3339" i="63"/>
  <c r="Y3342" i="63"/>
  <c r="X3343" i="63"/>
  <c r="Y3343" i="63"/>
  <c r="X3344" i="63"/>
  <c r="X3345" i="63" s="1"/>
  <c r="X3346" i="63" s="1"/>
  <c r="X3347" i="63"/>
  <c r="Y3346" i="63"/>
  <c r="X3348" i="63"/>
  <c r="Y3347" i="63"/>
  <c r="Y3348" i="63"/>
  <c r="X3349" i="63"/>
  <c r="X3350" i="63"/>
  <c r="Y3349" i="63"/>
  <c r="Y3350" i="63"/>
  <c r="X3351" i="63"/>
  <c r="X3352" i="63" s="1"/>
  <c r="X3353" i="63" s="1"/>
  <c r="Y3353" i="63"/>
  <c r="X3354" i="63"/>
  <c r="X3355" i="63"/>
  <c r="X3356" i="63" s="1"/>
  <c r="X3357" i="63" s="1"/>
  <c r="Y3354" i="63"/>
  <c r="X3358" i="63"/>
  <c r="X3359" i="63" s="1"/>
  <c r="X3360" i="63" s="1"/>
  <c r="X3361" i="63" s="1"/>
  <c r="X3362" i="63" s="1"/>
  <c r="Y3357" i="63"/>
  <c r="X3363" i="63"/>
  <c r="X3364" i="63" s="1"/>
  <c r="Y3362" i="63"/>
  <c r="X3365" i="63"/>
  <c r="Y3364" i="63"/>
  <c r="X3366" i="63"/>
  <c r="X3367" i="63" s="1"/>
  <c r="Y3365" i="63"/>
  <c r="Y3367" i="63"/>
  <c r="X3368" i="63"/>
  <c r="X3369" i="63" s="1"/>
  <c r="X3370" i="63" s="1"/>
  <c r="X3371" i="63" s="1"/>
  <c r="X3372" i="63" s="1"/>
  <c r="X3373" i="63" s="1"/>
  <c r="X3374" i="63" s="1"/>
  <c r="Y3374" i="63"/>
  <c r="X3375" i="63"/>
  <c r="Y3375" i="63"/>
  <c r="X3376" i="63"/>
  <c r="X3377" i="63" s="1"/>
  <c r="X3378" i="63" s="1"/>
  <c r="X3379" i="63"/>
  <c r="Y3378" i="63"/>
  <c r="Y3379" i="63"/>
  <c r="X3380" i="63"/>
  <c r="X3381" i="63" s="1"/>
  <c r="X3382" i="63"/>
  <c r="X3383" i="63" s="1"/>
  <c r="X3384" i="63" s="1"/>
  <c r="X3385" i="63" s="1"/>
  <c r="Y3381" i="63"/>
  <c r="Y3385" i="63"/>
  <c r="X3386" i="63"/>
  <c r="X3387" i="63" s="1"/>
  <c r="X3388" i="63"/>
  <c r="X3389" i="63" s="1"/>
  <c r="Y3387" i="63"/>
  <c r="X3390" i="63"/>
  <c r="X3391" i="63" s="1"/>
  <c r="X3392" i="63" s="1"/>
  <c r="X3393" i="63" s="1"/>
  <c r="X3394" i="63" s="1"/>
  <c r="Y3389" i="63"/>
  <c r="Y3394" i="63"/>
  <c r="X3395" i="63"/>
  <c r="X3396" i="63"/>
  <c r="X3397" i="63" s="1"/>
  <c r="Y3395" i="63"/>
  <c r="X3398" i="63"/>
  <c r="X3399" i="63" s="1"/>
  <c r="Y3397" i="63"/>
  <c r="Y3399" i="63"/>
  <c r="X3400" i="63"/>
  <c r="X3401" i="63"/>
  <c r="Y3400" i="63"/>
  <c r="Y3401" i="63"/>
  <c r="X3402" i="63"/>
  <c r="X3403" i="63" s="1"/>
  <c r="Y3403" i="63"/>
  <c r="X3404" i="63"/>
  <c r="X3405" i="63" s="1"/>
  <c r="X3406" i="63" s="1"/>
  <c r="X3407" i="63"/>
  <c r="Y3406" i="63"/>
  <c r="X3408" i="63"/>
  <c r="X3409" i="63" s="1"/>
  <c r="X3410" i="63" s="1"/>
  <c r="Y3407" i="63"/>
  <c r="X3411" i="63"/>
  <c r="Y3410" i="63"/>
  <c r="X3412" i="63"/>
  <c r="Y3411" i="63"/>
  <c r="X3413" i="63"/>
  <c r="Y3412" i="63"/>
  <c r="Y3413" i="63"/>
  <c r="X3414" i="63"/>
  <c r="X3415" i="63" s="1"/>
  <c r="X3416" i="63" s="1"/>
  <c r="X3417" i="63" s="1"/>
  <c r="X3418" i="63" s="1"/>
  <c r="X3419" i="63" s="1"/>
  <c r="Y3419" i="63"/>
  <c r="X3420" i="63"/>
  <c r="Y3420" i="63"/>
  <c r="X3421" i="63"/>
  <c r="X3422" i="63"/>
  <c r="Y3421" i="63"/>
  <c r="Y3422" i="63"/>
  <c r="X3423" i="63"/>
  <c r="X3424" i="63" s="1"/>
  <c r="X3425" i="63" s="1"/>
  <c r="Y3425" i="63"/>
  <c r="X3426" i="63"/>
  <c r="X3427" i="63"/>
  <c r="X3428" i="63" s="1"/>
  <c r="X3429" i="63" s="1"/>
  <c r="Y3426" i="63"/>
  <c r="Y3429" i="63"/>
  <c r="X3430" i="63"/>
  <c r="Y3430" i="63"/>
  <c r="X3431" i="63"/>
  <c r="X3432" i="63"/>
  <c r="Y3431" i="63"/>
  <c r="Y3432" i="63"/>
  <c r="X3433" i="63"/>
  <c r="X3434" i="63" s="1"/>
  <c r="X3435" i="63" s="1"/>
  <c r="X3436" i="63" s="1"/>
  <c r="X3437" i="63"/>
  <c r="X3438" i="63" s="1"/>
  <c r="X3439" i="63" s="1"/>
  <c r="X3440" i="63" s="1"/>
  <c r="X3441" i="63" s="1"/>
  <c r="X3442" i="63" s="1"/>
  <c r="X3443" i="63" s="1"/>
  <c r="X3444" i="63" s="1"/>
  <c r="Y3436" i="63"/>
  <c r="X3445" i="63"/>
  <c r="X3446" i="63" s="1"/>
  <c r="X3447" i="63" s="1"/>
  <c r="Y3444" i="63"/>
  <c r="X3448" i="63"/>
  <c r="X3449" i="63" s="1"/>
  <c r="Y3447" i="63"/>
  <c r="X3450" i="63"/>
  <c r="X3451" i="63" s="1"/>
  <c r="X3452" i="63" s="1"/>
  <c r="Y3449" i="63"/>
  <c r="X3453" i="63"/>
  <c r="X3454" i="63" s="1"/>
  <c r="X3455" i="63" s="1"/>
  <c r="X3456" i="63" s="1"/>
  <c r="Y3452" i="63"/>
  <c r="X3457" i="63"/>
  <c r="X3458" i="63" s="1"/>
  <c r="X3459" i="63" s="1"/>
  <c r="X3460" i="63" s="1"/>
  <c r="Y3456" i="63"/>
  <c r="Y3460" i="63"/>
  <c r="X3461" i="63"/>
  <c r="X3462" i="63"/>
  <c r="X3463" i="63" s="1"/>
  <c r="Y3461" i="63"/>
  <c r="X3464" i="63"/>
  <c r="Y3463" i="63"/>
  <c r="Y3464" i="63"/>
  <c r="X3465" i="63"/>
  <c r="X3466" i="63" s="1"/>
  <c r="X3467" i="63"/>
  <c r="Y3466" i="63"/>
  <c r="X3468" i="63"/>
  <c r="X3469" i="63" s="1"/>
  <c r="X3470" i="63" s="1"/>
  <c r="X3471" i="63" s="1"/>
  <c r="Y3467" i="63"/>
  <c r="Y3471" i="63"/>
  <c r="X3472" i="63"/>
  <c r="X3473" i="63" s="1"/>
  <c r="X3474" i="63"/>
  <c r="X3475" i="63" s="1"/>
  <c r="Y3473" i="63"/>
  <c r="Y3475" i="63"/>
  <c r="X3476" i="63"/>
  <c r="Y3476" i="63"/>
  <c r="X3477" i="63"/>
  <c r="X3478" i="63" s="1"/>
  <c r="X3479" i="63"/>
  <c r="Y3478" i="63"/>
  <c r="X3480" i="63"/>
  <c r="X3481" i="63" s="1"/>
  <c r="Y3479" i="63"/>
  <c r="Y3481" i="63"/>
  <c r="X3482" i="63"/>
  <c r="X3483" i="63"/>
  <c r="X3484" i="63" s="1"/>
  <c r="X3485" i="63" s="1"/>
  <c r="X3486" i="63" s="1"/>
  <c r="Y3482" i="63"/>
  <c r="X3487" i="63"/>
  <c r="Y3486" i="63"/>
  <c r="X3488" i="63"/>
  <c r="X3489" i="63" s="1"/>
  <c r="Y3487" i="63"/>
  <c r="X3490" i="63"/>
  <c r="Y3489" i="63"/>
  <c r="X3491" i="63"/>
  <c r="X3492" i="63" s="1"/>
  <c r="X3493" i="63" s="1"/>
  <c r="Y3490" i="63"/>
  <c r="X3494" i="63"/>
  <c r="X3495" i="63" s="1"/>
  <c r="X3496" i="63" s="1"/>
  <c r="Y3493" i="63"/>
  <c r="X3497" i="63"/>
  <c r="Y3496" i="63"/>
  <c r="Y3497" i="63"/>
  <c r="X3498" i="63"/>
  <c r="X3499" i="63"/>
  <c r="Y3498" i="63"/>
  <c r="Y3499" i="63"/>
  <c r="X3500" i="63"/>
  <c r="X3501" i="63" s="1"/>
  <c r="Y3501" i="63"/>
  <c r="X3502" i="63"/>
  <c r="X3503" i="63" s="1"/>
  <c r="X3504" i="63"/>
  <c r="X3505" i="63" s="1"/>
  <c r="Y3503" i="63"/>
  <c r="X3506" i="63"/>
  <c r="X3507" i="63" s="1"/>
  <c r="X3508" i="63" s="1"/>
  <c r="X3509" i="63" s="1"/>
  <c r="Y3505" i="63"/>
  <c r="X3510" i="63"/>
  <c r="X3511" i="63" s="1"/>
  <c r="X3512" i="63" s="1"/>
  <c r="X3513" i="63" s="1"/>
  <c r="X3514" i="63" s="1"/>
  <c r="Y3509" i="63"/>
  <c r="Y3514" i="63"/>
  <c r="X3515" i="63"/>
  <c r="X3516" i="63"/>
  <c r="X3517" i="63" s="1"/>
  <c r="Y3515" i="63"/>
  <c r="X3518" i="63"/>
  <c r="X3519" i="63" s="1"/>
  <c r="Y3517" i="63"/>
  <c r="Y3519" i="63"/>
  <c r="X3520" i="63"/>
  <c r="X3521" i="63"/>
  <c r="Y3520" i="63"/>
  <c r="Y3521" i="63"/>
  <c r="X3522" i="63"/>
  <c r="X3523" i="63" s="1"/>
  <c r="X3524" i="63" s="1"/>
  <c r="Y3524" i="63"/>
  <c r="X3525" i="63"/>
  <c r="X3526" i="63" s="1"/>
  <c r="X3527" i="63"/>
  <c r="X3528" i="63" s="1"/>
  <c r="Y3526" i="63"/>
  <c r="X3529" i="63"/>
  <c r="Y3528" i="63"/>
  <c r="Y3529" i="63"/>
  <c r="X3530" i="63"/>
  <c r="X3531" i="63"/>
  <c r="X3532" i="63" s="1"/>
  <c r="Y3530" i="63"/>
  <c r="X3533" i="63"/>
  <c r="X3534" i="63" s="1"/>
  <c r="X3535" i="63" s="1"/>
  <c r="X3536" i="63" s="1"/>
  <c r="Y3532" i="63"/>
  <c r="X3537" i="63"/>
  <c r="Y3536" i="63"/>
  <c r="Y3537" i="63"/>
  <c r="X3538" i="63"/>
  <c r="X3539" i="63"/>
  <c r="Y3538" i="63"/>
  <c r="Y3539" i="63"/>
  <c r="X3540" i="63"/>
  <c r="X3541" i="63" s="1"/>
  <c r="X3542" i="63" s="1"/>
  <c r="Y3542" i="63"/>
  <c r="X3543" i="63"/>
  <c r="X3544" i="63" s="1"/>
  <c r="Y3544" i="63"/>
  <c r="X3545" i="63"/>
  <c r="X3546" i="63" s="1"/>
  <c r="X3547" i="63" s="1"/>
  <c r="X3548" i="63" s="1"/>
  <c r="X3549" i="63" s="1"/>
  <c r="X3550" i="63" s="1"/>
  <c r="X3551" i="63" s="1"/>
  <c r="X3552" i="63"/>
  <c r="Y3551" i="63"/>
  <c r="I10" i="56" l="1"/>
  <c r="I6" i="56"/>
  <c r="C9" i="56"/>
  <c r="C16" i="56" s="1"/>
  <c r="C15" i="56"/>
  <c r="I5" i="56"/>
  <c r="I11" i="56"/>
  <c r="I7" i="56"/>
  <c r="I13" i="56"/>
  <c r="I15" i="56"/>
  <c r="I3" i="56"/>
  <c r="C14" i="63"/>
  <c r="I4" i="56"/>
  <c r="I16" i="56"/>
  <c r="C13" i="63"/>
  <c r="I9" i="56"/>
  <c r="C9" i="63"/>
  <c r="C16" i="63" s="1"/>
  <c r="C15" i="63"/>
  <c r="Y3543" i="63"/>
  <c r="Y3525" i="63"/>
  <c r="Y3510" i="63"/>
  <c r="Y3494" i="63"/>
  <c r="Y3477" i="63"/>
  <c r="Y3459" i="63"/>
  <c r="Y3448" i="63"/>
  <c r="Y3438" i="63"/>
  <c r="Y3423" i="63"/>
  <c r="Y3405" i="63"/>
  <c r="Y3390" i="63"/>
  <c r="Y3376" i="63"/>
  <c r="Y3363" i="63"/>
  <c r="Y3351" i="63"/>
  <c r="Y3334" i="63"/>
  <c r="Y3314" i="63"/>
  <c r="Y3294" i="63"/>
  <c r="Y3285" i="63"/>
  <c r="Y3267" i="63"/>
  <c r="Y3246" i="63"/>
  <c r="Y3229" i="63"/>
  <c r="Y3214" i="63"/>
  <c r="Y3192" i="63"/>
  <c r="Y3173" i="63"/>
  <c r="Y3157" i="63"/>
  <c r="Y3136" i="63"/>
  <c r="Y3123" i="63"/>
  <c r="Y3098" i="63"/>
  <c r="Y3077" i="63"/>
  <c r="Y3062" i="63"/>
  <c r="Y3044" i="63"/>
  <c r="Y3027" i="63"/>
  <c r="Y3016" i="63"/>
  <c r="Y2996" i="63"/>
  <c r="Y2978" i="63"/>
  <c r="Y2965" i="63"/>
  <c r="Y2945" i="63"/>
  <c r="Y2930" i="63"/>
  <c r="Y2910" i="63"/>
  <c r="Y2897" i="63"/>
  <c r="Y2881" i="63"/>
  <c r="Y2862" i="63"/>
  <c r="Y2848" i="63"/>
  <c r="Y2828" i="63"/>
  <c r="Y2814" i="63"/>
  <c r="Y2799" i="63"/>
  <c r="Y2787" i="63"/>
  <c r="Y2767" i="63"/>
  <c r="Y2751" i="63"/>
  <c r="Y2733" i="63"/>
  <c r="Y2725" i="63"/>
  <c r="Y2712" i="63"/>
  <c r="Y2696" i="63"/>
  <c r="Y2681" i="63"/>
  <c r="Y2668" i="63"/>
  <c r="Y2655" i="63"/>
  <c r="Y2636" i="63"/>
  <c r="Y2621" i="63"/>
  <c r="Y2607" i="63"/>
  <c r="Y2592" i="63"/>
  <c r="Y2575" i="63"/>
  <c r="Y2557" i="63"/>
  <c r="Y2543" i="63"/>
  <c r="Y2526" i="63"/>
  <c r="Y2510" i="63"/>
  <c r="Y2495" i="63"/>
  <c r="Y2482" i="63"/>
  <c r="Y2461" i="63"/>
  <c r="Y2446" i="63"/>
  <c r="Y2433" i="63"/>
  <c r="Y2424" i="63"/>
  <c r="Y2400" i="63"/>
  <c r="Y2386" i="63"/>
  <c r="Y2371" i="63"/>
  <c r="Y2345" i="63"/>
  <c r="Y2328" i="63"/>
  <c r="Y2311" i="63"/>
  <c r="Y2301" i="63"/>
  <c r="Y2284" i="63"/>
  <c r="Y2269" i="63"/>
  <c r="Y2254" i="63"/>
  <c r="Y2227" i="63"/>
  <c r="Y2215" i="63"/>
  <c r="Y2184" i="63"/>
  <c r="Y2174" i="63"/>
  <c r="Y2163" i="63"/>
  <c r="Y2148" i="63"/>
  <c r="Y2135" i="63"/>
  <c r="Y2118" i="63"/>
  <c r="Y2092" i="63"/>
  <c r="Y2066" i="63"/>
  <c r="Y2055" i="63"/>
  <c r="Y2037" i="63"/>
  <c r="Y2021" i="63"/>
  <c r="Y2005" i="63"/>
  <c r="Y1988" i="63"/>
  <c r="Y1970" i="63"/>
  <c r="Y1956" i="63"/>
  <c r="Y1943" i="63"/>
  <c r="Y1930" i="63"/>
  <c r="Y1915" i="63"/>
  <c r="Y1904" i="63"/>
  <c r="Y1887" i="63"/>
  <c r="Y1871" i="63"/>
  <c r="Y1857" i="63"/>
  <c r="Y1841" i="63"/>
  <c r="Y1825" i="63"/>
  <c r="Y1811" i="63"/>
  <c r="Y1794" i="63"/>
  <c r="Y1774" i="63"/>
  <c r="Y1759" i="63"/>
  <c r="Y1748" i="63"/>
  <c r="Y1729" i="63"/>
  <c r="Y1705" i="63"/>
  <c r="Y1693" i="63"/>
  <c r="Y1682" i="63"/>
  <c r="Y1666" i="63"/>
  <c r="Y1653" i="63"/>
  <c r="Y1637" i="63"/>
  <c r="Y1622" i="63"/>
  <c r="Y1604" i="63"/>
  <c r="Y1590" i="63"/>
  <c r="Y1574" i="63"/>
  <c r="Y1560" i="63"/>
  <c r="Y1544" i="63"/>
  <c r="Y1535" i="63"/>
  <c r="Y1519" i="63"/>
  <c r="Y1506" i="63"/>
  <c r="Y1494" i="63"/>
  <c r="Y1486" i="63"/>
  <c r="Y1469" i="63"/>
  <c r="Y1442" i="63"/>
  <c r="Y1425" i="63"/>
  <c r="Y1413" i="63"/>
  <c r="Y1399" i="63"/>
  <c r="Y1379" i="63"/>
  <c r="Y1362" i="63"/>
  <c r="Y1354" i="63"/>
  <c r="Y1338" i="63"/>
  <c r="Y1323" i="63"/>
  <c r="Y1313" i="63"/>
  <c r="Y1289" i="63"/>
  <c r="Y1272" i="63"/>
  <c r="Y1259" i="63"/>
  <c r="Y1250" i="63"/>
  <c r="Y1232" i="63"/>
  <c r="Y1209" i="63"/>
  <c r="Y1197" i="63"/>
  <c r="Y1182" i="63"/>
  <c r="Y1165" i="63"/>
  <c r="Y1145" i="63"/>
  <c r="Y1131" i="63"/>
  <c r="Y1114" i="63"/>
  <c r="Y1094" i="63"/>
  <c r="Y1082" i="63"/>
  <c r="Y1070" i="63"/>
  <c r="Y1055" i="63"/>
  <c r="Y1046" i="63"/>
  <c r="Y1024" i="63"/>
  <c r="Y1009" i="63"/>
  <c r="Y981" i="63"/>
  <c r="Y969" i="63"/>
  <c r="Y957" i="63"/>
  <c r="Y943" i="63"/>
  <c r="Y926" i="63"/>
  <c r="Y905" i="63"/>
  <c r="Y886" i="63"/>
  <c r="Y871" i="63"/>
  <c r="Y861" i="63"/>
  <c r="Y850" i="63"/>
  <c r="Y838" i="63"/>
  <c r="Y824" i="63"/>
  <c r="Y808" i="63"/>
  <c r="Y784" i="63"/>
  <c r="Y767" i="63"/>
  <c r="Y756" i="63"/>
  <c r="Y733" i="63"/>
  <c r="Y717" i="63"/>
  <c r="Y702" i="63"/>
  <c r="Y690" i="63"/>
  <c r="Y680" i="63"/>
  <c r="Y663" i="63"/>
  <c r="Y650" i="63"/>
  <c r="Y635" i="63"/>
  <c r="Y617" i="63"/>
  <c r="Y600" i="63"/>
  <c r="Y589" i="63"/>
  <c r="Y576" i="63"/>
  <c r="Y562" i="63"/>
  <c r="Y550" i="63"/>
  <c r="Y533" i="63"/>
  <c r="Y508" i="63"/>
  <c r="Y498" i="63"/>
  <c r="Y473" i="63"/>
  <c r="Y459" i="63"/>
  <c r="Y441" i="63"/>
  <c r="Y426" i="63"/>
  <c r="Y410" i="63"/>
  <c r="Y390" i="63"/>
  <c r="Y378" i="63"/>
  <c r="Y362" i="63"/>
  <c r="Y349" i="63"/>
  <c r="Y331" i="63"/>
  <c r="Y320" i="63"/>
  <c r="Y311" i="63"/>
  <c r="Y299" i="63"/>
  <c r="Y287" i="63"/>
  <c r="Y274" i="63"/>
  <c r="Y264" i="63"/>
  <c r="Y251" i="63"/>
  <c r="Y231" i="63"/>
  <c r="Y214" i="63"/>
  <c r="Y197" i="63"/>
  <c r="Y183" i="63"/>
  <c r="Y171" i="63"/>
  <c r="Y152" i="63"/>
  <c r="Y136" i="63"/>
  <c r="Y122" i="63"/>
  <c r="Y100" i="63"/>
  <c r="Y87" i="63"/>
  <c r="Y68" i="63"/>
  <c r="Y58" i="63"/>
  <c r="Y44" i="63"/>
  <c r="Y29" i="63"/>
  <c r="Y19" i="63"/>
  <c r="Y3330" i="63"/>
  <c r="Y3013" i="63"/>
  <c r="Y2961" i="63"/>
  <c r="Y2925" i="63"/>
  <c r="Y2892" i="63"/>
  <c r="Y2859" i="63"/>
  <c r="Y2822" i="63"/>
  <c r="Y2797" i="63"/>
  <c r="Y2760" i="63"/>
  <c r="Y2731" i="63"/>
  <c r="Y2710" i="63"/>
  <c r="Y2679" i="63"/>
  <c r="Y2651" i="63"/>
  <c r="Y2618" i="63"/>
  <c r="Y2589" i="63"/>
  <c r="Y2555" i="63"/>
  <c r="Y2521" i="63"/>
  <c r="Y2493" i="63"/>
  <c r="Y2443" i="63"/>
  <c r="Y2418" i="63"/>
  <c r="Y2382" i="63"/>
  <c r="Y2343" i="63"/>
  <c r="Y2309" i="63"/>
  <c r="Y2282" i="63"/>
  <c r="Y2247" i="63"/>
  <c r="Y2211" i="63"/>
  <c r="Y2171" i="63"/>
  <c r="Y2144" i="63"/>
  <c r="Y2108" i="63"/>
  <c r="Y2064" i="63"/>
  <c r="Y2029" i="63"/>
  <c r="Y2003" i="63"/>
  <c r="Y1966" i="63"/>
  <c r="Y1938" i="63"/>
  <c r="Y1911" i="63"/>
  <c r="Y1884" i="63"/>
  <c r="Y1869" i="63"/>
  <c r="Y1839" i="63"/>
  <c r="Y1808" i="63"/>
  <c r="Y1770" i="63"/>
  <c r="Y1743" i="63"/>
  <c r="Y1702" i="63"/>
  <c r="Y1675" i="63"/>
  <c r="Y1649" i="63"/>
  <c r="Y1620" i="63"/>
  <c r="Y1587" i="63"/>
  <c r="Y1557" i="63"/>
  <c r="Y1532" i="63"/>
  <c r="Y1504" i="63"/>
  <c r="Y1460" i="63"/>
  <c r="Y1422" i="63"/>
  <c r="Y1395" i="63"/>
  <c r="Y1360" i="63"/>
  <c r="Y1335" i="63"/>
  <c r="Y1308" i="63"/>
  <c r="Y1268" i="63"/>
  <c r="Y1247" i="63"/>
  <c r="Y1206" i="63"/>
  <c r="Y1178" i="63"/>
  <c r="Y1143" i="63"/>
  <c r="Y1112" i="63"/>
  <c r="Y1079" i="63"/>
  <c r="Y1053" i="63"/>
  <c r="Y1018" i="63"/>
  <c r="Y979" i="63"/>
  <c r="Y954" i="63"/>
  <c r="Y921" i="63"/>
  <c r="Y883" i="63"/>
  <c r="Y859" i="63"/>
  <c r="Y831" i="63"/>
  <c r="Y804" i="63"/>
  <c r="Y764" i="63"/>
  <c r="Y729" i="63"/>
  <c r="Y699" i="63"/>
  <c r="Y676" i="63"/>
  <c r="Y647" i="63"/>
  <c r="Y614" i="63"/>
  <c r="Y586" i="63"/>
  <c r="Y560" i="63"/>
  <c r="Y531" i="63"/>
  <c r="Y494" i="63"/>
  <c r="Y457" i="63"/>
  <c r="Y422" i="63"/>
  <c r="Y387" i="63"/>
  <c r="Y360" i="63"/>
  <c r="Y343" i="63"/>
  <c r="Y318" i="63"/>
  <c r="Y297" i="63"/>
  <c r="Y272" i="63"/>
  <c r="Y248" i="63"/>
  <c r="Y209" i="63"/>
  <c r="Y180" i="63"/>
  <c r="Y146" i="63"/>
  <c r="Y120" i="63"/>
  <c r="Y82" i="63"/>
  <c r="Y54" i="63"/>
  <c r="Y27" i="63"/>
  <c r="Y744" i="63"/>
  <c r="Y658" i="63"/>
  <c r="Y596" i="63"/>
  <c r="Y556" i="63"/>
  <c r="Y504" i="63"/>
  <c r="Y450" i="63"/>
  <c r="Y398" i="63"/>
  <c r="Y358" i="63"/>
  <c r="Y316" i="63"/>
  <c r="Y283" i="63"/>
  <c r="Y239" i="63"/>
  <c r="Y190" i="63"/>
  <c r="Y143" i="63"/>
  <c r="Y95" i="63"/>
  <c r="Y50" i="63"/>
  <c r="Y301" i="63"/>
  <c r="Y235" i="63"/>
  <c r="Y139" i="63"/>
  <c r="Y60" i="63"/>
  <c r="Y3450" i="63"/>
  <c r="Y3366" i="63"/>
  <c r="Y3296" i="63"/>
  <c r="Y3215" i="63"/>
  <c r="Y3125" i="63"/>
  <c r="Y3045" i="63"/>
  <c r="Y2979" i="63"/>
  <c r="Y2917" i="63"/>
  <c r="Y2849" i="63"/>
  <c r="Y2788" i="63"/>
  <c r="Y2726" i="63"/>
  <c r="Y2638" i="63"/>
  <c r="Y2577" i="63"/>
  <c r="Y2511" i="63"/>
  <c r="Y2448" i="63"/>
  <c r="Y2387" i="63"/>
  <c r="Y2315" i="63"/>
  <c r="Y2228" i="63"/>
  <c r="Y2165" i="63"/>
  <c r="Y2071" i="63"/>
  <c r="Y2007" i="63"/>
  <c r="Y1931" i="63"/>
  <c r="Y1872" i="63"/>
  <c r="Y1813" i="63"/>
  <c r="Y1749" i="63"/>
  <c r="Y1683" i="63"/>
  <c r="Y1623" i="63"/>
  <c r="Y1561" i="63"/>
  <c r="Y1495" i="63"/>
  <c r="Y1417" i="63"/>
  <c r="Y1355" i="63"/>
  <c r="Y1291" i="63"/>
  <c r="Y1233" i="63"/>
  <c r="Y1169" i="63"/>
  <c r="Y1083" i="63"/>
  <c r="Y1025" i="63"/>
  <c r="Y959" i="63"/>
  <c r="Y872" i="63"/>
  <c r="Y825" i="63"/>
  <c r="Y758" i="63"/>
  <c r="Y692" i="63"/>
  <c r="Y638" i="63"/>
  <c r="Y564" i="63"/>
  <c r="Y500" i="63"/>
  <c r="Y428" i="63"/>
  <c r="Y363" i="63"/>
  <c r="Y313" i="63"/>
  <c r="Y254" i="63"/>
  <c r="Y186" i="63"/>
  <c r="Y108" i="63"/>
  <c r="Y45" i="63"/>
  <c r="X19" i="70"/>
  <c r="Z19" i="70" s="1" a="1"/>
  <c r="Y3552" i="63"/>
  <c r="Y3541" i="63"/>
  <c r="Y3523" i="63"/>
  <c r="Y3508" i="63"/>
  <c r="Y3492" i="63"/>
  <c r="Y3474" i="63"/>
  <c r="Y3458" i="63"/>
  <c r="Y3446" i="63"/>
  <c r="Y3437" i="63"/>
  <c r="Y3418" i="63"/>
  <c r="Y3404" i="63"/>
  <c r="Y3388" i="63"/>
  <c r="Y3373" i="63"/>
  <c r="Y3361" i="63"/>
  <c r="Y3345" i="63"/>
  <c r="Y3331" i="63"/>
  <c r="Y3312" i="63"/>
  <c r="Y3293" i="63"/>
  <c r="Y3281" i="63"/>
  <c r="Y3266" i="63"/>
  <c r="Y3245" i="63"/>
  <c r="Y3223" i="63"/>
  <c r="Y3213" i="63"/>
  <c r="Y3189" i="63"/>
  <c r="Y3170" i="63"/>
  <c r="Y3154" i="63"/>
  <c r="Y3135" i="63"/>
  <c r="Y3119" i="63"/>
  <c r="Y3096" i="63"/>
  <c r="Y3075" i="63"/>
  <c r="Y3060" i="63"/>
  <c r="Y3039" i="63"/>
  <c r="Y3026" i="63"/>
  <c r="Y3014" i="63"/>
  <c r="Y2991" i="63"/>
  <c r="Y2976" i="63"/>
  <c r="Y2962" i="63"/>
  <c r="Y2943" i="63"/>
  <c r="Y2928" i="63"/>
  <c r="Y2908" i="63"/>
  <c r="Y2896" i="63"/>
  <c r="Y2877" i="63"/>
  <c r="Y2860" i="63"/>
  <c r="Y2847" i="63"/>
  <c r="Y2826" i="63"/>
  <c r="Y2813" i="63"/>
  <c r="Y2798" i="63"/>
  <c r="Y2786" i="63"/>
  <c r="Y2765" i="63"/>
  <c r="Y2749" i="63"/>
  <c r="Y2732" i="63"/>
  <c r="Y2724" i="63"/>
  <c r="Y2711" i="63"/>
  <c r="Y2693" i="63"/>
  <c r="Y2680" i="63"/>
  <c r="Y2666" i="63"/>
  <c r="Y2653" i="63"/>
  <c r="Y2635" i="63"/>
  <c r="Y2619" i="63"/>
  <c r="Y2604" i="63"/>
  <c r="Y2591" i="63"/>
  <c r="Y2574" i="63"/>
  <c r="Y2556" i="63"/>
  <c r="Y2542" i="63"/>
  <c r="Y2524" i="63"/>
  <c r="Y2509" i="63"/>
  <c r="Y2494" i="63"/>
  <c r="Y2480" i="63"/>
  <c r="Y2460" i="63"/>
  <c r="Y2444" i="63"/>
  <c r="Y2432" i="63"/>
  <c r="Y2419" i="63"/>
  <c r="Y2396" i="63"/>
  <c r="Y2383" i="63"/>
  <c r="Y2369" i="63"/>
  <c r="Y2344" i="63"/>
  <c r="Y2323" i="63"/>
  <c r="Y2310" i="63"/>
  <c r="Y2299" i="63"/>
  <c r="Y2283" i="63"/>
  <c r="Y2268" i="63"/>
  <c r="Y2251" i="63"/>
  <c r="Y2226" i="63"/>
  <c r="Y2214" i="63"/>
  <c r="Y2183" i="63"/>
  <c r="Y2173" i="63"/>
  <c r="Y2160" i="63"/>
  <c r="Y2147" i="63"/>
  <c r="Y2128" i="63"/>
  <c r="Y2112" i="63"/>
  <c r="Y2088" i="63"/>
  <c r="Y2065" i="63"/>
  <c r="Y2054" i="63"/>
  <c r="Y2034" i="63"/>
  <c r="Y2020" i="63"/>
  <c r="Y2004" i="63"/>
  <c r="Y1986" i="63"/>
  <c r="Y1969" i="63"/>
  <c r="Y1951" i="63"/>
  <c r="Y1939" i="63"/>
  <c r="Y1926" i="63"/>
  <c r="Y1912" i="63"/>
  <c r="Y1903" i="63"/>
  <c r="Y1885" i="63"/>
  <c r="Y1870" i="63"/>
  <c r="Y1855" i="63"/>
  <c r="Y1840" i="63"/>
  <c r="Y1824" i="63"/>
  <c r="Y1810" i="63"/>
  <c r="Y1790" i="63"/>
  <c r="Y1771" i="63"/>
  <c r="Y1756" i="63"/>
  <c r="Y1746" i="63"/>
  <c r="Y1723" i="63"/>
  <c r="Y1703" i="63"/>
  <c r="Y1691" i="63"/>
  <c r="Y1676" i="63"/>
  <c r="Y1665" i="63"/>
  <c r="Y1652" i="63"/>
  <c r="Y1636" i="63"/>
  <c r="Y1621" i="63"/>
  <c r="Y1601" i="63"/>
  <c r="Y1588" i="63"/>
  <c r="Y1572" i="63"/>
  <c r="Y1559" i="63"/>
  <c r="Y1543" i="63"/>
  <c r="Y1534" i="63"/>
  <c r="Y1518" i="63"/>
  <c r="Y1505" i="63"/>
  <c r="Y1493" i="63"/>
  <c r="Y1484" i="63"/>
  <c r="Y1462" i="63"/>
  <c r="Y1441" i="63"/>
  <c r="Y1423" i="63"/>
  <c r="Y1412" i="63"/>
  <c r="Y1396" i="63"/>
  <c r="Y1377" i="63"/>
  <c r="Y1361" i="63"/>
  <c r="Y1352" i="63"/>
  <c r="Y1336" i="63"/>
  <c r="Y1322" i="63"/>
  <c r="Y1310" i="63"/>
  <c r="Y1288" i="63"/>
  <c r="Y1270" i="63"/>
  <c r="Y1258" i="63"/>
  <c r="Y1248" i="63"/>
  <c r="Y1229" i="63"/>
  <c r="Y1207" i="63"/>
  <c r="Y1193" i="63"/>
  <c r="Y1179" i="63"/>
  <c r="Y1157" i="63"/>
  <c r="Y1144" i="63"/>
  <c r="Y1129" i="63"/>
  <c r="Y1113" i="63"/>
  <c r="Y1093" i="63"/>
  <c r="Y1080" i="63"/>
  <c r="Y1069" i="63"/>
  <c r="Y1054" i="63"/>
  <c r="Y1042" i="63"/>
  <c r="Y1020" i="63"/>
  <c r="Y1008" i="63"/>
  <c r="Y980" i="63"/>
  <c r="Y967" i="63"/>
  <c r="Y955" i="63"/>
  <c r="Y942" i="63"/>
  <c r="Y923" i="63"/>
  <c r="Y903" i="63"/>
  <c r="Y885" i="63"/>
  <c r="Y870" i="63"/>
  <c r="Y860" i="63"/>
  <c r="Y849" i="63"/>
  <c r="Y835" i="63"/>
  <c r="Y822" i="63"/>
  <c r="Y807" i="63"/>
  <c r="Y781" i="63"/>
  <c r="Y765" i="63"/>
  <c r="Y754" i="63"/>
  <c r="Y731" i="63"/>
  <c r="Y716" i="63"/>
  <c r="Y700" i="63"/>
  <c r="Y688" i="63"/>
  <c r="Y679" i="63"/>
  <c r="Y662" i="63"/>
  <c r="Y648" i="63"/>
  <c r="Y634" i="63"/>
  <c r="Y615" i="63"/>
  <c r="Y599" i="63"/>
  <c r="Y587" i="63"/>
  <c r="Y572" i="63"/>
  <c r="Y561" i="63"/>
  <c r="Y548" i="63"/>
  <c r="Y532" i="63"/>
  <c r="Y507" i="63"/>
  <c r="Y496" i="63"/>
  <c r="Y470" i="63"/>
  <c r="Y458" i="63"/>
  <c r="Y438" i="63"/>
  <c r="Y425" i="63"/>
  <c r="Y406" i="63"/>
  <c r="Y389" i="63"/>
  <c r="Y375" i="63"/>
  <c r="Y361" i="63"/>
  <c r="Y345" i="63"/>
  <c r="Y330" i="63"/>
  <c r="Y319" i="63"/>
  <c r="Y309" i="63"/>
  <c r="Y298" i="63"/>
  <c r="Y286" i="63"/>
  <c r="Y273" i="63"/>
  <c r="Y262" i="63"/>
  <c r="Y250" i="63"/>
  <c r="Y228" i="63"/>
  <c r="Y213" i="63"/>
  <c r="Y195" i="63"/>
  <c r="Y182" i="63"/>
  <c r="Y168" i="63"/>
  <c r="Y151" i="63"/>
  <c r="Y134" i="63"/>
  <c r="Y121" i="63"/>
  <c r="Y99" i="63"/>
  <c r="Y85" i="63"/>
  <c r="Y67" i="63"/>
  <c r="Y55" i="63"/>
  <c r="Y41" i="63"/>
  <c r="Y28" i="63"/>
  <c r="Y3550" i="63"/>
  <c r="Y3540" i="63"/>
  <c r="Y3522" i="63"/>
  <c r="Y3507" i="63"/>
  <c r="Y3491" i="63"/>
  <c r="Y3472" i="63"/>
  <c r="Y3457" i="63"/>
  <c r="Y3445" i="63"/>
  <c r="Y3435" i="63"/>
  <c r="Y3417" i="63"/>
  <c r="Y3402" i="63"/>
  <c r="Y3386" i="63"/>
  <c r="Y3372" i="63"/>
  <c r="Y3360" i="63"/>
  <c r="Y3344" i="63"/>
  <c r="Y3309" i="63"/>
  <c r="Y3292" i="63"/>
  <c r="Y3280" i="63"/>
  <c r="Y3265" i="63"/>
  <c r="Y3242" i="63"/>
  <c r="Y3221" i="63"/>
  <c r="Y3211" i="63"/>
  <c r="Y3187" i="63"/>
  <c r="Y3169" i="63"/>
  <c r="Y3149" i="63"/>
  <c r="Y3133" i="63"/>
  <c r="Y3117" i="63"/>
  <c r="Y3094" i="63"/>
  <c r="Y3074" i="63"/>
  <c r="Y3059" i="63"/>
  <c r="Y3038" i="63"/>
  <c r="Y3025" i="63"/>
  <c r="Y2988" i="63"/>
  <c r="Y2975" i="63"/>
  <c r="Y2942" i="63"/>
  <c r="Y2907" i="63"/>
  <c r="Y2875" i="63"/>
  <c r="Y2842" i="63"/>
  <c r="Y2812" i="63"/>
  <c r="Y2784" i="63"/>
  <c r="Y2747" i="63"/>
  <c r="Y2723" i="63"/>
  <c r="Y2691" i="63"/>
  <c r="Y2664" i="63"/>
  <c r="Y2631" i="63"/>
  <c r="Y2603" i="63"/>
  <c r="Y2570" i="63"/>
  <c r="Y2540" i="63"/>
  <c r="Y2506" i="63"/>
  <c r="Y2477" i="63"/>
  <c r="Y2459" i="63"/>
  <c r="Y2431" i="63"/>
  <c r="Y2395" i="63"/>
  <c r="Y2361" i="63"/>
  <c r="Y2322" i="63"/>
  <c r="Y2296" i="63"/>
  <c r="Y2266" i="63"/>
  <c r="Y2224" i="63"/>
  <c r="Y2182" i="63"/>
  <c r="Y2159" i="63"/>
  <c r="Y2127" i="63"/>
  <c r="Y2086" i="63"/>
  <c r="Y2051" i="63"/>
  <c r="Y2019" i="63"/>
  <c r="Y1985" i="63"/>
  <c r="Y1950" i="63"/>
  <c r="Y1925" i="63"/>
  <c r="Y1900" i="63"/>
  <c r="Y1853" i="63"/>
  <c r="Y1822" i="63"/>
  <c r="Y1789" i="63"/>
  <c r="Y1755" i="63"/>
  <c r="Y1722" i="63"/>
  <c r="Y1690" i="63"/>
  <c r="Y1664" i="63"/>
  <c r="Y1634" i="63"/>
  <c r="Y1600" i="63"/>
  <c r="Y1571" i="63"/>
  <c r="Y1542" i="63"/>
  <c r="Y1517" i="63"/>
  <c r="Y1492" i="63"/>
  <c r="Y1481" i="63"/>
  <c r="Y1439" i="63"/>
  <c r="Y1410" i="63"/>
  <c r="Y1375" i="63"/>
  <c r="Y1350" i="63"/>
  <c r="Y1321" i="63"/>
  <c r="Y1284" i="63"/>
  <c r="Y1257" i="63"/>
  <c r="Y1227" i="63"/>
  <c r="Y1191" i="63"/>
  <c r="Y1156" i="63"/>
  <c r="Y1126" i="63"/>
  <c r="Y1092" i="63"/>
  <c r="Y1068" i="63"/>
  <c r="Y1041" i="63"/>
  <c r="Y1007" i="63"/>
  <c r="Y966" i="63"/>
  <c r="Y941" i="63"/>
  <c r="Y901" i="63"/>
  <c r="Y869" i="63"/>
  <c r="Y848" i="63"/>
  <c r="Y819" i="63"/>
  <c r="Y779" i="63"/>
  <c r="Y747" i="63"/>
  <c r="Y714" i="63"/>
  <c r="Y687" i="63"/>
  <c r="Y661" i="63"/>
  <c r="Y631" i="63"/>
  <c r="Y598" i="63"/>
  <c r="Y571" i="63"/>
  <c r="Y545" i="63"/>
  <c r="Y506" i="63"/>
  <c r="Y468" i="63"/>
  <c r="Y437" i="63"/>
  <c r="Y400" i="63"/>
  <c r="Y374" i="63"/>
  <c r="Y328" i="63"/>
  <c r="Y308" i="63"/>
  <c r="Y285" i="63"/>
  <c r="Y261" i="63"/>
  <c r="Y227" i="63"/>
  <c r="Y194" i="63"/>
  <c r="Y167" i="63"/>
  <c r="Y132" i="63"/>
  <c r="Y97" i="63"/>
  <c r="Y66" i="63"/>
  <c r="Y39" i="63"/>
  <c r="Y762" i="63"/>
  <c r="Y671" i="63"/>
  <c r="Y626" i="63"/>
  <c r="Y569" i="63"/>
  <c r="Y518" i="63"/>
  <c r="Y464" i="63"/>
  <c r="Y420" i="63"/>
  <c r="Y367" i="63"/>
  <c r="Y326" i="63"/>
  <c r="Y293" i="63"/>
  <c r="Y259" i="63"/>
  <c r="Y206" i="63"/>
  <c r="Y158" i="63"/>
  <c r="Y114" i="63"/>
  <c r="Y62" i="63"/>
  <c r="Y24" i="63"/>
  <c r="Y289" i="63"/>
  <c r="Y199" i="63"/>
  <c r="Y154" i="63"/>
  <c r="Y91" i="63"/>
  <c r="Y48" i="63"/>
  <c r="Y3545" i="63"/>
  <c r="Y3424" i="63"/>
  <c r="Y3377" i="63"/>
  <c r="Y3318" i="63"/>
  <c r="Y3249" i="63"/>
  <c r="Y3175" i="63"/>
  <c r="Y3099" i="63"/>
  <c r="Y3018" i="63"/>
  <c r="Y2949" i="63"/>
  <c r="Y2865" i="63"/>
  <c r="Y2801" i="63"/>
  <c r="Y2734" i="63"/>
  <c r="Y2684" i="63"/>
  <c r="Y2609" i="63"/>
  <c r="Y2545" i="63"/>
  <c r="Y2462" i="63"/>
  <c r="Y2401" i="63"/>
  <c r="Y2330" i="63"/>
  <c r="Y2274" i="63"/>
  <c r="Y2175" i="63"/>
  <c r="Y2119" i="63"/>
  <c r="Y2022" i="63"/>
  <c r="Y1958" i="63"/>
  <c r="Y1888" i="63"/>
  <c r="Y1827" i="63"/>
  <c r="Y1761" i="63"/>
  <c r="Y1696" i="63"/>
  <c r="Y1639" i="63"/>
  <c r="Y1575" i="63"/>
  <c r="Y1520" i="63"/>
  <c r="Y1471" i="63"/>
  <c r="Y1400" i="63"/>
  <c r="Y1324" i="63"/>
  <c r="Y1251" i="63"/>
  <c r="Y1183" i="63"/>
  <c r="Y1115" i="63"/>
  <c r="Y1057" i="63"/>
  <c r="Y992" i="63"/>
  <c r="Y927" i="63"/>
  <c r="Y851" i="63"/>
  <c r="Y797" i="63"/>
  <c r="Y718" i="63"/>
  <c r="Y667" i="63"/>
  <c r="Y607" i="63"/>
  <c r="Y534" i="63"/>
  <c r="Y460" i="63"/>
  <c r="Y393" i="63"/>
  <c r="Y322" i="63"/>
  <c r="Y279" i="63"/>
  <c r="Y215" i="63"/>
  <c r="Y153" i="63"/>
  <c r="Y88" i="63"/>
  <c r="Y30" i="63"/>
  <c r="Y3549" i="63"/>
  <c r="Y3535" i="63"/>
  <c r="Y3518" i="63"/>
  <c r="Y3506" i="63"/>
  <c r="Y3488" i="63"/>
  <c r="Y3470" i="63"/>
  <c r="Y3455" i="63"/>
  <c r="Y3443" i="63"/>
  <c r="Y3434" i="63"/>
  <c r="Y3416" i="63"/>
  <c r="Y3398" i="63"/>
  <c r="Y3384" i="63"/>
  <c r="Y3371" i="63"/>
  <c r="Y3359" i="63"/>
  <c r="Y3341" i="63"/>
  <c r="Y3327" i="63"/>
  <c r="Y3304" i="63"/>
  <c r="Y3291" i="63"/>
  <c r="Y3277" i="63"/>
  <c r="Y3262" i="63"/>
  <c r="Y3240" i="63"/>
  <c r="Y3220" i="63"/>
  <c r="Y3207" i="63"/>
  <c r="Y3186" i="63"/>
  <c r="Y3167" i="63"/>
  <c r="Y3146" i="63"/>
  <c r="Y3131" i="63"/>
  <c r="Y3111" i="63"/>
  <c r="Y3089" i="63"/>
  <c r="Y3070" i="63"/>
  <c r="Y3058" i="63"/>
  <c r="Y3037" i="63"/>
  <c r="Y3024" i="63"/>
  <c r="Y3012" i="63"/>
  <c r="Y2986" i="63"/>
  <c r="Y2972" i="63"/>
  <c r="Y2960" i="63"/>
  <c r="Y2941" i="63"/>
  <c r="Y2923" i="63"/>
  <c r="Y2906" i="63"/>
  <c r="Y2890" i="63"/>
  <c r="Y2874" i="63"/>
  <c r="Y2858" i="63"/>
  <c r="Y2836" i="63"/>
  <c r="Y2821" i="63"/>
  <c r="Y2811" i="63"/>
  <c r="Y2795" i="63"/>
  <c r="Y2783" i="63"/>
  <c r="Y2759" i="63"/>
  <c r="Y2741" i="63"/>
  <c r="Y2730" i="63"/>
  <c r="Y2722" i="63"/>
  <c r="Y2704" i="63"/>
  <c r="Y2690" i="63"/>
  <c r="Y2678" i="63"/>
  <c r="Y2663" i="63"/>
  <c r="Y2647" i="63"/>
  <c r="Y2628" i="63"/>
  <c r="Y2617" i="63"/>
  <c r="Y2602" i="63"/>
  <c r="Y2587" i="63"/>
  <c r="Y2567" i="63"/>
  <c r="Y2554" i="63"/>
  <c r="Y2539" i="63"/>
  <c r="Y2518" i="63"/>
  <c r="Y2505" i="63"/>
  <c r="Y2491" i="63"/>
  <c r="Y2475" i="63"/>
  <c r="Y2457" i="63"/>
  <c r="Y2442" i="63"/>
  <c r="Y2430" i="63"/>
  <c r="Y2414" i="63"/>
  <c r="Y2394" i="63"/>
  <c r="Y2378" i="63"/>
  <c r="Y2356" i="63"/>
  <c r="Y2342" i="63"/>
  <c r="Y2321" i="63"/>
  <c r="Y2308" i="63"/>
  <c r="Y2295" i="63"/>
  <c r="Y2281" i="63"/>
  <c r="Y2265" i="63"/>
  <c r="Y2243" i="63"/>
  <c r="Y2223" i="63"/>
  <c r="Y2210" i="63"/>
  <c r="Y2181" i="63"/>
  <c r="Y2170" i="63"/>
  <c r="Y2157" i="63"/>
  <c r="Y2143" i="63"/>
  <c r="Y2125" i="63"/>
  <c r="Y2102" i="63"/>
  <c r="Y2084" i="63"/>
  <c r="Y2062" i="63"/>
  <c r="Y2050" i="63"/>
  <c r="Y2028" i="63"/>
  <c r="Y2018" i="63"/>
  <c r="Y2000" i="63"/>
  <c r="Y1982" i="63"/>
  <c r="Y1965" i="63"/>
  <c r="Y1949" i="63"/>
  <c r="Y1936" i="63"/>
  <c r="Y1924" i="63"/>
  <c r="Y1910" i="63"/>
  <c r="Y1899" i="63"/>
  <c r="Y1883" i="63"/>
  <c r="Y1867" i="63"/>
  <c r="Y1852" i="63"/>
  <c r="Y1838" i="63"/>
  <c r="Y1820" i="63"/>
  <c r="Y1806" i="63"/>
  <c r="Y1788" i="63"/>
  <c r="Y1769" i="63"/>
  <c r="Y1754" i="63"/>
  <c r="Y1739" i="63"/>
  <c r="Y1719" i="63"/>
  <c r="Y1701" i="63"/>
  <c r="Y1689" i="63"/>
  <c r="Y1674" i="63"/>
  <c r="Y1663" i="63"/>
  <c r="Y1645" i="63"/>
  <c r="Y1633" i="63"/>
  <c r="Y1617" i="63"/>
  <c r="Y1598" i="63"/>
  <c r="Y1584" i="63"/>
  <c r="Y1569" i="63"/>
  <c r="Y1555" i="63"/>
  <c r="Y1541" i="63"/>
  <c r="Y1528" i="63"/>
  <c r="Y1515" i="63"/>
  <c r="Y1503" i="63"/>
  <c r="Y1491" i="63"/>
  <c r="Y1479" i="63"/>
  <c r="Y1456" i="63"/>
  <c r="Y1438" i="63"/>
  <c r="Y1421" i="63"/>
  <c r="Y1409" i="63"/>
  <c r="Y1394" i="63"/>
  <c r="Y1373" i="63"/>
  <c r="Y1359" i="63"/>
  <c r="Y1348" i="63"/>
  <c r="Y1334" i="63"/>
  <c r="Y1320" i="63"/>
  <c r="Y1307" i="63"/>
  <c r="Y1280" i="63"/>
  <c r="Y1267" i="63"/>
  <c r="Y1255" i="63"/>
  <c r="Y1242" i="63"/>
  <c r="Y1225" i="63"/>
  <c r="Y1204" i="63"/>
  <c r="Y1190" i="63"/>
  <c r="Y1177" i="63"/>
  <c r="Y1155" i="63"/>
  <c r="Y1141" i="63"/>
  <c r="Y1124" i="63"/>
  <c r="Y1110" i="63"/>
  <c r="Y1090" i="63"/>
  <c r="Y1078" i="63"/>
  <c r="Y1064" i="63"/>
  <c r="Y1052" i="63"/>
  <c r="Y1038" i="63"/>
  <c r="Y1016" i="63"/>
  <c r="Y998" i="63"/>
  <c r="Y978" i="63"/>
  <c r="Y965" i="63"/>
  <c r="Y951" i="63"/>
  <c r="Y936" i="63"/>
  <c r="Y920" i="63"/>
  <c r="Y899" i="63"/>
  <c r="Y878" i="63"/>
  <c r="Y868" i="63"/>
  <c r="Y858" i="63"/>
  <c r="Y847" i="63"/>
  <c r="Y829" i="63"/>
  <c r="Y815" i="63"/>
  <c r="Y803" i="63"/>
  <c r="Y778" i="63"/>
  <c r="Y763" i="63"/>
  <c r="Y746" i="63"/>
  <c r="Y725" i="63"/>
  <c r="Y713" i="63"/>
  <c r="Y697" i="63"/>
  <c r="Y686" i="63"/>
  <c r="Y672" i="63"/>
  <c r="Y659" i="63"/>
  <c r="Y644" i="63"/>
  <c r="Y630" i="63"/>
  <c r="Y613" i="63"/>
  <c r="Y597" i="63"/>
  <c r="Y585" i="63"/>
  <c r="Y570" i="63"/>
  <c r="Y559" i="63"/>
  <c r="Y544" i="63"/>
  <c r="Y521" i="63"/>
  <c r="Y505" i="63"/>
  <c r="Y487" i="63"/>
  <c r="Y466" i="63"/>
  <c r="Y451" i="63"/>
  <c r="Y435" i="63"/>
  <c r="Y421" i="63"/>
  <c r="Y399" i="63"/>
  <c r="Y386" i="63"/>
  <c r="Y373" i="63"/>
  <c r="Y359" i="63"/>
  <c r="Y341" i="63"/>
  <c r="Y327" i="63"/>
  <c r="Y317" i="63"/>
  <c r="Y305" i="63"/>
  <c r="Y295" i="63"/>
  <c r="Y284" i="63"/>
  <c r="Y270" i="63"/>
  <c r="Y260" i="63"/>
  <c r="Y247" i="63"/>
  <c r="Y224" i="63"/>
  <c r="Y207" i="63"/>
  <c r="Y192" i="63"/>
  <c r="Y178" i="63"/>
  <c r="Y160" i="63"/>
  <c r="Y144" i="63"/>
  <c r="Y131" i="63"/>
  <c r="Y119" i="63"/>
  <c r="Y96" i="63"/>
  <c r="Y78" i="63"/>
  <c r="Y64" i="63"/>
  <c r="Y52" i="63"/>
  <c r="Y37" i="63"/>
  <c r="Y26" i="63"/>
  <c r="Y3548" i="63"/>
  <c r="Y3534" i="63"/>
  <c r="Y3516" i="63"/>
  <c r="Y3504" i="63"/>
  <c r="Y3485" i="63"/>
  <c r="Y3469" i="63"/>
  <c r="Y3454" i="63"/>
  <c r="Y3442" i="63"/>
  <c r="Y3433" i="63"/>
  <c r="Y3415" i="63"/>
  <c r="Y3396" i="63"/>
  <c r="Y3383" i="63"/>
  <c r="Y3370" i="63"/>
  <c r="Y3358" i="63"/>
  <c r="Y3340" i="63"/>
  <c r="Y3326" i="63"/>
  <c r="Y3303" i="63"/>
  <c r="Y3290" i="63"/>
  <c r="Y3275" i="63"/>
  <c r="Y3257" i="63"/>
  <c r="Y3237" i="63"/>
  <c r="Y3219" i="63"/>
  <c r="Y3206" i="63"/>
  <c r="Y3180" i="63"/>
  <c r="Y3166" i="63"/>
  <c r="Y3145" i="63"/>
  <c r="Y3129" i="63"/>
  <c r="Y3109" i="63"/>
  <c r="Y3086" i="63"/>
  <c r="Y3068" i="63"/>
  <c r="Y3053" i="63"/>
  <c r="Y3036" i="63"/>
  <c r="Y3023" i="63"/>
  <c r="Y3007" i="63"/>
  <c r="Y2983" i="63"/>
  <c r="Y2971" i="63"/>
  <c r="Y2952" i="63"/>
  <c r="Y2940" i="63"/>
  <c r="Y2922" i="63"/>
  <c r="Y2904" i="63"/>
  <c r="Y2886" i="63"/>
  <c r="Y2873" i="63"/>
  <c r="Y2853" i="63"/>
  <c r="Y2834" i="63"/>
  <c r="Y2820" i="63"/>
  <c r="Y2809" i="63"/>
  <c r="Y2794" i="63"/>
  <c r="Y2782" i="63"/>
  <c r="Y2758" i="63"/>
  <c r="Y2738" i="63"/>
  <c r="Y2729" i="63"/>
  <c r="Y2720" i="63"/>
  <c r="Y2701" i="63"/>
  <c r="Y2689" i="63"/>
  <c r="Y2677" i="63"/>
  <c r="Y2661" i="63"/>
  <c r="Y2644" i="63"/>
  <c r="Y2627" i="63"/>
  <c r="Y2616" i="63"/>
  <c r="Y2601" i="63"/>
  <c r="Y2585" i="63"/>
  <c r="Y2566" i="63"/>
  <c r="Y2553" i="63"/>
  <c r="Y2538" i="63"/>
  <c r="Y2516" i="63"/>
  <c r="Y2502" i="63"/>
  <c r="Y2490" i="63"/>
  <c r="Y2473" i="63"/>
  <c r="Y2456" i="63"/>
  <c r="Y2439" i="63"/>
  <c r="Y2429" i="63"/>
  <c r="Y2411" i="63"/>
  <c r="Y2392" i="63"/>
  <c r="Y2376" i="63"/>
  <c r="Y2354" i="63"/>
  <c r="Y2339" i="63"/>
  <c r="Y2319" i="63"/>
  <c r="Y2307" i="63"/>
  <c r="Y2293" i="63"/>
  <c r="Y2278" i="63"/>
  <c r="Y2264" i="63"/>
  <c r="Y2237" i="63"/>
  <c r="Y2222" i="63"/>
  <c r="Y2206" i="63"/>
  <c r="Y2180" i="63"/>
  <c r="Y2168" i="63"/>
  <c r="Y2156" i="63"/>
  <c r="Y2142" i="63"/>
  <c r="Y2124" i="63"/>
  <c r="Y2100" i="63"/>
  <c r="Y2083" i="63"/>
  <c r="Y2060" i="63"/>
  <c r="Y2049" i="63"/>
  <c r="Y2025" i="63"/>
  <c r="Y2013" i="63"/>
  <c r="Y1998" i="63"/>
  <c r="Y1981" i="63"/>
  <c r="Y1962" i="63"/>
  <c r="Y1948" i="63"/>
  <c r="Y1935" i="63"/>
  <c r="Y1923" i="63"/>
  <c r="Y1909" i="63"/>
  <c r="Y1897" i="63"/>
  <c r="Y1880" i="63"/>
  <c r="Y1865" i="63"/>
  <c r="Y1847" i="63"/>
  <c r="Y1834" i="63"/>
  <c r="Y1818" i="63"/>
  <c r="Y1805" i="63"/>
  <c r="Y1785" i="63"/>
  <c r="Y1768" i="63"/>
  <c r="Y1753" i="63"/>
  <c r="Y1738" i="63"/>
  <c r="Y1716" i="63"/>
  <c r="Y1700" i="63"/>
  <c r="Y1687" i="63"/>
  <c r="Y1673" i="63"/>
  <c r="Y1661" i="63"/>
  <c r="Y1643" i="63"/>
  <c r="Y1632" i="63"/>
  <c r="Y1614" i="63"/>
  <c r="Y1597" i="63"/>
  <c r="Y1582" i="63"/>
  <c r="Y1568" i="63"/>
  <c r="Y1552" i="63"/>
  <c r="Y1540" i="63"/>
  <c r="Y1527" i="63"/>
  <c r="Y1513" i="63"/>
  <c r="Y1499" i="63"/>
  <c r="Y1490" i="63"/>
  <c r="Y1477" i="63"/>
  <c r="Y1455" i="63"/>
  <c r="Y1431" i="63"/>
  <c r="Y1420" i="63"/>
  <c r="Y1407" i="63"/>
  <c r="Y1393" i="63"/>
  <c r="Y1370" i="63"/>
  <c r="Y1358" i="63"/>
  <c r="Y1343" i="63"/>
  <c r="Y1331" i="63"/>
  <c r="Y1317" i="63"/>
  <c r="Y1306" i="63"/>
  <c r="Y1279" i="63"/>
  <c r="Y1263" i="63"/>
  <c r="Y1254" i="63"/>
  <c r="Y1241" i="63"/>
  <c r="Y1224" i="63"/>
  <c r="Y1201" i="63"/>
  <c r="Y1187" i="63"/>
  <c r="Y1176" i="63"/>
  <c r="Y1151" i="63"/>
  <c r="Y1138" i="63"/>
  <c r="Y1122" i="63"/>
  <c r="Y1109" i="63"/>
  <c r="Y1089" i="63"/>
  <c r="Y1077" i="63"/>
  <c r="Y1063" i="63"/>
  <c r="Y1051" i="63"/>
  <c r="Y1032" i="63"/>
  <c r="Y1014" i="63"/>
  <c r="Y996" i="63"/>
  <c r="Y977" i="63"/>
  <c r="Y963" i="63"/>
  <c r="Y949" i="63"/>
  <c r="Y935" i="63"/>
  <c r="Y917" i="63"/>
  <c r="Y898" i="63"/>
  <c r="Y877" i="63"/>
  <c r="Y867" i="63"/>
  <c r="Y857" i="63"/>
  <c r="Y843" i="63"/>
  <c r="Y828" i="63"/>
  <c r="Y814" i="63"/>
  <c r="Y802" i="63"/>
  <c r="Y776" i="63"/>
  <c r="Y722" i="63"/>
  <c r="Y712" i="63"/>
  <c r="Y695" i="63"/>
  <c r="Y685" i="63"/>
  <c r="Y643" i="63"/>
  <c r="Y612" i="63"/>
  <c r="Y581" i="63"/>
  <c r="Y543" i="63"/>
  <c r="Y485" i="63"/>
  <c r="Y434" i="63"/>
  <c r="Y384" i="63"/>
  <c r="Y340" i="63"/>
  <c r="Y304" i="63"/>
  <c r="Y269" i="63"/>
  <c r="Y219" i="63"/>
  <c r="Y177" i="63"/>
  <c r="Y130" i="63"/>
  <c r="Y75" i="63"/>
  <c r="Y36" i="63"/>
  <c r="Y280" i="63"/>
  <c r="Y217" i="63"/>
  <c r="Y175" i="63"/>
  <c r="Y111" i="63"/>
  <c r="Y32" i="63"/>
  <c r="Y3511" i="63"/>
  <c r="Y3495" i="63"/>
  <c r="Y3480" i="63"/>
  <c r="Y3462" i="63"/>
  <c r="Y3408" i="63"/>
  <c r="Y3352" i="63"/>
  <c r="Y3286" i="63"/>
  <c r="Y3230" i="63"/>
  <c r="Y3159" i="63"/>
  <c r="Y3079" i="63"/>
  <c r="Y3028" i="63"/>
  <c r="Y2966" i="63"/>
  <c r="Y2899" i="63"/>
  <c r="Y2829" i="63"/>
  <c r="Y2777" i="63"/>
  <c r="Y2713" i="63"/>
  <c r="Y2658" i="63"/>
  <c r="Y2595" i="63"/>
  <c r="Y2531" i="63"/>
  <c r="Y2485" i="63"/>
  <c r="Y2426" i="63"/>
  <c r="Y2350" i="63"/>
  <c r="Y2287" i="63"/>
  <c r="Y2216" i="63"/>
  <c r="Y2152" i="63"/>
  <c r="Y2093" i="63"/>
  <c r="Y2039" i="63"/>
  <c r="Y1974" i="63"/>
  <c r="Y1916" i="63"/>
  <c r="Y1858" i="63"/>
  <c r="Y1797" i="63"/>
  <c r="Y1730" i="63"/>
  <c r="Y1668" i="63"/>
  <c r="Y1609" i="63"/>
  <c r="Y1545" i="63"/>
  <c r="Y1507" i="63"/>
  <c r="Y1446" i="63"/>
  <c r="Y1363" i="63"/>
  <c r="Y1314" i="63"/>
  <c r="Y1260" i="63"/>
  <c r="Y1198" i="63"/>
  <c r="Y1132" i="63"/>
  <c r="Y1073" i="63"/>
  <c r="Y1010" i="63"/>
  <c r="Y944" i="63"/>
  <c r="Y887" i="63"/>
  <c r="Y839" i="63"/>
  <c r="Y770" i="63"/>
  <c r="Y705" i="63"/>
  <c r="Y654" i="63"/>
  <c r="Y590" i="63"/>
  <c r="Y551" i="63"/>
  <c r="Y474" i="63"/>
  <c r="Y414" i="63"/>
  <c r="Y352" i="63"/>
  <c r="Y300" i="63"/>
  <c r="Y266" i="63"/>
  <c r="Y198" i="63"/>
  <c r="Y138" i="63"/>
  <c r="Y70" i="63"/>
  <c r="Y21" i="63"/>
  <c r="Y3547" i="63"/>
  <c r="Y3533" i="63"/>
  <c r="Y3513" i="63"/>
  <c r="Y3502" i="63"/>
  <c r="Y3484" i="63"/>
  <c r="Y3468" i="63"/>
  <c r="Y3453" i="63"/>
  <c r="Y3441" i="63"/>
  <c r="Y3428" i="63"/>
  <c r="Y3414" i="63"/>
  <c r="Y3393" i="63"/>
  <c r="Y3382" i="63"/>
  <c r="Y3369" i="63"/>
  <c r="Y3356" i="63"/>
  <c r="Y3338" i="63"/>
  <c r="Y3325" i="63"/>
  <c r="Y3300" i="63"/>
  <c r="Y3289" i="63"/>
  <c r="Y3273" i="63"/>
  <c r="Y3255" i="63"/>
  <c r="Y3236" i="63"/>
  <c r="Y3217" i="63"/>
  <c r="Y3202" i="63"/>
  <c r="Y3178" i="63"/>
  <c r="Y3164" i="63"/>
  <c r="Y3141" i="63"/>
  <c r="Y3128" i="63"/>
  <c r="Y3107" i="63"/>
  <c r="Y3082" i="63"/>
  <c r="Y3066" i="63"/>
  <c r="Y3047" i="63"/>
  <c r="Y3035" i="63"/>
  <c r="Y3021" i="63"/>
  <c r="Y3004" i="63"/>
  <c r="Y2981" i="63"/>
  <c r="Y2970" i="63"/>
  <c r="Y2951" i="63"/>
  <c r="Y2938" i="63"/>
  <c r="Y2919" i="63"/>
  <c r="Y2903" i="63"/>
  <c r="Y2885" i="63"/>
  <c r="Y2869" i="63"/>
  <c r="Y2851" i="63"/>
  <c r="Y2831" i="63"/>
  <c r="Y2819" i="63"/>
  <c r="Y2807" i="63"/>
  <c r="Y2792" i="63"/>
  <c r="Y2780" i="63"/>
  <c r="Y2756" i="63"/>
  <c r="Y2737" i="63"/>
  <c r="Y2728" i="63"/>
  <c r="Y2719" i="63"/>
  <c r="Y2700" i="63"/>
  <c r="Y2686" i="63"/>
  <c r="Y2676" i="63"/>
  <c r="Y2660" i="63"/>
  <c r="Y2642" i="63"/>
  <c r="Y2626" i="63"/>
  <c r="Y2615" i="63"/>
  <c r="Y2599" i="63"/>
  <c r="Y2581" i="63"/>
  <c r="Y2563" i="63"/>
  <c r="Y2551" i="63"/>
  <c r="Y2537" i="63"/>
  <c r="Y2513" i="63"/>
  <c r="Y2501" i="63"/>
  <c r="Y2488" i="63"/>
  <c r="Y2469" i="63"/>
  <c r="Y2452" i="63"/>
  <c r="Y2438" i="63"/>
  <c r="Y2428" i="63"/>
  <c r="Y2410" i="63"/>
  <c r="Y2391" i="63"/>
  <c r="Y2375" i="63"/>
  <c r="Y2353" i="63"/>
  <c r="Y2336" i="63"/>
  <c r="Y2317" i="63"/>
  <c r="Y2306" i="63"/>
  <c r="Y2289" i="63"/>
  <c r="Y2277" i="63"/>
  <c r="Y2259" i="63"/>
  <c r="Y2235" i="63"/>
  <c r="Y2220" i="63"/>
  <c r="Y2204" i="63"/>
  <c r="Y2179" i="63"/>
  <c r="Y2167" i="63"/>
  <c r="Y2155" i="63"/>
  <c r="Y2141" i="63"/>
  <c r="Y2121" i="63"/>
  <c r="Y2099" i="63"/>
  <c r="Y2080" i="63"/>
  <c r="Y2058" i="63"/>
  <c r="Y2045" i="63"/>
  <c r="Y2024" i="63"/>
  <c r="Y2009" i="63"/>
  <c r="Y1995" i="63"/>
  <c r="Y1980" i="63"/>
  <c r="Y1960" i="63"/>
  <c r="Y1947" i="63"/>
  <c r="Y1934" i="63"/>
  <c r="Y1921" i="63"/>
  <c r="Y1908" i="63"/>
  <c r="Y1890" i="63"/>
  <c r="Y1877" i="63"/>
  <c r="Y1863" i="63"/>
  <c r="Y1846" i="63"/>
  <c r="Y1833" i="63"/>
  <c r="Y1817" i="63"/>
  <c r="Y1799" i="63"/>
  <c r="Y1783" i="63"/>
  <c r="Y1765" i="63"/>
  <c r="Y1752" i="63"/>
  <c r="Y1736" i="63"/>
  <c r="Y1715" i="63"/>
  <c r="Y1699" i="63"/>
  <c r="Y1686" i="63"/>
  <c r="Y1672" i="63"/>
  <c r="Y1657" i="63"/>
  <c r="Y1642" i="63"/>
  <c r="Y1626" i="63"/>
  <c r="Y1613" i="63"/>
  <c r="Y1596" i="63"/>
  <c r="Y1577" i="63"/>
  <c r="Y1563" i="63"/>
  <c r="Y1550" i="63"/>
  <c r="Y1539" i="63"/>
  <c r="Y1524" i="63"/>
  <c r="Y1512" i="63"/>
  <c r="Y1498" i="63"/>
  <c r="Y1489" i="63"/>
  <c r="Y1475" i="63"/>
  <c r="Y1452" i="63"/>
  <c r="Y1429" i="63"/>
  <c r="Y1419" i="63"/>
  <c r="Y1406" i="63"/>
  <c r="Y1389" i="63"/>
  <c r="Y1369" i="63"/>
  <c r="Y1357" i="63"/>
  <c r="Y1342" i="63"/>
  <c r="Y1326" i="63"/>
  <c r="Y1316" i="63"/>
  <c r="Y1301" i="63"/>
  <c r="Y1275" i="63"/>
  <c r="Y1262" i="63"/>
  <c r="Y1253" i="63"/>
  <c r="Y1237" i="63"/>
  <c r="Y1220" i="63"/>
  <c r="Y1200" i="63"/>
  <c r="Y1185" i="63"/>
  <c r="Y1171" i="63"/>
  <c r="Y1150" i="63"/>
  <c r="Y1135" i="63"/>
  <c r="Y1119" i="63"/>
  <c r="Y1106" i="63"/>
  <c r="Y1087" i="63"/>
  <c r="Y1076" i="63"/>
  <c r="Y1062" i="63"/>
  <c r="Y1050" i="63"/>
  <c r="Y1029" i="63"/>
  <c r="Y1012" i="63"/>
  <c r="Y994" i="63"/>
  <c r="Y972" i="63"/>
  <c r="Y962" i="63"/>
  <c r="Y947" i="63"/>
  <c r="Y931" i="63"/>
  <c r="Y915" i="63"/>
  <c r="Y897" i="63"/>
  <c r="Y875" i="63"/>
  <c r="Y864" i="63"/>
  <c r="Y855" i="63"/>
  <c r="Y842" i="63"/>
  <c r="Y827" i="63"/>
  <c r="Y812" i="63"/>
  <c r="Y799" i="63"/>
  <c r="Y773" i="63"/>
  <c r="Y761" i="63"/>
  <c r="Y738" i="63"/>
  <c r="Y720" i="63"/>
  <c r="Y709" i="63"/>
  <c r="Y694" i="63"/>
  <c r="Y684" i="63"/>
  <c r="Y670" i="63"/>
  <c r="Y657" i="63"/>
  <c r="Y640" i="63"/>
  <c r="Y624" i="63"/>
  <c r="Y611" i="63"/>
  <c r="Y595" i="63"/>
  <c r="Y579" i="63"/>
  <c r="Y568" i="63"/>
  <c r="Y555" i="63"/>
  <c r="Y540" i="63"/>
  <c r="Y515" i="63"/>
  <c r="Y502" i="63"/>
  <c r="Y480" i="63"/>
  <c r="Y463" i="63"/>
  <c r="Y448" i="63"/>
  <c r="Y432" i="63"/>
  <c r="Y419" i="63"/>
  <c r="Y395" i="63"/>
  <c r="Y381" i="63"/>
  <c r="Y365" i="63"/>
  <c r="Y354" i="63"/>
  <c r="Y336" i="63"/>
  <c r="Y324" i="63"/>
  <c r="Y315" i="63"/>
  <c r="Y302" i="63"/>
  <c r="Y291" i="63"/>
  <c r="Y282" i="63"/>
  <c r="Y268" i="63"/>
  <c r="Y258" i="63"/>
  <c r="Y237" i="63"/>
  <c r="Y218" i="63"/>
  <c r="Y202" i="63"/>
  <c r="Y188" i="63"/>
  <c r="Y176" i="63"/>
  <c r="Y156" i="63"/>
  <c r="Y142" i="63"/>
  <c r="Y126" i="63"/>
  <c r="Y113" i="63"/>
  <c r="Y92" i="63"/>
  <c r="Y74" i="63"/>
  <c r="Y61" i="63"/>
  <c r="Y49" i="63"/>
  <c r="Y35" i="63"/>
  <c r="Y23" i="63"/>
  <c r="Y3546" i="63"/>
  <c r="Y3531" i="63"/>
  <c r="Y3512" i="63"/>
  <c r="Y3500" i="63"/>
  <c r="Y3483" i="63"/>
  <c r="Y3465" i="63"/>
  <c r="Y3451" i="63"/>
  <c r="Y3440" i="63"/>
  <c r="Y3427" i="63"/>
  <c r="Y3409" i="63"/>
  <c r="Y3392" i="63"/>
  <c r="Y3380" i="63"/>
  <c r="Y3368" i="63"/>
  <c r="Y3355" i="63"/>
  <c r="Y3337" i="63"/>
  <c r="Y3323" i="63"/>
  <c r="Y3298" i="63"/>
  <c r="Y3287" i="63"/>
  <c r="Y3272" i="63"/>
  <c r="Y3250" i="63"/>
  <c r="Y3231" i="63"/>
  <c r="Y3216" i="63"/>
  <c r="Y3199" i="63"/>
  <c r="Y3177" i="63"/>
  <c r="Y3162" i="63"/>
  <c r="Y3140" i="63"/>
  <c r="Y3127" i="63"/>
  <c r="Y3101" i="63"/>
  <c r="Y3081" i="63"/>
  <c r="Y3064" i="63"/>
  <c r="Y3046" i="63"/>
  <c r="Y3031" i="63"/>
  <c r="Y3020" i="63"/>
  <c r="Y3002" i="63"/>
  <c r="Y2980" i="63"/>
  <c r="Y2968" i="63"/>
  <c r="Y2950" i="63"/>
  <c r="Y2937" i="63"/>
  <c r="Y2918" i="63"/>
  <c r="Y2901" i="63"/>
  <c r="Y2884" i="63"/>
  <c r="Y2867" i="63"/>
  <c r="Y2850" i="63"/>
  <c r="Y2830" i="63"/>
  <c r="Y2818" i="63"/>
  <c r="Y2803" i="63"/>
  <c r="Y2789" i="63"/>
  <c r="Y2779" i="63"/>
  <c r="Y2755" i="63"/>
  <c r="Y2735" i="63"/>
  <c r="Y2727" i="63"/>
  <c r="Y2718" i="63"/>
  <c r="Y2698" i="63"/>
  <c r="Y2685" i="63"/>
  <c r="Y2675" i="63"/>
  <c r="Y2659" i="63"/>
  <c r="Y2640" i="63"/>
  <c r="Y2624" i="63"/>
  <c r="Y2611" i="63"/>
  <c r="Y2598" i="63"/>
  <c r="Y2578" i="63"/>
  <c r="Y2561" i="63"/>
  <c r="Y2549" i="63"/>
  <c r="Y2533" i="63"/>
  <c r="Y2512" i="63"/>
  <c r="Y2497" i="63"/>
  <c r="Y2486" i="63"/>
  <c r="Y2467" i="63"/>
  <c r="Y2450" i="63"/>
  <c r="Y2436" i="63"/>
  <c r="Y2427" i="63"/>
  <c r="Y2408" i="63"/>
  <c r="Y2389" i="63"/>
  <c r="Y2373" i="63"/>
  <c r="Y2352" i="63"/>
  <c r="Y2334" i="63"/>
  <c r="Y2316" i="63"/>
  <c r="Y2303" i="63"/>
  <c r="Y2288" i="63"/>
  <c r="Y2276" i="63"/>
  <c r="Y2257" i="63"/>
  <c r="Y2231" i="63"/>
  <c r="Y2219" i="63"/>
  <c r="Y2203" i="63"/>
  <c r="Y2178" i="63"/>
  <c r="Y2166" i="63"/>
  <c r="Y2153" i="63"/>
  <c r="Y2140" i="63"/>
  <c r="Y2120" i="63"/>
  <c r="Y2097" i="63"/>
  <c r="Y2079" i="63"/>
  <c r="Y2057" i="63"/>
  <c r="Y2043" i="63"/>
  <c r="Y2023" i="63"/>
  <c r="Y2008" i="63"/>
  <c r="Y1990" i="63"/>
  <c r="Y1976" i="63"/>
  <c r="Y1959" i="63"/>
  <c r="Y1945" i="63"/>
  <c r="Y1933" i="63"/>
  <c r="Y1919" i="63"/>
  <c r="Y1907" i="63"/>
  <c r="Y1889" i="63"/>
  <c r="Y1876" i="63"/>
  <c r="Y1862" i="63"/>
  <c r="Y1844" i="63"/>
  <c r="Y1832" i="63"/>
  <c r="Y1816" i="63"/>
  <c r="Y1798" i="63"/>
  <c r="Y1780" i="63"/>
  <c r="Y1763" i="63"/>
  <c r="Y1750" i="63"/>
  <c r="Y1732" i="63"/>
  <c r="Y1707" i="63"/>
  <c r="Y1698" i="63"/>
  <c r="Y1685" i="63"/>
  <c r="Y1671" i="63"/>
  <c r="Y1655" i="63"/>
  <c r="Y1640" i="63"/>
  <c r="Y1624" i="63"/>
  <c r="Y1611" i="63"/>
  <c r="Y1594" i="63"/>
  <c r="Y1576" i="63"/>
  <c r="Y1562" i="63"/>
  <c r="Y1547" i="63"/>
  <c r="Y1537" i="63"/>
  <c r="Y1522" i="63"/>
  <c r="Y1508" i="63"/>
  <c r="Y1497" i="63"/>
  <c r="Y1488" i="63"/>
  <c r="Y1474" i="63"/>
  <c r="Y1449" i="63"/>
  <c r="Y1428" i="63"/>
  <c r="Y1418" i="63"/>
  <c r="Y1403" i="63"/>
  <c r="Y1386" i="63"/>
  <c r="Y1366" i="63"/>
  <c r="Y1356" i="63"/>
  <c r="Y1341" i="63"/>
  <c r="Y1325" i="63"/>
  <c r="Y1315" i="63"/>
  <c r="Y1295" i="63"/>
  <c r="Y1274" i="63"/>
  <c r="Y1261" i="63"/>
  <c r="Y1252" i="63"/>
  <c r="Y1236" i="63"/>
  <c r="Y1212" i="63"/>
  <c r="Y1199" i="63"/>
  <c r="Y1184" i="63"/>
  <c r="Y1170" i="63"/>
  <c r="Y1149" i="63"/>
  <c r="Y1134" i="63"/>
  <c r="Y1118" i="63"/>
  <c r="Y1104" i="63"/>
  <c r="Y1084" i="63"/>
  <c r="Y1075" i="63"/>
  <c r="Y1059" i="63"/>
  <c r="Y1048" i="63"/>
  <c r="Y1028" i="63"/>
  <c r="Y1011" i="63"/>
  <c r="Y993" i="63"/>
  <c r="Y971" i="63"/>
  <c r="Y961" i="63"/>
  <c r="Y946" i="63"/>
  <c r="Y930" i="63"/>
  <c r="Y913" i="63"/>
  <c r="Y895" i="63"/>
  <c r="Y874" i="63"/>
  <c r="Y863" i="63"/>
  <c r="Y852" i="63"/>
  <c r="Y840" i="63"/>
  <c r="Y826" i="63"/>
  <c r="Y810" i="63"/>
  <c r="Y798" i="63"/>
  <c r="Y771" i="63"/>
  <c r="Y760" i="63"/>
  <c r="Y736" i="63"/>
  <c r="Y719" i="63"/>
  <c r="Y708" i="63"/>
  <c r="Y693" i="63"/>
  <c r="Y683" i="63"/>
  <c r="Y668" i="63"/>
  <c r="Y656" i="63"/>
  <c r="Y639" i="63"/>
  <c r="Y619" i="63"/>
  <c r="Y608" i="63"/>
  <c r="Y592" i="63"/>
  <c r="Y578" i="63"/>
  <c r="Y565" i="63"/>
  <c r="Y553" i="63"/>
  <c r="Y538" i="63"/>
  <c r="Y510" i="63"/>
  <c r="Y501" i="63"/>
  <c r="Y475" i="63"/>
  <c r="Y461" i="63"/>
  <c r="Y446" i="63"/>
  <c r="Y431" i="63"/>
  <c r="Y418" i="63"/>
  <c r="Y394" i="63"/>
  <c r="Y380" i="63"/>
  <c r="Y364" i="63"/>
  <c r="Y353" i="63"/>
  <c r="Y335" i="63"/>
  <c r="Y323" i="63"/>
  <c r="Y314" i="63"/>
  <c r="Y267" i="63"/>
  <c r="Y256" i="63"/>
  <c r="Y187" i="63"/>
  <c r="Y124" i="63"/>
  <c r="Y72" i="63"/>
  <c r="Y22" i="63"/>
  <c r="Y3527" i="63"/>
  <c r="Y3439" i="63"/>
  <c r="Y3391" i="63"/>
  <c r="Y3336" i="63"/>
  <c r="Y3269" i="63"/>
  <c r="Y3193" i="63"/>
  <c r="Y3138" i="63"/>
  <c r="Y3063" i="63"/>
  <c r="Y3001" i="63"/>
  <c r="Y2935" i="63"/>
  <c r="Y2882" i="63"/>
  <c r="Y2815" i="63"/>
  <c r="Y2752" i="63"/>
  <c r="Y2697" i="63"/>
  <c r="Y2672" i="63"/>
  <c r="Y2623" i="63"/>
  <c r="Y2560" i="63"/>
  <c r="Y2496" i="63"/>
  <c r="Y2435" i="63"/>
  <c r="Y2372" i="63"/>
  <c r="Y2302" i="63"/>
  <c r="Y2255" i="63"/>
  <c r="Y2188" i="63"/>
  <c r="Y2137" i="63"/>
  <c r="Y2056" i="63"/>
  <c r="Y1989" i="63"/>
  <c r="Y1944" i="63"/>
  <c r="Y1906" i="63"/>
  <c r="Y1842" i="63"/>
  <c r="Y1776" i="63"/>
  <c r="Y1706" i="63"/>
  <c r="Y1654" i="63"/>
  <c r="Y1592" i="63"/>
  <c r="Y1536" i="63"/>
  <c r="Y1487" i="63"/>
  <c r="Y1426" i="63"/>
  <c r="Y1381" i="63"/>
  <c r="Y1339" i="63"/>
  <c r="Y1273" i="63"/>
  <c r="Y1211" i="63"/>
  <c r="Y1147" i="63"/>
  <c r="Y1096" i="63"/>
  <c r="Y1047" i="63"/>
  <c r="Y970" i="63"/>
  <c r="Y912" i="63"/>
  <c r="Y862" i="63"/>
  <c r="Y809" i="63"/>
  <c r="Y734" i="63"/>
  <c r="Y682" i="63"/>
  <c r="Y618" i="63"/>
  <c r="Y577" i="63"/>
  <c r="Y509" i="63"/>
  <c r="Y445" i="63"/>
  <c r="Y379" i="63"/>
  <c r="Y332" i="63"/>
  <c r="Y288" i="63"/>
  <c r="Y233" i="63"/>
  <c r="Y173" i="63"/>
  <c r="Y123" i="63"/>
  <c r="Y59" i="63"/>
  <c r="C5" i="70"/>
  <c r="C4" i="63"/>
  <c r="C4" i="70"/>
  <c r="C3" i="63"/>
  <c r="E15" i="63" l="1"/>
  <c r="E6" i="63"/>
  <c r="E3" i="63"/>
  <c r="E11" i="63"/>
  <c r="E14" i="63"/>
  <c r="E9" i="63"/>
  <c r="E10" i="63"/>
  <c r="E16" i="63"/>
  <c r="E12" i="63"/>
  <c r="E13" i="63"/>
  <c r="E4" i="63"/>
  <c r="E8" i="63"/>
  <c r="E7" i="63"/>
  <c r="E5" i="63"/>
  <c r="C10" i="63"/>
  <c r="C11" i="70"/>
  <c r="C11" i="63"/>
  <c r="C6" i="70"/>
  <c r="C13" i="70" s="1"/>
  <c r="C12" i="70"/>
  <c r="Z1887" i="70"/>
  <c r="Z1778" i="70"/>
  <c r="Z926" i="70"/>
  <c r="Z2269" i="70"/>
  <c r="Z2408" i="70"/>
  <c r="Z1820" i="70"/>
  <c r="Z890" i="70"/>
  <c r="Z1470" i="70"/>
  <c r="Z1311" i="70"/>
  <c r="Z624" i="70"/>
  <c r="Z2320" i="70"/>
  <c r="Z2164" i="70"/>
  <c r="Z2452" i="70"/>
  <c r="Z238" i="70"/>
  <c r="Z42" i="70"/>
  <c r="Z239" i="70"/>
  <c r="Z290" i="70"/>
  <c r="Z555" i="70"/>
  <c r="Z1832" i="70"/>
  <c r="Z1810" i="70"/>
  <c r="Z2606" i="70"/>
  <c r="Z3437" i="70"/>
  <c r="Z3223" i="70"/>
  <c r="Z3099" i="70"/>
  <c r="Z1665" i="70"/>
  <c r="Z3165" i="70"/>
  <c r="Z1655" i="70"/>
  <c r="Z133" i="70"/>
  <c r="Z2736" i="70"/>
  <c r="Z161" i="70"/>
  <c r="Z1697" i="70"/>
  <c r="Z416" i="70"/>
  <c r="Z118" i="70"/>
  <c r="Z2377" i="70"/>
  <c r="Z1223" i="70"/>
  <c r="Z941" i="70"/>
  <c r="Z1776" i="70"/>
  <c r="Z2528" i="70"/>
  <c r="Z2964" i="70"/>
  <c r="Z2538" i="70"/>
  <c r="Z100" i="70"/>
  <c r="Z1918" i="70"/>
  <c r="Z1908" i="70"/>
  <c r="Z352" i="70"/>
  <c r="Z25" i="70"/>
  <c r="Z3496" i="70"/>
  <c r="Z3303" i="70"/>
  <c r="Z1622" i="70"/>
  <c r="Z433" i="70"/>
  <c r="Z1001" i="70"/>
  <c r="Z2609" i="70"/>
  <c r="Z272" i="70"/>
  <c r="Z3108" i="70"/>
  <c r="Z655" i="70"/>
  <c r="Z1698" i="70"/>
  <c r="Z3210" i="70"/>
  <c r="Z2601" i="70"/>
  <c r="Z2181" i="70"/>
  <c r="Z139" i="70"/>
  <c r="Z826" i="70"/>
  <c r="Z2720" i="70"/>
  <c r="Z2991" i="70"/>
  <c r="Z3113" i="70"/>
  <c r="Z404" i="70"/>
  <c r="Z2231" i="70"/>
  <c r="Z726" i="70"/>
  <c r="Z590" i="70"/>
  <c r="Z2867" i="70"/>
  <c r="Z2729" i="70"/>
  <c r="Z606" i="70"/>
  <c r="Z2895" i="70"/>
  <c r="Z2246" i="70"/>
  <c r="Z420" i="70"/>
  <c r="Z1329" i="70"/>
  <c r="Z1199" i="70"/>
  <c r="Z1502" i="70"/>
  <c r="Z1460" i="70"/>
  <c r="Z881" i="70"/>
  <c r="Z1104" i="70"/>
  <c r="Z93" i="70"/>
  <c r="Z3060" i="70"/>
  <c r="Z1195" i="70"/>
  <c r="Z2853" i="70"/>
  <c r="Z3243" i="70"/>
  <c r="Z2176" i="70"/>
  <c r="Z1755" i="70"/>
  <c r="Z2802" i="70"/>
  <c r="Z3405" i="70"/>
  <c r="Z3542" i="70"/>
  <c r="Z2639" i="70"/>
  <c r="Z1406" i="70"/>
  <c r="Z3543" i="70"/>
  <c r="Z394" i="70"/>
  <c r="Z1968" i="70"/>
  <c r="Z3293" i="70"/>
  <c r="Z913" i="70"/>
  <c r="Z1200" i="70"/>
  <c r="Z1289" i="70"/>
  <c r="Z715" i="70"/>
  <c r="Z2282" i="70"/>
  <c r="Z1449" i="70"/>
  <c r="Z309" i="70"/>
  <c r="Z963" i="70"/>
  <c r="Z2361" i="70"/>
  <c r="Z953" i="70"/>
  <c r="Z2492" i="70"/>
  <c r="Z2363" i="70"/>
  <c r="Z2302" i="70"/>
  <c r="Z2613" i="70"/>
  <c r="Z3139" i="70"/>
  <c r="Z2759" i="70"/>
  <c r="Z583" i="70"/>
  <c r="Z770" i="70"/>
  <c r="Z75" i="70"/>
  <c r="Z2346" i="70"/>
  <c r="Z1833" i="70"/>
  <c r="Z3479" i="70"/>
  <c r="Z2062" i="70"/>
  <c r="Z1229" i="70"/>
  <c r="Z3193" i="70"/>
  <c r="Z2383" i="70"/>
  <c r="Z2201" i="70"/>
  <c r="Z2234" i="70"/>
  <c r="Z1717" i="70"/>
  <c r="Z1255" i="70"/>
  <c r="Z1461" i="70"/>
  <c r="Z1884" i="70"/>
  <c r="Z1050" i="70"/>
  <c r="Z1557" i="70"/>
  <c r="Z1317" i="70"/>
  <c r="Z2929" i="70"/>
  <c r="Z982" i="70"/>
  <c r="Z1758" i="70"/>
  <c r="Z1333" i="70"/>
  <c r="Z587" i="70"/>
  <c r="Z1052" i="70"/>
  <c r="Z1087" i="70"/>
  <c r="Z182" i="70"/>
  <c r="Z2451" i="70"/>
  <c r="Z814" i="70"/>
  <c r="Z2618" i="70"/>
  <c r="Z684" i="70"/>
  <c r="Z1883" i="70"/>
  <c r="Z3238" i="70"/>
  <c r="Z2051" i="70"/>
  <c r="Z3338" i="70"/>
  <c r="Z327" i="70"/>
  <c r="Z1393" i="70"/>
  <c r="Z608" i="70"/>
  <c r="Z2341" i="70"/>
  <c r="Z1623" i="70"/>
  <c r="Z1360" i="70"/>
  <c r="Z326" i="70"/>
  <c r="Z2330" i="70"/>
  <c r="Z3548" i="70"/>
  <c r="Z2006" i="70"/>
  <c r="Z3471" i="70"/>
  <c r="Z3540" i="70"/>
  <c r="Z3198" i="70"/>
  <c r="Z3010" i="70"/>
  <c r="Z1242" i="70"/>
  <c r="Z500" i="70"/>
  <c r="Z3191" i="70"/>
  <c r="Z2560" i="70"/>
  <c r="Z1162" i="70"/>
  <c r="Z1193" i="70"/>
  <c r="Z2989" i="70"/>
  <c r="Z2524" i="70"/>
  <c r="Z876" i="70"/>
  <c r="Z3212" i="70"/>
  <c r="Z276" i="70"/>
  <c r="Z3174" i="70"/>
  <c r="Z1397" i="70"/>
  <c r="Z2797" i="70"/>
  <c r="Z3424" i="70"/>
  <c r="Z1489" i="70"/>
  <c r="Z988" i="70"/>
  <c r="Z449" i="70"/>
  <c r="Z1273" i="70"/>
  <c r="Z805" i="70"/>
  <c r="Z3467" i="70"/>
  <c r="Z1076" i="70"/>
  <c r="Z493" i="70"/>
  <c r="Z2735" i="70"/>
  <c r="Z686" i="70"/>
  <c r="Z1763" i="70"/>
  <c r="Z3034" i="70"/>
  <c r="Z1561" i="70"/>
  <c r="Z268" i="70"/>
  <c r="Z2833" i="70"/>
  <c r="Z1854" i="70"/>
  <c r="Z1956" i="70"/>
  <c r="Z1297" i="70"/>
  <c r="Z905" i="70"/>
  <c r="Z1574" i="70"/>
  <c r="Z1742" i="70"/>
  <c r="Z2422" i="70"/>
  <c r="Z1205" i="70"/>
  <c r="Z707" i="70"/>
  <c r="Z1141" i="70"/>
  <c r="Z1403" i="70"/>
  <c r="Z1654" i="70"/>
  <c r="Z1328" i="70"/>
  <c r="Z372" i="70"/>
  <c r="Z2453" i="70"/>
  <c r="Z1935" i="70"/>
  <c r="Z2466" i="70"/>
  <c r="Z2238" i="70"/>
  <c r="Z1421" i="70"/>
  <c r="Z3189" i="70"/>
  <c r="Z1916" i="70"/>
  <c r="Z2728" i="70"/>
  <c r="Z3038" i="70"/>
  <c r="Z1795" i="70"/>
  <c r="Z1319" i="70"/>
  <c r="Z660" i="70"/>
  <c r="Z950" i="70"/>
  <c r="Z2650" i="70"/>
  <c r="Z512" i="70"/>
  <c r="Z3244" i="70"/>
  <c r="Z2420" i="70"/>
  <c r="Z1097" i="70"/>
  <c r="Z1972" i="70"/>
  <c r="Z422" i="70"/>
  <c r="Z2641" i="70"/>
  <c r="Z171" i="70"/>
  <c r="Z2902" i="70"/>
  <c r="Z1898" i="70"/>
  <c r="Z2460" i="70"/>
  <c r="Z3234" i="70"/>
  <c r="Z2178" i="70"/>
  <c r="Z992" i="70"/>
  <c r="Z3036" i="70"/>
  <c r="Z1523" i="70"/>
  <c r="Z2411" i="70"/>
  <c r="Z1917" i="70"/>
  <c r="Z1771" i="70"/>
  <c r="Z1191" i="70"/>
  <c r="Z1577" i="70"/>
  <c r="Z3445" i="70"/>
  <c r="Z1369" i="70"/>
  <c r="Z2040" i="70"/>
  <c r="Z1192" i="70"/>
  <c r="Z1263" i="70"/>
  <c r="Z2878" i="70"/>
  <c r="Z2046" i="70"/>
  <c r="Z2994" i="70"/>
  <c r="Z1418" i="70"/>
  <c r="Z1016" i="70"/>
  <c r="Z2819" i="70"/>
  <c r="Z1018" i="70"/>
  <c r="Z1046" i="70"/>
  <c r="Z2180" i="70"/>
  <c r="Z1275" i="70"/>
  <c r="Z1598" i="70"/>
  <c r="Z328" i="70"/>
  <c r="Z121" i="70"/>
  <c r="Z3547" i="70"/>
  <c r="Z3342" i="70"/>
  <c r="Z2105" i="70"/>
  <c r="Z3302" i="70"/>
  <c r="Z1953" i="70"/>
  <c r="Z401" i="70"/>
  <c r="Z1474" i="70"/>
  <c r="Z62" i="70"/>
  <c r="Z702" i="70"/>
  <c r="Z2740" i="70"/>
  <c r="Z447" i="70"/>
  <c r="Z1844" i="70"/>
  <c r="Z359" i="70"/>
  <c r="Z2762" i="70"/>
  <c r="Z3310" i="70"/>
  <c r="Z1756" i="70"/>
  <c r="Z2392" i="70"/>
  <c r="Z167" i="70"/>
  <c r="Z877" i="70"/>
  <c r="Z2897" i="70"/>
  <c r="Z1823" i="70"/>
  <c r="Z838" i="70"/>
  <c r="Z3388" i="70"/>
  <c r="Z2358" i="70"/>
  <c r="Z1213" i="70"/>
  <c r="Z1051" i="70"/>
  <c r="Z2599" i="70"/>
  <c r="Z3499" i="70"/>
  <c r="Z354" i="70"/>
  <c r="Z320" i="70"/>
  <c r="Z1743" i="70"/>
  <c r="Z1531" i="70"/>
  <c r="Z2734" i="70"/>
  <c r="Z395" i="70"/>
  <c r="Z1867" i="70"/>
  <c r="Z2200" i="70"/>
  <c r="Z1323" i="70"/>
  <c r="Z1562" i="70"/>
  <c r="Z1644" i="70"/>
  <c r="Z3235" i="70"/>
  <c r="Z3209" i="70"/>
  <c r="Z661" i="70"/>
  <c r="Z1765" i="70"/>
  <c r="Z803" i="70"/>
  <c r="Z2871" i="70"/>
  <c r="Z1853" i="70"/>
  <c r="Z2327" i="70"/>
  <c r="Z1409" i="70"/>
  <c r="Z604" i="70"/>
  <c r="Z1182" i="70"/>
  <c r="Z2697" i="70"/>
  <c r="Z957" i="70"/>
  <c r="Z3009" i="70"/>
  <c r="Z1545" i="70"/>
  <c r="Z3236" i="70"/>
  <c r="Z44" i="70"/>
  <c r="Z312" i="70"/>
  <c r="Z3429" i="70"/>
  <c r="Z3506" i="70"/>
  <c r="Z893" i="70"/>
  <c r="Z3017" i="70"/>
  <c r="Z2348" i="70"/>
  <c r="Z2128" i="70"/>
  <c r="Z2891" i="70"/>
  <c r="Z727" i="70"/>
  <c r="Z1549" i="70"/>
  <c r="Z751" i="70"/>
  <c r="Z1457" i="70"/>
  <c r="Z1610" i="70"/>
  <c r="Z2102" i="70"/>
  <c r="Z135" i="70"/>
  <c r="Z286" i="70"/>
  <c r="Z2882" i="70"/>
  <c r="Z3472" i="70"/>
  <c r="Z1567" i="70"/>
  <c r="Z495" i="70"/>
  <c r="Z1498" i="70"/>
  <c r="Z649" i="70"/>
  <c r="Z2132" i="70"/>
  <c r="Z1684" i="70"/>
  <c r="Z1616" i="70"/>
  <c r="Z1436" i="70"/>
  <c r="Z3483" i="70"/>
  <c r="Z2863" i="70"/>
  <c r="Z1788" i="70"/>
  <c r="Z958" i="70"/>
  <c r="Z497" i="70"/>
  <c r="Z498" i="70"/>
  <c r="Z2340" i="70"/>
  <c r="Z3271" i="70"/>
  <c r="Z2611" i="70"/>
  <c r="Z3361" i="70"/>
  <c r="Z1535" i="70"/>
  <c r="Z1020" i="70"/>
  <c r="Z2380" i="70"/>
  <c r="Z899" i="70"/>
  <c r="Z2193" i="70"/>
  <c r="Z3087" i="70"/>
  <c r="Z3187" i="70"/>
  <c r="Z3411" i="70"/>
  <c r="Z3414" i="70"/>
  <c r="Z3275" i="70"/>
  <c r="Z2101" i="70"/>
  <c r="Z1900" i="70"/>
  <c r="Z2437" i="70"/>
  <c r="Z2296" i="70"/>
  <c r="Z2395" i="70"/>
  <c r="Z1923" i="70"/>
  <c r="Z717" i="70"/>
  <c r="Z2389" i="70"/>
  <c r="Z2673" i="70"/>
  <c r="Z2923" i="70"/>
  <c r="Z3013" i="70"/>
  <c r="Z823" i="70"/>
  <c r="Z2127" i="70"/>
  <c r="Z640" i="70"/>
  <c r="Z1487" i="70"/>
  <c r="Z3173" i="70"/>
  <c r="Z810" i="70"/>
  <c r="Z2035" i="70"/>
  <c r="Z829" i="70"/>
  <c r="Z3463" i="70"/>
  <c r="Z2446" i="70"/>
  <c r="Z1331" i="70"/>
  <c r="Z3172" i="70"/>
  <c r="Z1123" i="70"/>
  <c r="Z548" i="70"/>
  <c r="Z3261" i="70"/>
  <c r="Z2205" i="70"/>
  <c r="Z3148" i="70"/>
  <c r="Z59" i="70"/>
  <c r="Z1484" i="70"/>
  <c r="Z866" i="70"/>
  <c r="Z698" i="70"/>
  <c r="Z1537" i="70"/>
  <c r="Z197" i="70"/>
  <c r="Z2386" i="70"/>
  <c r="Z2645" i="70"/>
  <c r="Z3097" i="70"/>
  <c r="Z1074" i="70"/>
  <c r="Z3114" i="70"/>
  <c r="Z3256" i="70"/>
  <c r="Z3093" i="70"/>
  <c r="Z2725" i="70"/>
  <c r="Z1172" i="70"/>
  <c r="Z2423" i="70"/>
  <c r="Z155" i="70"/>
  <c r="Z2688" i="70"/>
  <c r="Z89" i="70"/>
  <c r="Z1896" i="70"/>
  <c r="Z2382" i="70"/>
  <c r="Z2354" i="70"/>
  <c r="Z1064" i="70"/>
  <c r="Z2957" i="70"/>
  <c r="Z3367" i="70"/>
  <c r="Z874" i="70"/>
  <c r="Z1473" i="70"/>
  <c r="Z2357" i="70"/>
  <c r="Z701" i="70"/>
  <c r="Z2559" i="70"/>
  <c r="Z2712" i="70"/>
  <c r="Z2942" i="70"/>
  <c r="Z904" i="70"/>
  <c r="Z1882" i="70"/>
  <c r="Z3042" i="70"/>
  <c r="Z3055" i="70"/>
  <c r="Z1441" i="70"/>
  <c r="Z1410" i="70"/>
  <c r="Z1572" i="70"/>
  <c r="Z857" i="70"/>
  <c r="Z3433" i="70"/>
  <c r="Z1456" i="70"/>
  <c r="Z2110" i="70"/>
  <c r="Z1534" i="70"/>
  <c r="Z908" i="70"/>
  <c r="Z2118" i="70"/>
  <c r="Z1764" i="70"/>
  <c r="Z496" i="70"/>
  <c r="Z1044" i="70"/>
  <c r="Z964" i="70"/>
  <c r="Z978" i="70"/>
  <c r="Z788" i="70"/>
  <c r="Z467" i="70"/>
  <c r="Z3374" i="70"/>
  <c r="Z2565" i="70"/>
  <c r="Z2884" i="70"/>
  <c r="Z2969" i="70"/>
  <c r="Z609" i="70"/>
  <c r="Z1066" i="70"/>
  <c r="Z1404" i="70"/>
  <c r="Z3175" i="70"/>
  <c r="Z3265" i="70"/>
  <c r="Z3377" i="70"/>
  <c r="Z1909" i="70"/>
  <c r="Z2151" i="70"/>
  <c r="Z2840" i="70"/>
  <c r="Z1330" i="70"/>
  <c r="Z2968" i="70"/>
  <c r="Z1344" i="70"/>
  <c r="Z786" i="70"/>
  <c r="Z3180" i="70"/>
  <c r="Z40" i="70"/>
  <c r="Z1736" i="70"/>
  <c r="Z110" i="70"/>
  <c r="Z1309" i="70"/>
  <c r="Z1519" i="70"/>
  <c r="Z78" i="70"/>
  <c r="Z520" i="70"/>
  <c r="Z3450" i="70"/>
  <c r="Z533" i="70"/>
  <c r="Z889" i="70"/>
  <c r="Z3159" i="70"/>
  <c r="Z824" i="70"/>
  <c r="Z2174" i="70"/>
  <c r="Z1641" i="70"/>
  <c r="Z1627" i="70"/>
  <c r="Z831" i="70"/>
  <c r="Z1451" i="70"/>
  <c r="Z2476" i="70"/>
  <c r="Z2900" i="70"/>
  <c r="Z2574" i="70"/>
  <c r="Z79" i="70"/>
  <c r="Z3217" i="70"/>
  <c r="Z2985" i="70"/>
  <c r="Z2454" i="70"/>
  <c r="Z1740" i="70"/>
  <c r="Z125" i="70"/>
  <c r="Z2707" i="70"/>
  <c r="Z1942" i="70"/>
  <c r="Z400" i="70"/>
  <c r="Z146" i="70"/>
  <c r="Z2831" i="70"/>
  <c r="Z1363" i="70"/>
  <c r="Z1892" i="70"/>
  <c r="Z3157" i="70"/>
  <c r="Z1142" i="70"/>
  <c r="Z257" i="70"/>
  <c r="Z2214" i="70"/>
  <c r="Z903" i="70"/>
  <c r="Z880" i="70"/>
  <c r="Z2090" i="70"/>
  <c r="Z1307" i="70"/>
  <c r="Z1993" i="70"/>
  <c r="Z1704" i="70"/>
  <c r="Z1428" i="70"/>
  <c r="Z2950" i="70"/>
  <c r="Z2052" i="70"/>
  <c r="Z3219" i="70"/>
  <c r="Z429" i="70"/>
  <c r="Z3039" i="70"/>
  <c r="Z1194" i="70"/>
  <c r="Z1012" i="70"/>
  <c r="Z1102" i="70"/>
  <c r="Z764" i="70"/>
  <c r="Z1089" i="70"/>
  <c r="Z2768" i="70"/>
  <c r="Z2093" i="70"/>
  <c r="Z755" i="70"/>
  <c r="Z965" i="70"/>
  <c r="Z914" i="70"/>
  <c r="Z2419" i="70"/>
  <c r="Z438" i="70"/>
  <c r="Z1724" i="70"/>
  <c r="Z2670" i="70"/>
  <c r="Z3468" i="70"/>
  <c r="Z2212" i="70"/>
  <c r="Z1254" i="70"/>
  <c r="Z2810" i="70"/>
  <c r="Z3287" i="70"/>
  <c r="Z130" i="70"/>
  <c r="Z2843" i="70"/>
  <c r="Z3330" i="70"/>
  <c r="Z1439" i="70"/>
  <c r="Z773" i="70"/>
  <c r="Z1241" i="70"/>
  <c r="Z220" i="70"/>
  <c r="Z1772" i="70"/>
  <c r="Z138" i="70"/>
  <c r="Z2300" i="70"/>
  <c r="Z883" i="70"/>
  <c r="Z27" i="70"/>
  <c r="Z1964" i="70"/>
  <c r="Z2273" i="70"/>
  <c r="Z2304" i="70"/>
  <c r="Z3200" i="70"/>
  <c r="Z2744" i="70"/>
  <c r="Z2865" i="70"/>
  <c r="Z3524" i="70"/>
  <c r="Z2963" i="70"/>
  <c r="Z1693" i="70"/>
  <c r="Z2112" i="70"/>
  <c r="Z563" i="70"/>
  <c r="Z1592" i="70"/>
  <c r="Z1781" i="70"/>
  <c r="Z603" i="70"/>
  <c r="Z1855" i="70"/>
  <c r="Z599" i="70"/>
  <c r="Z1963" i="70"/>
  <c r="Z1881" i="70"/>
  <c r="Z2224" i="70"/>
  <c r="Z930" i="70"/>
  <c r="Z1816" i="70"/>
  <c r="Z38" i="70"/>
  <c r="Z2015" i="70"/>
  <c r="Z178" i="70"/>
  <c r="Z1677" i="70"/>
  <c r="Z1065" i="70"/>
  <c r="Z639" i="70"/>
  <c r="Z1583" i="70"/>
  <c r="Z1488" i="70"/>
  <c r="Z1807" i="70"/>
  <c r="Z388" i="70"/>
  <c r="Z2230" i="70"/>
  <c r="Z3098" i="70"/>
  <c r="Z2932" i="70"/>
  <c r="Z3298" i="70"/>
  <c r="Z2935" i="70"/>
  <c r="Z3019" i="70"/>
  <c r="Z2523" i="70"/>
  <c r="Z3133" i="70"/>
  <c r="Z2671" i="70"/>
  <c r="Z3486" i="70"/>
  <c r="Z3166" i="70"/>
  <c r="Z1094" i="70"/>
  <c r="Z2971" i="70"/>
  <c r="Z2512" i="70"/>
  <c r="Z87" i="70"/>
  <c r="Z2098" i="70"/>
  <c r="Z2120" i="70"/>
  <c r="Z812" i="70"/>
  <c r="Z3348" i="70"/>
  <c r="Z2421" i="70"/>
  <c r="Z923" i="70"/>
  <c r="Z310" i="70"/>
  <c r="Z1313" i="70"/>
  <c r="Z1010" i="70"/>
  <c r="Z267" i="70"/>
  <c r="Z2500" i="70"/>
  <c r="Z3551" i="70"/>
  <c r="Z241" i="70"/>
  <c r="Z935" i="70"/>
  <c r="Z3515" i="70"/>
  <c r="Z1477" i="70"/>
  <c r="Z1635" i="70"/>
  <c r="Z1739" i="70"/>
  <c r="Z487" i="70"/>
  <c r="Z3509" i="70"/>
  <c r="Z3096" i="70"/>
  <c r="Z1814" i="70"/>
  <c r="Z1115" i="70"/>
  <c r="Z2922" i="70"/>
  <c r="Z2415" i="70"/>
  <c r="Z134" i="70"/>
  <c r="Z21" i="70"/>
  <c r="Z2073" i="70"/>
  <c r="Z2684" i="70"/>
  <c r="Z3216" i="70"/>
  <c r="Z2553" i="70"/>
  <c r="Z428" i="70"/>
  <c r="Z3124" i="70"/>
  <c r="Z546" i="70"/>
  <c r="Z2536" i="70"/>
  <c r="Z1706" i="70"/>
  <c r="Z865" i="70"/>
  <c r="Z2153" i="70"/>
  <c r="Z1440" i="70"/>
  <c r="Z3520" i="70"/>
  <c r="Z3292" i="70"/>
  <c r="Z3345" i="70"/>
  <c r="Z2103" i="70"/>
  <c r="Z972" i="70"/>
  <c r="Z1014" i="70"/>
  <c r="Z3111" i="70"/>
  <c r="Z3401" i="70"/>
  <c r="Z3145" i="70"/>
  <c r="Z2883" i="70"/>
  <c r="Z763" i="70"/>
  <c r="Z1028" i="70"/>
  <c r="Z1138" i="70"/>
  <c r="Z1093" i="70"/>
  <c r="Z3539" i="70"/>
  <c r="Z244" i="70"/>
  <c r="Z2554" i="70"/>
  <c r="Z2813" i="70"/>
  <c r="Z1632" i="70"/>
  <c r="Z783" i="70"/>
  <c r="Z951" i="70"/>
  <c r="Z918" i="70"/>
  <c r="Z3225" i="70"/>
  <c r="Z2100" i="70"/>
  <c r="Z2829" i="70"/>
  <c r="Z820" i="70"/>
  <c r="Z2265" i="70"/>
  <c r="Z1730" i="70"/>
  <c r="Z3106" i="70"/>
  <c r="Z2115" i="70"/>
  <c r="Z3323" i="70"/>
  <c r="Z2995" i="70"/>
  <c r="Z2799" i="70"/>
  <c r="Z3226" i="70"/>
  <c r="Z853" i="70"/>
  <c r="Z691" i="70"/>
  <c r="Z1362" i="70"/>
  <c r="Z2910" i="70"/>
  <c r="Z1053" i="70"/>
  <c r="Z2680" i="70"/>
  <c r="Z1305" i="70"/>
  <c r="Z2509" i="70"/>
  <c r="Z704" i="70"/>
  <c r="Z2659" i="70"/>
  <c r="Z2301" i="70"/>
  <c r="Z543" i="70"/>
  <c r="Z922" i="70"/>
  <c r="Z506" i="70"/>
  <c r="Z2233" i="70"/>
  <c r="Z692" i="70"/>
  <c r="Z3333" i="70"/>
  <c r="Z473" i="70"/>
  <c r="Z3023" i="70"/>
  <c r="Z2758" i="70"/>
  <c r="Z825" i="70"/>
  <c r="Z1387" i="70"/>
  <c r="Z2481" i="70"/>
  <c r="Z3526" i="70"/>
  <c r="Z2703" i="70"/>
  <c r="Z2666" i="70"/>
  <c r="Z3125" i="70"/>
  <c r="Z2612" i="70"/>
  <c r="Z2375" i="70"/>
  <c r="Z386" i="70"/>
  <c r="Z417" i="70"/>
  <c r="Z235" i="70"/>
  <c r="Z3272" i="70"/>
  <c r="Z3269" i="70"/>
  <c r="Z2954" i="70"/>
  <c r="Z376" i="70"/>
  <c r="Z113" i="70"/>
  <c r="Z1491" i="70"/>
  <c r="Z2065" i="70"/>
  <c r="Z55" i="70"/>
  <c r="Z2175" i="70"/>
  <c r="Z3301" i="70"/>
  <c r="Z2731" i="70"/>
  <c r="Z440" i="70"/>
  <c r="Z104" i="70"/>
  <c r="Z2220" i="70"/>
  <c r="Z1214" i="70"/>
  <c r="Z537" i="70"/>
  <c r="Z1041" i="70"/>
  <c r="Z2217" i="70"/>
  <c r="Z117" i="70"/>
  <c r="Z3044" i="70"/>
  <c r="Z700" i="70"/>
  <c r="Z3284" i="70"/>
  <c r="Z2993" i="70"/>
  <c r="Z2108" i="70"/>
  <c r="Z2070" i="70"/>
  <c r="Z839" i="70"/>
  <c r="Z1159" i="70"/>
  <c r="Z2315" i="70"/>
  <c r="Z1304" i="70"/>
  <c r="Z2082" i="70"/>
  <c r="Z579" i="70"/>
  <c r="Z1593" i="70"/>
  <c r="Z3341" i="70"/>
  <c r="Z2195" i="70"/>
  <c r="Z834" i="70"/>
  <c r="Z3005" i="70"/>
  <c r="Z1785" i="70"/>
  <c r="Z2623" i="70"/>
  <c r="Z2943" i="70"/>
  <c r="Z2444" i="70"/>
  <c r="Z589" i="70"/>
  <c r="Z2894" i="70"/>
  <c r="Z1877" i="70"/>
  <c r="Z933" i="70"/>
  <c r="Z1217" i="70"/>
  <c r="Z3058" i="70"/>
  <c r="Z2934" i="70"/>
  <c r="Z411" i="70"/>
  <c r="Z1380" i="70"/>
  <c r="Z1132" i="70"/>
  <c r="Z423" i="70"/>
  <c r="Z1047" i="70"/>
  <c r="Z1293" i="70"/>
  <c r="Z678" i="70"/>
  <c r="Z1911" i="70"/>
  <c r="Z2482" i="70"/>
  <c r="Z671" i="70"/>
  <c r="Z3339" i="70"/>
  <c r="Z1261" i="70"/>
  <c r="Z2972" i="70"/>
  <c r="Z2131" i="70"/>
  <c r="Z203" i="70"/>
  <c r="Z378" i="70"/>
  <c r="Z3008" i="70"/>
  <c r="Z1974" i="70"/>
  <c r="Z3530" i="70"/>
  <c r="Z483" i="70"/>
  <c r="Z1998" i="70"/>
  <c r="Z3491" i="70"/>
  <c r="Z757" i="70"/>
  <c r="Z591" i="70"/>
  <c r="Z1151" i="70"/>
  <c r="Z749" i="70"/>
  <c r="Z2458" i="70"/>
  <c r="Z413" i="70"/>
  <c r="Z1875" i="70"/>
  <c r="Z1308" i="70"/>
  <c r="Z53" i="70"/>
  <c r="Z1955" i="70"/>
  <c r="Z1872" i="70"/>
  <c r="Z1869" i="70"/>
  <c r="Z3321" i="70"/>
  <c r="Z1452" i="70"/>
  <c r="Z424" i="70"/>
  <c r="Z1705" i="70"/>
  <c r="Z2158" i="70"/>
  <c r="Z2826" i="70"/>
  <c r="Z2039" i="70"/>
  <c r="Z361" i="70"/>
  <c r="Z228" i="70"/>
  <c r="Z2924" i="70"/>
  <c r="Z2491" i="70"/>
  <c r="Z2270" i="70"/>
  <c r="Z2815" i="70"/>
  <c r="Z1982" i="70"/>
  <c r="Z1992" i="70"/>
  <c r="Z1382" i="70"/>
  <c r="Z172" i="70"/>
  <c r="Z71" i="70"/>
  <c r="Z2155" i="70"/>
  <c r="Z594" i="70"/>
  <c r="Z1841" i="70"/>
  <c r="Z415" i="70"/>
  <c r="Z1401" i="70"/>
  <c r="Z3482" i="70"/>
  <c r="Z3120" i="70"/>
  <c r="Z1656" i="70"/>
  <c r="Z307" i="70"/>
  <c r="Z2012" i="70"/>
  <c r="Z1230" i="70"/>
  <c r="Z3358" i="70"/>
  <c r="Z1376" i="70"/>
  <c r="Z1595" i="70"/>
  <c r="Z2750" i="70"/>
  <c r="Z2116" i="70"/>
  <c r="Z1091" i="70"/>
  <c r="Z556" i="70"/>
  <c r="Z254" i="70"/>
  <c r="Z2239" i="70"/>
  <c r="Z2390" i="70"/>
  <c r="Z593" i="70"/>
  <c r="Z2973" i="70"/>
  <c r="Z2478" i="70"/>
  <c r="Z771" i="70"/>
  <c r="Z2674" i="70"/>
  <c r="Z532" i="70"/>
  <c r="Z2396" i="70"/>
  <c r="Z3476" i="70"/>
  <c r="Z1310" i="70"/>
  <c r="Z777" i="70"/>
  <c r="Z2286" i="70"/>
  <c r="Z1161" i="70"/>
  <c r="Z3171" i="70"/>
  <c r="Z1945" i="70"/>
  <c r="Z1392" i="70"/>
  <c r="Z3020" i="70"/>
  <c r="Z3218" i="70"/>
  <c r="Z3012" i="70"/>
  <c r="Z2367" i="70"/>
  <c r="Z2162" i="70"/>
  <c r="Z321" i="70"/>
  <c r="Z2290" i="70"/>
  <c r="Z2542" i="70"/>
  <c r="Z2615" i="70"/>
  <c r="Z659" i="70"/>
  <c r="Z1913" i="70"/>
  <c r="Z1476" i="70"/>
  <c r="Z2627" i="70"/>
  <c r="Z2018" i="70"/>
  <c r="Z1919" i="70"/>
  <c r="Z2646" i="70"/>
  <c r="Z907" i="70"/>
  <c r="Z1292" i="70"/>
  <c r="Z1482" i="70"/>
  <c r="Z2520" i="70"/>
  <c r="Z2001" i="70"/>
  <c r="Z2462" i="70"/>
  <c r="Z177" i="70"/>
  <c r="Z2508" i="70"/>
  <c r="Z1779" i="70"/>
  <c r="Z756" i="70"/>
  <c r="Z1753" i="70"/>
  <c r="Z1976" i="70"/>
  <c r="Z2441" i="70"/>
  <c r="Z1279" i="70"/>
  <c r="Z2742" i="70"/>
  <c r="Z3153" i="70"/>
  <c r="Z2250" i="70"/>
  <c r="Z2079" i="70"/>
  <c r="Z3267" i="70"/>
  <c r="Z1218" i="70"/>
  <c r="Z1290" i="70"/>
  <c r="Z3250" i="70"/>
  <c r="Z1096" i="70"/>
  <c r="Z2474" i="70"/>
  <c r="Z2211" i="70"/>
  <c r="Z2660" i="70"/>
  <c r="Z1059" i="70"/>
  <c r="Z1341" i="70"/>
  <c r="Z2226" i="70"/>
  <c r="Z1566" i="70"/>
  <c r="Z667" i="70"/>
  <c r="Z2228" i="70"/>
  <c r="Z2952" i="70"/>
  <c r="Z271" i="70"/>
  <c r="Z567" i="70"/>
  <c r="Z1827" i="70"/>
  <c r="Z305" i="70"/>
  <c r="Z1716" i="70"/>
  <c r="Z2150" i="70"/>
  <c r="Z675" i="70"/>
  <c r="Z1629" i="70"/>
  <c r="Z3248" i="70"/>
  <c r="Z3107" i="70"/>
  <c r="Z2592" i="70"/>
  <c r="Z1008" i="70"/>
  <c r="Z338" i="70"/>
  <c r="Z154" i="70"/>
  <c r="Z464" i="70"/>
  <c r="Z2292" i="70"/>
  <c r="Z1036" i="70"/>
  <c r="Z3422" i="70"/>
  <c r="Z3249" i="70"/>
  <c r="Z3513" i="70"/>
  <c r="Z2232" i="70"/>
  <c r="Z1367" i="70"/>
  <c r="Z2125" i="70"/>
  <c r="Z2657" i="70"/>
  <c r="Z1728" i="70"/>
  <c r="Z1494" i="70"/>
  <c r="Z214" i="70"/>
  <c r="Z1291" i="70"/>
  <c r="Z2032" i="70"/>
  <c r="Z1521" i="70"/>
  <c r="Z536" i="70"/>
  <c r="Z2044" i="70"/>
  <c r="Z849" i="70"/>
  <c r="Z1793" i="70"/>
  <c r="Z2071" i="70"/>
  <c r="Z909" i="70"/>
  <c r="Z1019" i="70"/>
  <c r="Z550" i="70"/>
  <c r="Z3297" i="70"/>
  <c r="Z3500" i="70"/>
  <c r="Z1555" i="70"/>
  <c r="Z1364" i="70"/>
  <c r="Z262" i="70"/>
  <c r="Z901" i="70"/>
  <c r="Z2094" i="70"/>
  <c r="Z1965" i="70"/>
  <c r="Z476" i="70"/>
  <c r="Z1185" i="70"/>
  <c r="Z22" i="70"/>
  <c r="Z2159" i="70"/>
  <c r="Z2280" i="70"/>
  <c r="Z827" i="70"/>
  <c r="Z2186" i="70"/>
  <c r="Z208" i="70"/>
  <c r="Z3089" i="70"/>
  <c r="Z2807" i="70"/>
  <c r="Z2545" i="70"/>
  <c r="Z1154" i="70"/>
  <c r="Z3497" i="70"/>
  <c r="Z2988" i="70"/>
  <c r="Z331" i="70"/>
  <c r="Z3473" i="70"/>
  <c r="Z1689" i="70"/>
  <c r="Z1750" i="70"/>
  <c r="Z396" i="70"/>
  <c r="Z1540" i="70"/>
  <c r="Z315" i="70"/>
  <c r="Z1532" i="70"/>
  <c r="Z1529" i="70"/>
  <c r="Z2695" i="70"/>
  <c r="Z29" i="70"/>
  <c r="Z615" i="70"/>
  <c r="Z578" i="70"/>
  <c r="Z674" i="70"/>
  <c r="Z1791" i="70"/>
  <c r="Z1886" i="70"/>
  <c r="Z1738" i="70"/>
  <c r="Z1378" i="70"/>
  <c r="Z602" i="70"/>
  <c r="Z3070" i="70"/>
  <c r="Z3014" i="70"/>
  <c r="Z1928" i="70"/>
  <c r="Z105" i="70"/>
  <c r="Z1789" i="70"/>
  <c r="Z1208" i="70"/>
  <c r="Z769" i="70"/>
  <c r="Z2078" i="70"/>
  <c r="Z852" i="70"/>
  <c r="Z1264" i="70"/>
  <c r="Z2987" i="70"/>
  <c r="Z3325" i="70"/>
  <c r="Z2901" i="70"/>
  <c r="Z1990" i="70"/>
  <c r="Z3177" i="70"/>
  <c r="Z1980" i="70"/>
  <c r="Z2014" i="70"/>
  <c r="Z507" i="70"/>
  <c r="Z3335" i="70"/>
  <c r="Z1894" i="70"/>
  <c r="Z2135" i="70"/>
  <c r="Z2552" i="70"/>
  <c r="Z1941" i="70"/>
  <c r="Z888" i="70"/>
  <c r="Z1277" i="70"/>
  <c r="Z843" i="70"/>
  <c r="Z1243" i="70"/>
  <c r="Z2856" i="70"/>
  <c r="Z932" i="70"/>
  <c r="Z3369" i="70"/>
  <c r="Z3521" i="70"/>
  <c r="Z1322" i="70"/>
  <c r="Z3011" i="70"/>
  <c r="Z3448" i="70"/>
  <c r="Z1135" i="70"/>
  <c r="Z1177" i="70"/>
  <c r="Z1822" i="70"/>
  <c r="Z1859" i="70"/>
  <c r="Z3253" i="70"/>
  <c r="Z628" i="70"/>
  <c r="Z1615" i="70"/>
  <c r="Z1248" i="70"/>
  <c r="Z2140" i="70"/>
  <c r="Z460" i="70"/>
  <c r="Z191" i="70"/>
  <c r="Z2997" i="70"/>
  <c r="Z557" i="70"/>
  <c r="Z2496" i="70"/>
  <c r="Z929" i="70"/>
  <c r="Z452" i="70"/>
  <c r="Z255" i="70"/>
  <c r="Z2004" i="70"/>
  <c r="Z2123" i="70"/>
  <c r="Z3387" i="70"/>
  <c r="Z2506" i="70"/>
  <c r="Z204" i="70"/>
  <c r="Z2117" i="70"/>
  <c r="Z2308" i="70"/>
  <c r="Z3305" i="70"/>
  <c r="Z2378" i="70"/>
  <c r="Z3090" i="70"/>
  <c r="Z2251" i="70"/>
  <c r="Z491" i="70"/>
  <c r="Z1372" i="70"/>
  <c r="Z1405" i="70"/>
  <c r="Z1386" i="70"/>
  <c r="Z410" i="70"/>
  <c r="Z3507" i="70"/>
  <c r="Z2676" i="70"/>
  <c r="Z3498" i="70"/>
  <c r="Z299" i="70"/>
  <c r="Z3062" i="70"/>
  <c r="Z1857" i="70"/>
  <c r="Z1131" i="70"/>
  <c r="Z2293" i="70"/>
  <c r="Z1914" i="70"/>
  <c r="Z1233" i="70"/>
  <c r="Z1554" i="70"/>
  <c r="Z994" i="70"/>
  <c r="Z2310" i="70"/>
  <c r="Z3536" i="70"/>
  <c r="Z2532" i="70"/>
  <c r="Z1777" i="70"/>
  <c r="Z2848" i="70"/>
  <c r="Z2940" i="70"/>
  <c r="Z750" i="70"/>
  <c r="Z728" i="70"/>
  <c r="Z2795" i="70"/>
  <c r="Z2259" i="70"/>
  <c r="Z2351" i="70"/>
  <c r="Z924" i="70"/>
  <c r="Z68" i="70"/>
  <c r="Z3454" i="70"/>
  <c r="Z2436" i="70"/>
  <c r="Z284" i="70"/>
  <c r="Z2247" i="70"/>
  <c r="Z1021" i="70"/>
  <c r="Z3510" i="70"/>
  <c r="Z979" i="70"/>
  <c r="Z3213" i="70"/>
  <c r="Z2558" i="70"/>
  <c r="Z3347" i="70"/>
  <c r="Z2547" i="70"/>
  <c r="Z2267" i="70"/>
  <c r="Z1989" i="70"/>
  <c r="Z658" i="70"/>
  <c r="Z1856" i="70"/>
  <c r="Z745" i="70"/>
  <c r="Z3516" i="70"/>
  <c r="Z2633" i="70"/>
  <c r="Z517" i="70"/>
  <c r="Z1262" i="70"/>
  <c r="Z2113" i="70"/>
  <c r="Z2687" i="70"/>
  <c r="Z3046" i="70"/>
  <c r="Z1414" i="70"/>
  <c r="Z2086" i="70"/>
  <c r="Z3220" i="70"/>
  <c r="Z2170" i="70"/>
  <c r="Z625" i="70"/>
  <c r="Z682" i="70"/>
  <c r="Z1979" i="70"/>
  <c r="Z2577" i="70"/>
  <c r="Z664" i="70"/>
  <c r="Z1371" i="70"/>
  <c r="Z349" i="70"/>
  <c r="Z3228" i="70"/>
  <c r="Z612" i="70"/>
  <c r="Z2256" i="70"/>
  <c r="Z2104" i="70"/>
  <c r="Z974" i="70"/>
  <c r="Z1228" i="70"/>
  <c r="Z1415" i="70"/>
  <c r="Z1077" i="70"/>
  <c r="Z2816" i="70"/>
  <c r="Z1033" i="70"/>
  <c r="Z2109" i="70"/>
  <c r="Z115" i="70"/>
  <c r="Z693" i="70"/>
  <c r="Z414" i="70"/>
  <c r="Z3071" i="70"/>
  <c r="Z718" i="70"/>
  <c r="Z2846" i="70"/>
  <c r="Z2556" i="70"/>
  <c r="Z2741" i="70"/>
  <c r="Z1374" i="70"/>
  <c r="Z2857" i="70"/>
  <c r="Z3240" i="70"/>
  <c r="Z2898" i="70"/>
  <c r="Z724" i="70"/>
  <c r="Z1516" i="70"/>
  <c r="Z3465" i="70"/>
  <c r="Z1813" i="70"/>
  <c r="Z466" i="70"/>
  <c r="Z2766" i="70"/>
  <c r="Z1929" i="70"/>
  <c r="Z3029" i="70"/>
  <c r="Z3493" i="70"/>
  <c r="Z1589" i="70"/>
  <c r="Z892" i="70"/>
  <c r="Z984" i="70"/>
  <c r="Z2928" i="70"/>
  <c r="Z2751" i="70"/>
  <c r="Z1348" i="70"/>
  <c r="Z3136" i="70"/>
  <c r="Z72" i="70"/>
  <c r="Z2798" i="70"/>
  <c r="Z2185" i="70"/>
  <c r="Z60" i="70"/>
  <c r="Z1118" i="70"/>
  <c r="Z296" i="70"/>
  <c r="Z719" i="70"/>
  <c r="Z2913" i="70"/>
  <c r="Z1284" i="70"/>
  <c r="Z2949" i="70"/>
  <c r="Z945" i="70"/>
  <c r="Z462" i="70"/>
  <c r="Z3541" i="70"/>
  <c r="Z1396" i="70"/>
  <c r="Z2440" i="70"/>
  <c r="Z57" i="70"/>
  <c r="Z232" i="70"/>
  <c r="Z916" i="70"/>
  <c r="Z938" i="70"/>
  <c r="Z1943" i="70"/>
  <c r="Z116" i="70"/>
  <c r="Z346" i="70"/>
  <c r="Z898" i="70"/>
  <c r="Z2029" i="70"/>
  <c r="Z109" i="70"/>
  <c r="Z2817" i="70"/>
  <c r="Z341" i="70"/>
  <c r="Z790" i="70"/>
  <c r="Z743" i="70"/>
  <c r="Z1847" i="70"/>
  <c r="Z2204" i="70"/>
  <c r="Z1006" i="70"/>
  <c r="Z2515" i="70"/>
  <c r="Z54" i="70"/>
  <c r="Z573" i="70"/>
  <c r="Z3254" i="70"/>
  <c r="Z842" i="70"/>
  <c r="Z1759" i="70"/>
  <c r="Z2710" i="70"/>
  <c r="Z30" i="70"/>
  <c r="Z830" i="70"/>
  <c r="Z669" i="70"/>
  <c r="Z2930" i="70"/>
  <c r="Z2045" i="70"/>
  <c r="Z306" i="70"/>
  <c r="Z2718" i="70"/>
  <c r="Z3147" i="70"/>
  <c r="Z741" i="70"/>
  <c r="Z2055" i="70"/>
  <c r="Z2628" i="70"/>
  <c r="Z2557" i="70"/>
  <c r="Z1734" i="70"/>
  <c r="Z1824" i="70"/>
  <c r="Z3052" i="70"/>
  <c r="Z2595" i="70"/>
  <c r="Z1548" i="70"/>
  <c r="Z1450" i="70"/>
  <c r="Z753" i="70"/>
  <c r="Z665" i="70"/>
  <c r="Z2285" i="70"/>
  <c r="Z1250" i="70"/>
  <c r="Z2485" i="70"/>
  <c r="Z1285" i="70"/>
  <c r="Z740" i="70"/>
  <c r="Z1056" i="70"/>
  <c r="Z488" i="70"/>
  <c r="Z485" i="70"/>
  <c r="Z2550" i="70"/>
  <c r="Z1424" i="70"/>
  <c r="Z1708" i="70"/>
  <c r="Z375" i="70"/>
  <c r="Z3057" i="70"/>
  <c r="Z3315" i="70"/>
  <c r="Z1465" i="70"/>
  <c r="Z1496" i="70"/>
  <c r="Z2464" i="70"/>
  <c r="Z2870" i="70"/>
  <c r="Z711" i="70"/>
  <c r="Z206" i="70"/>
  <c r="Z1922" i="70"/>
  <c r="Z129" i="70"/>
  <c r="Z2643" i="70"/>
  <c r="Z1802" i="70"/>
  <c r="Z456" i="70"/>
  <c r="Z1314" i="70"/>
  <c r="Z2218" i="70"/>
  <c r="Z676" i="70"/>
  <c r="Z2879" i="70"/>
  <c r="Z3199" i="70"/>
  <c r="Z3285" i="70"/>
  <c r="Z1685" i="70"/>
  <c r="Z1526" i="70"/>
  <c r="Z1984" i="70"/>
  <c r="Z1699" i="70"/>
  <c r="Z997" i="70"/>
  <c r="Z2580" i="70"/>
  <c r="Z2859" i="70"/>
  <c r="Z2388" i="70"/>
  <c r="Z513" i="70"/>
  <c r="Z2953" i="70"/>
  <c r="Z1158" i="70"/>
  <c r="Z3426" i="70"/>
  <c r="Z611" i="70"/>
  <c r="Z3231" i="70"/>
  <c r="Z2774" i="70"/>
  <c r="Z2036" i="70"/>
  <c r="Z2183" i="70"/>
  <c r="Z954" i="70"/>
  <c r="Z1165" i="70"/>
  <c r="Z920" i="70"/>
  <c r="Z2541" i="70"/>
  <c r="Z2756" i="70"/>
  <c r="Z2136" i="70"/>
  <c r="Z645" i="70"/>
  <c r="Z986" i="70"/>
  <c r="Z1391" i="70"/>
  <c r="Z2591" i="70"/>
  <c r="Z789" i="70"/>
  <c r="Z3158" i="70"/>
  <c r="Z470" i="70"/>
  <c r="Z1596" i="70"/>
  <c r="Z2505" i="70"/>
  <c r="Z2187" i="70"/>
  <c r="Z2323" i="70"/>
  <c r="Z430" i="70"/>
  <c r="Z746" i="70"/>
  <c r="Z297" i="70"/>
  <c r="Z164" i="70"/>
  <c r="Z2944" i="70"/>
  <c r="Z2266" i="70"/>
  <c r="Z405" i="70"/>
  <c r="Z1055" i="70"/>
  <c r="Z3295" i="70"/>
  <c r="Z2227" i="70"/>
  <c r="Z2686" i="70"/>
  <c r="Z939" i="70"/>
  <c r="Z1466" i="70"/>
  <c r="Z2394" i="70"/>
  <c r="Z1402" i="70"/>
  <c r="Z554" i="70"/>
  <c r="Z946" i="70"/>
  <c r="Z3085" i="70"/>
  <c r="Z2749" i="70"/>
  <c r="Z2568" i="70"/>
  <c r="Z2376" i="70"/>
  <c r="Z471" i="70"/>
  <c r="Z2683" i="70"/>
  <c r="Z3351" i="70"/>
  <c r="Z140" i="70"/>
  <c r="Z1828" i="70"/>
  <c r="Z861" i="70"/>
  <c r="Z2507" i="70"/>
  <c r="Z1727" i="70"/>
  <c r="Z680" i="70"/>
  <c r="Z2830" i="70"/>
  <c r="Z2777" i="70"/>
  <c r="Z457" i="70"/>
  <c r="Z894" i="70"/>
  <c r="Z582" i="70"/>
  <c r="Z1148" i="70"/>
  <c r="Z1657" i="70"/>
  <c r="Z723" i="70"/>
  <c r="Z2874" i="70"/>
  <c r="Z1733" i="70"/>
  <c r="Z1128" i="70"/>
  <c r="Z20" i="70"/>
  <c r="Z1947" i="70"/>
  <c r="Z2157" i="70"/>
  <c r="Z2008" i="70"/>
  <c r="Z2701" i="70"/>
  <c r="Z3462" i="70"/>
  <c r="Z1683" i="70"/>
  <c r="Z342" i="70"/>
  <c r="Z1125" i="70"/>
  <c r="Z2407" i="70"/>
  <c r="Z1952" i="70"/>
  <c r="Z1932" i="70"/>
  <c r="Z1652" i="70"/>
  <c r="Z64" i="70"/>
  <c r="Z1951" i="70"/>
  <c r="Z1270" i="70"/>
  <c r="Z1167" i="70"/>
  <c r="Z3324" i="70"/>
  <c r="Z2792" i="70"/>
  <c r="Z641" i="70"/>
  <c r="Z1455" i="70"/>
  <c r="Z3160" i="70"/>
  <c r="Z1988" i="70"/>
  <c r="Z1312" i="70"/>
  <c r="Z2156" i="70"/>
  <c r="Z80" i="70"/>
  <c r="Z759" i="70"/>
  <c r="Z2990" i="70"/>
  <c r="Z1022" i="70"/>
  <c r="Z1366" i="70"/>
  <c r="Z2083" i="70"/>
  <c r="Z1282" i="70"/>
  <c r="Z329" i="70"/>
  <c r="Z3184" i="70"/>
  <c r="Z1037" i="70"/>
  <c r="Z131" i="70"/>
  <c r="Z2349" i="70"/>
  <c r="Z3350" i="70"/>
  <c r="Z2962" i="70"/>
  <c r="Z1394" i="70"/>
  <c r="Z367" i="70"/>
  <c r="Z1351" i="70"/>
  <c r="Z1996" i="70"/>
  <c r="Z1889" i="70"/>
  <c r="Z288" i="70"/>
  <c r="Z1119" i="70"/>
  <c r="Z1681" i="70"/>
  <c r="Z1607" i="70"/>
  <c r="Z1071" i="70"/>
  <c r="Z3164" i="70"/>
  <c r="Z2313" i="70"/>
  <c r="Z3015" i="70"/>
  <c r="Z860" i="70"/>
  <c r="Z2311" i="70"/>
  <c r="Z2911" i="70"/>
  <c r="Z2050" i="70"/>
  <c r="Z2028" i="70"/>
  <c r="Z2430" i="70"/>
  <c r="Z2855" i="70"/>
  <c r="Z2849" i="70"/>
  <c r="Z274" i="70"/>
  <c r="Z2914" i="70"/>
  <c r="Z1189" i="70"/>
  <c r="Z2283" i="70"/>
  <c r="Z3283" i="70"/>
  <c r="Z3368" i="70"/>
  <c r="Z2811" i="70"/>
  <c r="Z111" i="70"/>
  <c r="Z1334" i="70"/>
  <c r="Z3150" i="70"/>
  <c r="Z514" i="70"/>
  <c r="Z209" i="70"/>
  <c r="Z3444" i="70"/>
  <c r="Z1269" i="70"/>
  <c r="Z1907" i="70"/>
  <c r="Z1762" i="70"/>
  <c r="Z3533" i="70"/>
  <c r="Z758" i="70"/>
  <c r="Z1721" i="70"/>
  <c r="Z127" i="70"/>
  <c r="Z477" i="70"/>
  <c r="Z2144" i="70"/>
  <c r="Z1710" i="70"/>
  <c r="Z651" i="70"/>
  <c r="Z2058" i="70"/>
  <c r="Z808" i="70"/>
  <c r="Z3308" i="70"/>
  <c r="Z1407" i="70"/>
  <c r="Z343" i="70"/>
  <c r="Z128" i="70"/>
  <c r="Z1985" i="70"/>
  <c r="Z3022" i="70"/>
  <c r="Z292" i="70"/>
  <c r="Z1552" i="70"/>
  <c r="Z1434" i="70"/>
  <c r="Z1530" i="70"/>
  <c r="Z421" i="70"/>
  <c r="Z2960" i="70"/>
  <c r="Z2401" i="70"/>
  <c r="Z233" i="70"/>
  <c r="Z2064" i="70"/>
  <c r="Z2278" i="70"/>
  <c r="Z314" i="70"/>
  <c r="Z1517" i="70"/>
  <c r="Z3028" i="70"/>
  <c r="Z2518" i="70"/>
  <c r="Z1939" i="70"/>
  <c r="Z841" i="70"/>
  <c r="Z1975" i="70"/>
  <c r="Z3194" i="70"/>
  <c r="Z325" i="70"/>
  <c r="Z3163" i="70"/>
  <c r="Z774" i="70"/>
  <c r="Z1429" i="70"/>
  <c r="Z67" i="70"/>
  <c r="Z2597" i="70"/>
  <c r="Z552" i="70"/>
  <c r="Z2487" i="70"/>
  <c r="Z2925" i="70"/>
  <c r="Z3041" i="70"/>
  <c r="Z780" i="70"/>
  <c r="Z3286" i="70"/>
  <c r="Z1458" i="70"/>
  <c r="Z2887" i="70"/>
  <c r="Z3176" i="70"/>
  <c r="Z1352" i="70"/>
  <c r="Z2236" i="70"/>
  <c r="Z919" i="70"/>
  <c r="Z142" i="70"/>
  <c r="Z2828" i="70"/>
  <c r="Z313" i="70"/>
  <c r="Z2171" i="70"/>
  <c r="Z644" i="70"/>
  <c r="Z2041" i="70"/>
  <c r="Z3304" i="70"/>
  <c r="Z2139" i="70"/>
  <c r="Z1168" i="70"/>
  <c r="Z1977" i="70"/>
  <c r="Z2629" i="70"/>
  <c r="Z1560" i="70"/>
  <c r="Z2499" i="70"/>
  <c r="Z260" i="70"/>
  <c r="Z2190" i="70"/>
  <c r="Z74" i="70"/>
  <c r="Z250" i="70"/>
  <c r="Z2719" i="70"/>
  <c r="Z1147" i="70"/>
  <c r="Z2443" i="70"/>
  <c r="Z754" i="70"/>
  <c r="Z1879" i="70"/>
  <c r="Z2252" i="70"/>
  <c r="Z303" i="70"/>
  <c r="Z1316" i="70"/>
  <c r="Z283" i="70"/>
  <c r="Z509" i="70"/>
  <c r="Z1188" i="70"/>
  <c r="Z1680" i="70"/>
  <c r="Z2314" i="70"/>
  <c r="Z3404" i="70"/>
  <c r="Z2384" i="70"/>
  <c r="Z3003" i="70"/>
  <c r="Z2543" i="70"/>
  <c r="Z2084" i="70"/>
  <c r="Z3131" i="70"/>
  <c r="Z637" i="70"/>
  <c r="Z695" i="70"/>
  <c r="Z66" i="70"/>
  <c r="Z2336" i="70"/>
  <c r="Z2134" i="70"/>
  <c r="Z3428" i="70"/>
  <c r="Z2000" i="70"/>
  <c r="Z1611" i="70"/>
  <c r="Z3202" i="70"/>
  <c r="Z1612" i="70"/>
  <c r="Z1690" i="70"/>
  <c r="Z872" i="70"/>
  <c r="Z1522" i="70"/>
  <c r="Z1582" i="70"/>
  <c r="Z3459" i="70"/>
  <c r="Z2789" i="70"/>
  <c r="Z1101" i="70"/>
  <c r="Z474" i="70"/>
  <c r="Z1324" i="70"/>
  <c r="Z940" i="70"/>
  <c r="Z782" i="70"/>
  <c r="Z2834" i="70"/>
  <c r="Z2510" i="70"/>
  <c r="Z2823" i="70"/>
  <c r="Z1668" i="70"/>
  <c r="Z3370" i="70"/>
  <c r="Z1600" i="70"/>
  <c r="Z2490" i="70"/>
  <c r="Z2653" i="70"/>
  <c r="Z1797" i="70"/>
  <c r="Z2948" i="70"/>
  <c r="Z1718" i="70"/>
  <c r="Z2124" i="70"/>
  <c r="Z2775" i="70"/>
  <c r="Z1431" i="70"/>
  <c r="Z1398" i="70"/>
  <c r="Z98" i="70"/>
  <c r="Z2081" i="70"/>
  <c r="Z52" i="70"/>
  <c r="Z2527" i="70"/>
  <c r="Z1906" i="70"/>
  <c r="Z1166" i="70"/>
  <c r="Z427" i="70"/>
  <c r="Z1565" i="70"/>
  <c r="Z1306" i="70"/>
  <c r="Z446" i="70"/>
  <c r="Z2345" i="70"/>
  <c r="Z551" i="70"/>
  <c r="Z450" i="70"/>
  <c r="Z1674" i="70"/>
  <c r="Z3406" i="70"/>
  <c r="Z1934" i="70"/>
  <c r="Z1937" i="70"/>
  <c r="Z1061" i="70"/>
  <c r="Z2996" i="70"/>
  <c r="Z3260" i="70"/>
  <c r="Z2191" i="70"/>
  <c r="Z2199" i="70"/>
  <c r="Z51" i="70"/>
  <c r="Z697" i="70"/>
  <c r="Z2886" i="70"/>
  <c r="Z2350" i="70"/>
  <c r="Z2263" i="70"/>
  <c r="Z1069" i="70"/>
  <c r="Z1212" i="70"/>
  <c r="Z2189" i="70"/>
  <c r="Z2782" i="70"/>
  <c r="Z545" i="70"/>
  <c r="Z2537" i="70"/>
  <c r="Z1902" i="70"/>
  <c r="Z2644" i="70"/>
  <c r="Z258" i="70"/>
  <c r="Z2497" i="70"/>
  <c r="Z596" i="70"/>
  <c r="Z189" i="70"/>
  <c r="Z1769" i="70"/>
  <c r="Z2413" i="70"/>
  <c r="Z3487" i="70"/>
  <c r="Z991" i="70"/>
  <c r="Z2832" i="70"/>
  <c r="Z1862" i="70"/>
  <c r="Z1812" i="70"/>
  <c r="Z2225" i="70"/>
  <c r="Z120" i="70"/>
  <c r="Z1815" i="70"/>
  <c r="Z2268" i="70"/>
  <c r="Z2600" i="70"/>
  <c r="Z3074" i="70"/>
  <c r="Z458" i="70"/>
  <c r="Z2571" i="70"/>
  <c r="Z801" i="70"/>
  <c r="Z2617" i="70"/>
  <c r="Z2654" i="70"/>
  <c r="Z287" i="70"/>
  <c r="Z3372" i="70"/>
  <c r="Z2312" i="70"/>
  <c r="Z3436" i="70"/>
  <c r="Z2184" i="70"/>
  <c r="Z977" i="70"/>
  <c r="Z2063" i="70"/>
  <c r="Z3407" i="70"/>
  <c r="Z1712" i="70"/>
  <c r="Z3259" i="70"/>
  <c r="Z335" i="70"/>
  <c r="Z518" i="70"/>
  <c r="Z2048" i="70"/>
  <c r="Z432" i="70"/>
  <c r="Z3066" i="70"/>
  <c r="Z2426" i="70"/>
  <c r="Z1221" i="70"/>
  <c r="Z1039" i="70"/>
  <c r="Z2359" i="70"/>
  <c r="Z242" i="70"/>
  <c r="Z2242" i="70"/>
  <c r="Z2502" i="70"/>
  <c r="Z2208" i="70"/>
  <c r="Z2717" i="70"/>
  <c r="Z1272" i="70"/>
  <c r="Z822" i="70"/>
  <c r="Z187" i="70"/>
  <c r="Z2514" i="70"/>
  <c r="Z2945" i="70"/>
  <c r="Z821" i="70"/>
  <c r="Z2085" i="70"/>
  <c r="Z156" i="70"/>
  <c r="Z2317" i="70"/>
  <c r="Z3458" i="70"/>
  <c r="Z2056" i="70"/>
  <c r="Z3395" i="70"/>
  <c r="Z1090" i="70"/>
  <c r="Z2714" i="70"/>
  <c r="Z37" i="70"/>
  <c r="Z2793" i="70"/>
  <c r="Z3105" i="70"/>
  <c r="Z3353" i="70"/>
  <c r="Z3054" i="70"/>
  <c r="Z588" i="70"/>
  <c r="Z2602" i="70"/>
  <c r="Z2713" i="70"/>
  <c r="Z3550" i="70"/>
  <c r="Z1075" i="70"/>
  <c r="Z147" i="70"/>
  <c r="Z215" i="70"/>
  <c r="Z3519" i="70"/>
  <c r="Z2803" i="70"/>
  <c r="Z2596" i="70"/>
  <c r="Z642" i="70"/>
  <c r="Z1034" i="70"/>
  <c r="Z2026" i="70"/>
  <c r="Z1806" i="70"/>
  <c r="Z2640" i="70"/>
  <c r="Z539" i="70"/>
  <c r="Z1446" i="70"/>
  <c r="Z2287" i="70"/>
  <c r="Z2526" i="70"/>
  <c r="Z2258" i="70"/>
  <c r="Z1558" i="70"/>
  <c r="Z344" i="70"/>
  <c r="Z1411" i="70"/>
  <c r="Z2604" i="70"/>
  <c r="Z3154" i="70"/>
  <c r="Z3514" i="70"/>
  <c r="Z3270" i="70"/>
  <c r="Z802" i="70"/>
  <c r="Z1157" i="70"/>
  <c r="Z1150" i="70"/>
  <c r="Z3266" i="70"/>
  <c r="Z3053" i="70"/>
  <c r="Z885" i="70"/>
  <c r="Z2318" i="70"/>
  <c r="Z2196" i="70"/>
  <c r="Z179" i="70"/>
  <c r="Z3425" i="70"/>
  <c r="Z1961" i="70"/>
  <c r="Z198" i="70"/>
  <c r="Z2027" i="70"/>
  <c r="Z973" i="70"/>
  <c r="Z3025" i="70"/>
  <c r="Z570" i="70"/>
  <c r="Z1419" i="70"/>
  <c r="Z1043" i="70"/>
  <c r="Z1220" i="70"/>
  <c r="Z275" i="70"/>
  <c r="Z1604" i="70"/>
  <c r="Z785" i="70"/>
  <c r="Z3398" i="70"/>
  <c r="Z1111" i="70"/>
  <c r="Z960" i="70"/>
  <c r="Z2364" i="70"/>
  <c r="Z1445" i="70"/>
  <c r="Z3363" i="70"/>
  <c r="Z990" i="70"/>
  <c r="Z1732" i="70"/>
  <c r="Z2206" i="70"/>
  <c r="Z3208" i="70"/>
  <c r="Z76" i="70"/>
  <c r="Z3137" i="70"/>
  <c r="Z1864" i="70"/>
  <c r="Z362" i="70"/>
  <c r="Z65" i="70"/>
  <c r="Z226" i="70"/>
  <c r="Z1752" i="70"/>
  <c r="Z955" i="70"/>
  <c r="Z1337" i="70"/>
  <c r="Z2573" i="70"/>
  <c r="Z1070" i="70"/>
  <c r="Z879" i="70"/>
  <c r="Z1536" i="70"/>
  <c r="Z3451" i="70"/>
  <c r="Z2605" i="70"/>
  <c r="Z2561" i="70"/>
  <c r="Z1437" i="70"/>
  <c r="Z19" i="70"/>
  <c r="Z1715" i="70"/>
  <c r="Z657" i="70"/>
  <c r="Z1921" i="70"/>
  <c r="Z3151" i="70"/>
  <c r="Z622" i="70"/>
  <c r="Z3103" i="70"/>
  <c r="Z2424" i="70"/>
  <c r="Z3230" i="70"/>
  <c r="Z1895" i="70"/>
  <c r="Z1240" i="70"/>
  <c r="Z2663" i="70"/>
  <c r="Z502" i="70"/>
  <c r="Z797" i="70"/>
  <c r="Z114" i="70"/>
  <c r="Z662" i="70"/>
  <c r="Z2145" i="70"/>
  <c r="Z1651" i="70"/>
  <c r="Z2324" i="70"/>
  <c r="Z2875" i="70"/>
  <c r="Z486" i="70"/>
  <c r="Z3484" i="70"/>
  <c r="Z248" i="70"/>
  <c r="Z2614" i="70"/>
  <c r="Z1897" i="70"/>
  <c r="Z1505" i="70"/>
  <c r="Z1475" i="70"/>
  <c r="Z2043" i="70"/>
  <c r="Z1969" i="70"/>
  <c r="Z3004" i="70"/>
  <c r="Z3291" i="70"/>
  <c r="Z3075" i="70"/>
  <c r="Z2726" i="70"/>
  <c r="Z1447" i="70"/>
  <c r="Z1057" i="70"/>
  <c r="Z2017" i="70"/>
  <c r="Z3241" i="70"/>
  <c r="Z2869" i="70"/>
  <c r="Z108" i="70"/>
  <c r="Z2868" i="70"/>
  <c r="Z95" i="70"/>
  <c r="Z3277" i="70"/>
  <c r="Z1347" i="70"/>
  <c r="Z2456" i="70"/>
  <c r="Z435" i="70"/>
  <c r="Z2662" i="70"/>
  <c r="Z2778" i="70"/>
  <c r="Z3480" i="70"/>
  <c r="Z1007" i="70"/>
  <c r="Z2321" i="70"/>
  <c r="Z1235" i="70"/>
  <c r="Z2479" i="70"/>
  <c r="Z1528" i="70"/>
  <c r="Z809" i="70"/>
  <c r="Z886" i="70"/>
  <c r="Z482" i="70"/>
  <c r="Z1925" i="70"/>
  <c r="Z319" i="70"/>
  <c r="Z516" i="70"/>
  <c r="Z1619" i="70"/>
  <c r="Z1042" i="70"/>
  <c r="Z2461" i="70"/>
  <c r="Z3129" i="70"/>
  <c r="Z627" i="70"/>
  <c r="Z2967" i="70"/>
  <c r="Z2192" i="70"/>
  <c r="Z1121" i="70"/>
  <c r="Z2966" i="70"/>
  <c r="Z2647" i="70"/>
  <c r="Z2959" i="70"/>
  <c r="Z1774" i="70"/>
  <c r="Z370" i="70"/>
  <c r="Z1083" i="70"/>
  <c r="Z1116" i="70"/>
  <c r="Z3329" i="70"/>
  <c r="Z2608" i="70"/>
  <c r="Z1983" i="70"/>
  <c r="Z2370" i="70"/>
  <c r="Z2353" i="70"/>
  <c r="Z1646" i="70"/>
  <c r="Z3109" i="70"/>
  <c r="Z2976" i="70"/>
  <c r="Z3447" i="70"/>
  <c r="Z406" i="70"/>
  <c r="Z2765" i="70"/>
  <c r="Z3104" i="70"/>
  <c r="Z2431" i="70"/>
  <c r="Z787" i="70"/>
  <c r="Z2194" i="70"/>
  <c r="Z3449" i="70"/>
  <c r="Z768" i="70"/>
  <c r="Z185" i="70"/>
  <c r="Z2562" i="70"/>
  <c r="Z3294" i="70"/>
  <c r="Z1564" i="70"/>
  <c r="Z2955" i="70"/>
  <c r="Z1299" i="70"/>
  <c r="Z2449" i="70"/>
  <c r="Z84" i="70"/>
  <c r="Z1625" i="70"/>
  <c r="Z2427" i="70"/>
  <c r="Z266" i="70"/>
  <c r="Z2624" i="70"/>
  <c r="Z1767" i="70"/>
  <c r="Z1130" i="70"/>
  <c r="Z348" i="70"/>
  <c r="Z3167" i="70"/>
  <c r="Z2121" i="70"/>
  <c r="Z1931" i="70"/>
  <c r="Z2471" i="70"/>
  <c r="Z2570" i="70"/>
  <c r="Z1287" i="70"/>
  <c r="Z3460" i="70"/>
  <c r="Z1276" i="70"/>
  <c r="Z1114" i="70"/>
  <c r="Z999" i="70"/>
  <c r="Z3415" i="70"/>
  <c r="Z3135" i="70"/>
  <c r="Z3495" i="70"/>
  <c r="Z2635" i="70"/>
  <c r="Z3221" i="70"/>
  <c r="Z270" i="70"/>
  <c r="Z1679" i="70"/>
  <c r="Z2693" i="70"/>
  <c r="Z263" i="70"/>
  <c r="Z291" i="70"/>
  <c r="Z2288" i="70"/>
  <c r="Z1747" i="70"/>
  <c r="Z2099" i="70"/>
  <c r="Z3538" i="70"/>
  <c r="Z647" i="70"/>
  <c r="Z2535" i="70"/>
  <c r="Z1835" i="70"/>
  <c r="Z3094" i="70"/>
  <c r="Z527" i="70"/>
  <c r="Z2289" i="70"/>
  <c r="Z784" i="70"/>
  <c r="Z2080" i="70"/>
  <c r="Z333" i="70"/>
  <c r="Z1722" i="70"/>
  <c r="Z985" i="70"/>
  <c r="Z1959" i="70"/>
  <c r="Z2447" i="70"/>
  <c r="Z3518" i="70"/>
  <c r="Z1095" i="70"/>
  <c r="Z3508" i="70"/>
  <c r="Z3079" i="70"/>
  <c r="Z85" i="70"/>
  <c r="Z3438" i="70"/>
  <c r="Z195" i="70"/>
  <c r="Z1181" i="70"/>
  <c r="Z2494" i="70"/>
  <c r="Z2385" i="70"/>
  <c r="Z3466" i="70"/>
  <c r="Z3204" i="70"/>
  <c r="Z1140" i="70"/>
  <c r="Z705" i="70"/>
  <c r="Z211" i="70"/>
  <c r="Z2724" i="70"/>
  <c r="Z2531" i="70"/>
  <c r="Z1880" i="70"/>
  <c r="Z668" i="70"/>
  <c r="Z3281" i="70"/>
  <c r="Z2889" i="70"/>
  <c r="Z1253" i="70"/>
  <c r="Z2397" i="70"/>
  <c r="Z2198" i="70"/>
  <c r="Z1948" i="70"/>
  <c r="Z3021" i="70"/>
  <c r="Z2076" i="70"/>
  <c r="Z2276" i="70"/>
  <c r="Z1784" i="70"/>
  <c r="Z2704" i="70"/>
  <c r="Z2625" i="70"/>
  <c r="Z1003" i="70"/>
  <c r="Z2503" i="70"/>
  <c r="Z1442" i="70"/>
  <c r="Z184" i="70"/>
  <c r="Z1515" i="70"/>
  <c r="Z776" i="70"/>
  <c r="Z159" i="70"/>
  <c r="Z3386" i="70"/>
  <c r="Z2030" i="70"/>
  <c r="Z403" i="70"/>
  <c r="Z2678" i="70"/>
  <c r="Z2763" i="70"/>
  <c r="Z1175" i="70"/>
  <c r="Z1591" i="70"/>
  <c r="Z1073" i="70"/>
  <c r="Z3247" i="70"/>
  <c r="Z1127" i="70"/>
  <c r="Z45" i="70"/>
  <c r="Z33" i="70"/>
  <c r="Z3056" i="70"/>
  <c r="Z2511" i="70"/>
  <c r="Z48" i="70"/>
  <c r="Z900" i="70"/>
  <c r="Z219" i="70"/>
  <c r="Z3072" i="70"/>
  <c r="Z1987" i="70"/>
  <c r="Z571" i="70"/>
  <c r="Z1601" i="70"/>
  <c r="Z332" i="70"/>
  <c r="Z1153" i="70"/>
  <c r="Z937" i="70"/>
  <c r="Z515" i="70"/>
  <c r="Z2434" i="70"/>
  <c r="Z3278" i="70"/>
  <c r="Z2694" i="70"/>
  <c r="Z761" i="70"/>
  <c r="Z1944" i="70"/>
  <c r="Z382" i="70"/>
  <c r="Z2779" i="70"/>
  <c r="Z2938" i="70"/>
  <c r="Z3112" i="70"/>
  <c r="Z2727" i="70"/>
  <c r="Z2089" i="70"/>
  <c r="Z1503" i="70"/>
  <c r="Z213" i="70"/>
  <c r="Z862" i="70"/>
  <c r="Z1890" i="70"/>
  <c r="Z2951" i="70"/>
  <c r="Z1667" i="70"/>
  <c r="Z2467" i="70"/>
  <c r="Z947" i="70"/>
  <c r="Z734" i="70"/>
  <c r="Z2665" i="70"/>
  <c r="Z1863" i="70"/>
  <c r="Z2254" i="70"/>
  <c r="Z2284" i="70"/>
  <c r="Z2438" i="70"/>
  <c r="Z3416" i="70"/>
  <c r="Z2575" i="70"/>
  <c r="Z634" i="70"/>
  <c r="Z365" i="70"/>
  <c r="Z2274" i="70"/>
  <c r="Z3082" i="70"/>
  <c r="Z2918" i="70"/>
  <c r="Z1464" i="70"/>
  <c r="Z1539" i="70"/>
  <c r="Z2373" i="70"/>
  <c r="Z970" i="70"/>
  <c r="Z1695" i="70"/>
  <c r="Z200" i="70"/>
  <c r="Z1542" i="70"/>
  <c r="Z948" i="70"/>
  <c r="Z168" i="70"/>
  <c r="Z3092" i="70"/>
  <c r="Z3307" i="70"/>
  <c r="Z2522" i="70"/>
  <c r="Z1486" i="70"/>
  <c r="Z3413" i="70"/>
  <c r="Z3195" i="70"/>
  <c r="Z2343" i="70"/>
  <c r="Z2980" i="70"/>
  <c r="Z511" i="70"/>
  <c r="Z2564" i="70"/>
  <c r="Z1954" i="70"/>
  <c r="Z207" i="70"/>
  <c r="Z2920" i="70"/>
  <c r="Z2893" i="70"/>
  <c r="Z2342" i="70"/>
  <c r="Z492" i="70"/>
  <c r="Z569" i="70"/>
  <c r="Z2007" i="70"/>
  <c r="Z2477" i="70"/>
  <c r="Z613" i="70"/>
  <c r="Z92" i="70"/>
  <c r="Z1504" i="70"/>
  <c r="Z936" i="70"/>
  <c r="Z2021" i="70"/>
  <c r="Z525" i="70"/>
  <c r="Z2555" i="70"/>
  <c r="Z2652" i="70"/>
  <c r="Z1288" i="70"/>
  <c r="Z1035" i="70"/>
  <c r="Z1804" i="70"/>
  <c r="Z3531" i="70"/>
  <c r="Z193" i="70"/>
  <c r="Z390" i="70"/>
  <c r="Z1237" i="70"/>
  <c r="Z144" i="70"/>
  <c r="Z3545" i="70"/>
  <c r="Z1527" i="70"/>
  <c r="Z733" i="70"/>
  <c r="Z3237" i="70"/>
  <c r="Z2567" i="70"/>
  <c r="Z445" i="70"/>
  <c r="Z987" i="70"/>
  <c r="Z3334" i="70"/>
  <c r="Z377" i="70"/>
  <c r="Z1770" i="70"/>
  <c r="Z3384" i="70"/>
  <c r="Z2433" i="70"/>
  <c r="Z3203" i="70"/>
  <c r="Z1915" i="70"/>
  <c r="Z3328" i="70"/>
  <c r="Z3320" i="70"/>
  <c r="Z2752" i="70"/>
  <c r="Z2590" i="70"/>
  <c r="Z689" i="70"/>
  <c r="Z2594" i="70"/>
  <c r="Z739" i="70"/>
  <c r="Z3201" i="70"/>
  <c r="Z1821" i="70"/>
  <c r="Z1688" i="70"/>
  <c r="Z2796" i="70"/>
  <c r="Z1361" i="70"/>
  <c r="Z1315" i="70"/>
  <c r="Z1443" i="70"/>
  <c r="Z3523" i="70"/>
  <c r="Z2418" i="70"/>
  <c r="Z638" i="70"/>
  <c r="Z2005" i="70"/>
  <c r="Z1425" i="70"/>
  <c r="Z1088" i="70"/>
  <c r="Z2909" i="70"/>
  <c r="Z281" i="70"/>
  <c r="Z2981" i="70"/>
  <c r="Z2210" i="70"/>
  <c r="Z1389" i="70"/>
  <c r="Z50" i="70"/>
  <c r="Z3327" i="70"/>
  <c r="Z547" i="70"/>
  <c r="Z1029" i="70"/>
  <c r="Z1602" i="70"/>
  <c r="Z205" i="70"/>
  <c r="Z2381" i="70"/>
  <c r="Z538" i="70"/>
  <c r="Z2298" i="70"/>
  <c r="Z3475" i="70"/>
  <c r="Z3073" i="70"/>
  <c r="Z2152" i="70"/>
  <c r="Z1707" i="70"/>
  <c r="Z63" i="70"/>
  <c r="Z2366" i="70"/>
  <c r="Z2947" i="70"/>
  <c r="Z722" i="70"/>
  <c r="Z2936" i="70"/>
  <c r="Z1569" i="70"/>
  <c r="Z2281" i="70"/>
  <c r="Z322" i="70"/>
  <c r="Z1349" i="70"/>
  <c r="Z1613" i="70"/>
  <c r="Z2435" i="70"/>
  <c r="Z229" i="70"/>
  <c r="Z1546" i="70"/>
  <c r="Z1837" i="70"/>
  <c r="Z2277" i="70"/>
  <c r="Z1748" i="70"/>
  <c r="Z595" i="70"/>
  <c r="Z633" i="70"/>
  <c r="Z2800" i="70"/>
  <c r="Z2096" i="70"/>
  <c r="Z968" i="70"/>
  <c r="Z1874" i="70"/>
  <c r="Z2860" i="70"/>
  <c r="Z912" i="70"/>
  <c r="Z1454" i="70"/>
  <c r="Z1590" i="70"/>
  <c r="Z1183" i="70"/>
  <c r="Z3224" i="70"/>
  <c r="Z323" i="70"/>
  <c r="Z3322" i="70"/>
  <c r="Z2016" i="70"/>
  <c r="Z56" i="70"/>
  <c r="Z1587" i="70"/>
  <c r="Z3245" i="70"/>
  <c r="Z2129" i="70"/>
  <c r="Z3048" i="70"/>
  <c r="Z2179" i="70"/>
  <c r="Z619" i="70"/>
  <c r="Z3100" i="70"/>
  <c r="Z648" i="70"/>
  <c r="Z49" i="70"/>
  <c r="Z878" i="70"/>
  <c r="Z2053" i="70"/>
  <c r="Z1653" i="70"/>
  <c r="Z1048" i="70"/>
  <c r="Z856" i="70"/>
  <c r="Z1541" i="70"/>
  <c r="Z2546" i="70"/>
  <c r="Z202" i="70"/>
  <c r="Z2691" i="70"/>
  <c r="Z1570" i="70"/>
  <c r="Z2770" i="70"/>
  <c r="Z2854" i="70"/>
  <c r="Z1720" i="70"/>
  <c r="Z1209" i="70"/>
  <c r="Z3050" i="70"/>
  <c r="Z1663" i="70"/>
  <c r="Z643" i="70"/>
  <c r="Z523" i="70"/>
  <c r="Z1551" i="70"/>
  <c r="Z598" i="70"/>
  <c r="Z1497" i="70"/>
  <c r="Z3314" i="70"/>
  <c r="Z2091" i="70"/>
  <c r="Z2738" i="70"/>
  <c r="Z28" i="70"/>
  <c r="Z2489" i="70"/>
  <c r="Z1495" i="70"/>
  <c r="Z1224" i="70"/>
  <c r="Z568" i="70"/>
  <c r="Z2801" i="70"/>
  <c r="Z1024" i="70"/>
  <c r="Z3246" i="70"/>
  <c r="Z1713" i="70"/>
  <c r="Z1885" i="70"/>
  <c r="Z175" i="70"/>
  <c r="Z3442" i="70"/>
  <c r="Z436" i="70"/>
  <c r="Z2852" i="70"/>
  <c r="Z1669" i="70"/>
  <c r="Z1027" i="70"/>
  <c r="Z2642" i="70"/>
  <c r="Z2946" i="70"/>
  <c r="Z437" i="70"/>
  <c r="Z1826" i="70"/>
  <c r="Z2806" i="70"/>
  <c r="Z3077" i="70"/>
  <c r="Z3357" i="70"/>
  <c r="Z3417" i="70"/>
  <c r="Z2919" i="70"/>
  <c r="Z419" i="70"/>
  <c r="Z2142" i="70"/>
  <c r="Z317" i="70"/>
  <c r="Z479" i="70"/>
  <c r="Z2769" i="70"/>
  <c r="Z816" i="70"/>
  <c r="Z2825" i="70"/>
  <c r="Z2685" i="70"/>
  <c r="Z1746" i="70"/>
  <c r="Z2619" i="70"/>
  <c r="Z3409" i="70"/>
  <c r="Z1609" i="70"/>
  <c r="Z2368" i="70"/>
  <c r="Z151" i="70"/>
  <c r="Z1327" i="70"/>
  <c r="Z1286" i="70"/>
  <c r="Z1215" i="70"/>
  <c r="Z1017" i="70"/>
  <c r="Z448" i="70"/>
  <c r="Z2255" i="70"/>
  <c r="Z1145" i="70"/>
  <c r="Z1580" i="70"/>
  <c r="Z1970" i="70"/>
  <c r="Z1588" i="70"/>
  <c r="Z3134" i="70"/>
  <c r="Z3152" i="70"/>
  <c r="Z1617" i="70"/>
  <c r="Z1365" i="70"/>
  <c r="Z859" i="70"/>
  <c r="Z2669" i="70"/>
  <c r="Z256" i="70"/>
  <c r="Z174" i="70"/>
  <c r="Z355" i="70"/>
  <c r="Z2974" i="70"/>
  <c r="Z2169" i="70"/>
  <c r="Z2655" i="70"/>
  <c r="Z522" i="70"/>
  <c r="Z1301" i="70"/>
  <c r="Z1350" i="70"/>
  <c r="Z535" i="70"/>
  <c r="Z1568" i="70"/>
  <c r="Z1584" i="70"/>
  <c r="Z2805" i="70"/>
  <c r="Z944" i="70"/>
  <c r="Z3381" i="70"/>
  <c r="Z1318" i="70"/>
  <c r="Z2163" i="70"/>
  <c r="Z2379" i="70"/>
  <c r="Z3546" i="70"/>
  <c r="Z1067" i="70"/>
  <c r="Z2077" i="70"/>
  <c r="Z366" i="70"/>
  <c r="Z1163" i="70"/>
  <c r="Z2821" i="70"/>
  <c r="Z389" i="70"/>
  <c r="Z1072" i="70"/>
  <c r="Z815" i="70"/>
  <c r="Z316" i="70"/>
  <c r="Z631" i="70"/>
  <c r="Z475" i="70"/>
  <c r="Z975" i="70"/>
  <c r="Z1342" i="70"/>
  <c r="Z1126" i="70"/>
  <c r="Z107" i="70"/>
  <c r="Z1893" i="70"/>
  <c r="Z1340" i="70"/>
  <c r="Z846" i="70"/>
  <c r="Z1962" i="70"/>
  <c r="Z2092" i="70"/>
  <c r="Z3252" i="70"/>
  <c r="Z490" i="70"/>
  <c r="Z112" i="70"/>
  <c r="Z3478" i="70"/>
  <c r="Z269" i="70"/>
  <c r="Z2820" i="70"/>
  <c r="Z3263" i="70"/>
  <c r="Z1731" i="70"/>
  <c r="Z2319" i="70"/>
  <c r="Z526" i="70"/>
  <c r="Z3346" i="70"/>
  <c r="Z2271" i="70"/>
  <c r="Z3461" i="70"/>
  <c r="Z1973" i="70"/>
  <c r="Z2241" i="70"/>
  <c r="Z3393" i="70"/>
  <c r="Z1682" i="70"/>
  <c r="Z2182" i="70"/>
  <c r="Z2391" i="70"/>
  <c r="Z725" i="70"/>
  <c r="Z796" i="70"/>
  <c r="Z3282" i="70"/>
  <c r="Z2148" i="70"/>
  <c r="Z1354" i="70"/>
  <c r="Z778" i="70"/>
  <c r="Z1257" i="70"/>
  <c r="Z3116" i="70"/>
  <c r="Z397" i="70"/>
  <c r="Z1080" i="70"/>
  <c r="Z472" i="70"/>
  <c r="Z83" i="70"/>
  <c r="Z2696" i="70"/>
  <c r="Z180" i="70"/>
  <c r="Z1298" i="70"/>
  <c r="Z1578" i="70"/>
  <c r="Z1202" i="70"/>
  <c r="Z1174" i="70"/>
  <c r="Z2010" i="70"/>
  <c r="Z1845" i="70"/>
  <c r="Z23" i="70"/>
  <c r="Z90" i="70"/>
  <c r="Z39" i="70"/>
  <c r="Z1649" i="70"/>
  <c r="Z2771" i="70"/>
  <c r="Z2455" i="70"/>
  <c r="Z696" i="70"/>
  <c r="Z2295" i="70"/>
  <c r="Z2325" i="70"/>
  <c r="Z3343" i="70"/>
  <c r="Z621" i="70"/>
  <c r="Z2303" i="70"/>
  <c r="Z1640" i="70"/>
  <c r="Z3439" i="70"/>
  <c r="Z2060" i="70"/>
  <c r="Z3007" i="70"/>
  <c r="Z1899" i="70"/>
  <c r="Z399" i="70"/>
  <c r="Z1507" i="70"/>
  <c r="Z2835" i="70"/>
  <c r="Z687" i="70"/>
  <c r="Z2808" i="70"/>
  <c r="Z980" i="70"/>
  <c r="Z3262" i="70"/>
  <c r="Z2279" i="70"/>
  <c r="Z956" i="70"/>
  <c r="Z86" i="70"/>
  <c r="Z3006" i="70"/>
  <c r="Z2264" i="70"/>
  <c r="Z3446" i="70"/>
  <c r="Z3142" i="70"/>
  <c r="Z712" i="70"/>
  <c r="Z2730" i="70"/>
  <c r="Z2616" i="70"/>
  <c r="Z2031" i="70"/>
  <c r="Z2941" i="70"/>
  <c r="Z2329" i="70"/>
  <c r="Z626" i="70"/>
  <c r="Z2024" i="70"/>
  <c r="Z3123" i="70"/>
  <c r="Z2784" i="70"/>
  <c r="Z101" i="70"/>
  <c r="Z1836" i="70"/>
  <c r="Z2344" i="70"/>
  <c r="Z618" i="70"/>
  <c r="Z2126" i="70"/>
  <c r="Z2931" i="70"/>
  <c r="Z1453" i="70"/>
  <c r="Z1571" i="70"/>
  <c r="Z2417" i="70"/>
  <c r="Z564" i="70"/>
  <c r="Z1015" i="70"/>
  <c r="Z3316" i="70"/>
  <c r="Z1332" i="70"/>
  <c r="Z1868" i="70"/>
  <c r="Z3352" i="70"/>
  <c r="Z2406" i="70"/>
  <c r="Z455" i="70"/>
  <c r="Z540" i="70"/>
  <c r="Z1783" i="70"/>
  <c r="Z3205" i="70"/>
  <c r="Z3000" i="70"/>
  <c r="Z1628" i="70"/>
  <c r="Z541" i="70"/>
  <c r="Z2020" i="70"/>
  <c r="Z1500" i="70"/>
  <c r="Z3274" i="70"/>
  <c r="Z1865" i="70"/>
  <c r="Z273" i="70"/>
  <c r="Z387" i="70"/>
  <c r="Z237" i="70"/>
  <c r="Z122" i="70"/>
  <c r="Z1585" i="70"/>
  <c r="Z1081" i="70"/>
  <c r="Z672" i="70"/>
  <c r="Z998" i="70"/>
  <c r="Z2664" i="70"/>
  <c r="Z3196" i="70"/>
  <c r="Z3391" i="70"/>
  <c r="Z3185" i="70"/>
  <c r="Z43" i="70"/>
  <c r="Z1729" i="70"/>
  <c r="Z3083" i="70"/>
  <c r="Z2338" i="70"/>
  <c r="Z1388" i="70"/>
  <c r="Z2521" i="70"/>
  <c r="Z1775" i="70"/>
  <c r="Z1139" i="70"/>
  <c r="Z623" i="70"/>
  <c r="Z1761" i="70"/>
  <c r="Z1614" i="70"/>
  <c r="Z230" i="70"/>
  <c r="Z1870" i="70"/>
  <c r="Z896" i="70"/>
  <c r="Z799" i="70"/>
  <c r="Z2675" i="70"/>
  <c r="Z196" i="70"/>
  <c r="Z1207" i="70"/>
  <c r="Z356" i="70"/>
  <c r="Z2822" i="70"/>
  <c r="Z3464" i="70"/>
  <c r="Z2851" i="70"/>
  <c r="Z1846" i="70"/>
  <c r="Z2525" i="70"/>
  <c r="Z2722" i="70"/>
  <c r="Z340" i="70"/>
  <c r="Z1438" i="70"/>
  <c r="Z3030" i="70"/>
  <c r="Z1040" i="70"/>
  <c r="Z2965" i="70"/>
  <c r="Z542" i="70"/>
  <c r="Z2745" i="70"/>
  <c r="Z480" i="70"/>
  <c r="Z2656" i="70"/>
  <c r="Z1426" i="70"/>
  <c r="Z3360" i="70"/>
  <c r="Z1356" i="70"/>
  <c r="Z870" i="70"/>
  <c r="Z3101" i="70"/>
  <c r="Z1459" i="70"/>
  <c r="Z1924" i="70"/>
  <c r="Z1876" i="70"/>
  <c r="Z1416" i="70"/>
  <c r="Z813" i="70"/>
  <c r="Z3095" i="70"/>
  <c r="Z3040" i="70"/>
  <c r="Z3457" i="70"/>
  <c r="Z2275" i="70"/>
  <c r="Z1662" i="70"/>
  <c r="Z2709" i="70"/>
  <c r="Z2160" i="70"/>
  <c r="Z1335" i="70"/>
  <c r="Z2519" i="70"/>
  <c r="Z3456" i="70"/>
  <c r="Z1164" i="70"/>
  <c r="Z47" i="70"/>
  <c r="Z2339" i="70"/>
  <c r="Z1799" i="70"/>
  <c r="Z2872" i="70"/>
  <c r="Z1105" i="70"/>
  <c r="Z2723" i="70"/>
  <c r="Z1171" i="70"/>
  <c r="Z1266" i="70"/>
  <c r="Z1231" i="70"/>
  <c r="Z2480" i="70"/>
  <c r="Z2880" i="70"/>
  <c r="Z1842" i="70"/>
  <c r="Z1829" i="70"/>
  <c r="Z2753" i="70"/>
  <c r="Z91" i="70"/>
  <c r="Z2472" i="70"/>
  <c r="Z3215" i="70"/>
  <c r="Z921" i="70"/>
  <c r="Z2054" i="70"/>
  <c r="Z2197" i="70"/>
  <c r="Z3389" i="70"/>
  <c r="Z1903" i="70"/>
  <c r="Z2400" i="70"/>
  <c r="Z1518" i="70"/>
  <c r="Z2648" i="70"/>
  <c r="Z484" i="70"/>
  <c r="Z1204" i="70"/>
  <c r="Z149" i="70"/>
  <c r="Z3511" i="70"/>
  <c r="Z677" i="70"/>
  <c r="Z188" i="70"/>
  <c r="Z2620" i="70"/>
  <c r="Z2569" i="70"/>
  <c r="Z3366" i="70"/>
  <c r="Z2915" i="70"/>
  <c r="Z3534" i="70"/>
  <c r="Z2253" i="70"/>
  <c r="Z1946" i="70"/>
  <c r="Z380" i="70"/>
  <c r="Z3383" i="70"/>
  <c r="Z2360" i="70"/>
  <c r="Z942" i="70"/>
  <c r="Z2970" i="70"/>
  <c r="Z1160" i="70"/>
  <c r="Z2588" i="70"/>
  <c r="Z1912" i="70"/>
  <c r="Z1831" i="70"/>
  <c r="Z1714" i="70"/>
  <c r="Z2804" i="70"/>
  <c r="Z3110" i="70"/>
  <c r="Z2706" i="70"/>
  <c r="Z3146" i="70"/>
  <c r="Z439" i="70"/>
  <c r="Z3049" i="70"/>
  <c r="Z3130" i="70"/>
  <c r="Z1599" i="70"/>
  <c r="Z3122" i="70"/>
  <c r="Z1084" i="70"/>
  <c r="Z683" i="70"/>
  <c r="Z2786" i="70"/>
  <c r="Z1533" i="70"/>
  <c r="Z2621" i="70"/>
  <c r="Z1444" i="70"/>
  <c r="Z577" i="70"/>
  <c r="Z699" i="70"/>
  <c r="Z828" i="70"/>
  <c r="Z1086" i="70"/>
  <c r="Z412" i="70"/>
  <c r="Z521" i="70"/>
  <c r="Z3076" i="70"/>
  <c r="Z673" i="70"/>
  <c r="Z126" i="70"/>
  <c r="Z1766" i="70"/>
  <c r="Z2297" i="70"/>
  <c r="Z2638" i="70"/>
  <c r="Z2316" i="70"/>
  <c r="Z2161" i="70"/>
  <c r="Z1927" i="70"/>
  <c r="Z3376" i="70"/>
  <c r="Z3452" i="70"/>
  <c r="Z194" i="70"/>
  <c r="Z1353" i="70"/>
  <c r="Z1848" i="70"/>
  <c r="Z2864" i="70"/>
  <c r="Z747" i="70"/>
  <c r="Z2632" i="70"/>
  <c r="Z807" i="70"/>
  <c r="Z744" i="70"/>
  <c r="Z2177" i="70"/>
  <c r="Z560" i="70"/>
  <c r="Z73" i="70"/>
  <c r="Z3423" i="70"/>
  <c r="Z742" i="70"/>
  <c r="Z364" i="70"/>
  <c r="Z2042" i="70"/>
  <c r="Z2787" i="70"/>
  <c r="Z2711" i="70"/>
  <c r="Z2166" i="70"/>
  <c r="Z989" i="70"/>
  <c r="Z3168" i="70"/>
  <c r="Z2038" i="70"/>
  <c r="Z3440" i="70"/>
  <c r="Z3403" i="70"/>
  <c r="Z1639" i="70"/>
  <c r="Z253" i="70"/>
  <c r="Z143" i="70"/>
  <c r="Z3311" i="70"/>
  <c r="Z832" i="70"/>
  <c r="Z494" i="70"/>
  <c r="Z3380" i="70"/>
  <c r="Z1930" i="70"/>
  <c r="Z1256" i="70"/>
  <c r="Z1719" i="70"/>
  <c r="Z1251" i="70"/>
  <c r="Z1637" i="70"/>
  <c r="Z1244" i="70"/>
  <c r="Z1514" i="70"/>
  <c r="Z891" i="70"/>
  <c r="Z2690" i="70"/>
  <c r="Z1760" i="70"/>
  <c r="Z1782" i="70"/>
  <c r="Z1417" i="70"/>
  <c r="Z681" i="70"/>
  <c r="Z1967" i="70"/>
  <c r="Z2776" i="70"/>
  <c r="Z150" i="70"/>
  <c r="Z3115" i="70"/>
  <c r="Z2607" i="70"/>
  <c r="Z1636" i="70"/>
  <c r="Z544" i="70"/>
  <c r="Z2347" i="70"/>
  <c r="Z981" i="70"/>
  <c r="Z2393" i="70"/>
  <c r="Z2975" i="70"/>
  <c r="Z1512" i="70"/>
  <c r="Z1786" i="70"/>
  <c r="Z3477" i="70"/>
  <c r="Z82" i="70"/>
  <c r="Z2137" i="70"/>
  <c r="Z3400" i="70"/>
  <c r="Z732" i="70"/>
  <c r="Z2651" i="70"/>
  <c r="Z3233" i="70"/>
  <c r="Z2457" i="70"/>
  <c r="Z1811" i="70"/>
  <c r="Z2877" i="70"/>
  <c r="Z2578" i="70"/>
  <c r="Z995" i="70"/>
  <c r="Z2067" i="70"/>
  <c r="Z2814" i="70"/>
  <c r="Z2583" i="70"/>
  <c r="Z636" i="70"/>
  <c r="Z2530" i="70"/>
  <c r="Z2147" i="70"/>
  <c r="Z2698" i="70"/>
  <c r="Z2448" i="70"/>
  <c r="Z1379" i="70"/>
  <c r="Z3043" i="70"/>
  <c r="Z469" i="70"/>
  <c r="Z442" i="70"/>
  <c r="Z3026" i="70"/>
  <c r="Z176" i="70"/>
  <c r="Z330" i="70"/>
  <c r="Z2585" i="70"/>
  <c r="Z2773" i="70"/>
  <c r="Z3169" i="70"/>
  <c r="Z1325" i="70"/>
  <c r="Z2328" i="70"/>
  <c r="Z3032" i="70"/>
  <c r="Z553" i="70"/>
  <c r="Z835" i="70"/>
  <c r="Z1427" i="70"/>
  <c r="Z1280" i="70"/>
  <c r="Z2059" i="70"/>
  <c r="Z2978" i="70"/>
  <c r="Z1219" i="70"/>
  <c r="Z1773" i="70"/>
  <c r="Z2463" i="70"/>
  <c r="Z3037" i="70"/>
  <c r="Z3535" i="70"/>
  <c r="Z1803" i="70"/>
  <c r="Z1817" i="70"/>
  <c r="Z1375" i="70"/>
  <c r="Z251" i="70"/>
  <c r="Z1343" i="70"/>
  <c r="Z2011" i="70"/>
  <c r="Z2873" i="70"/>
  <c r="Z1687" i="70"/>
  <c r="Z2927" i="70"/>
  <c r="Z2405" i="70"/>
  <c r="Z1390" i="70"/>
  <c r="Z721" i="70"/>
  <c r="Z1184" i="70"/>
  <c r="Z3242" i="70"/>
  <c r="Z1472" i="70"/>
  <c r="Z976" i="70"/>
  <c r="Z3279" i="70"/>
  <c r="Z646" i="70"/>
  <c r="Z1395" i="70"/>
  <c r="Z652" i="70"/>
  <c r="Z2842" i="70"/>
  <c r="Z2019" i="70"/>
  <c r="Z793" i="70"/>
  <c r="Z3162" i="70"/>
  <c r="Z610" i="70"/>
  <c r="Z2106" i="70"/>
  <c r="Z1373" i="70"/>
  <c r="Z465" i="70"/>
  <c r="Z431" i="70"/>
  <c r="Z949" i="70"/>
  <c r="Z531" i="70"/>
  <c r="Z2387" i="70"/>
  <c r="Z304" i="70"/>
  <c r="Z3179" i="70"/>
  <c r="Z3068" i="70"/>
  <c r="Z3155" i="70"/>
  <c r="Z1905" i="70"/>
  <c r="Z629" i="70"/>
  <c r="Z1274" i="70"/>
  <c r="Z3443" i="70"/>
  <c r="Z1082" i="70"/>
  <c r="Z1109" i="70"/>
  <c r="Z798" i="70"/>
  <c r="Z2838" i="70"/>
  <c r="Z791" i="70"/>
  <c r="Z1345" i="70"/>
  <c r="Z454" i="70"/>
  <c r="Z2203" i="70"/>
  <c r="Z1958" i="70"/>
  <c r="Z1563" i="70"/>
  <c r="Z2501" i="70"/>
  <c r="Z1271" i="70"/>
  <c r="Z2743" i="70"/>
  <c r="Z1694" i="70"/>
  <c r="Z2243" i="70"/>
  <c r="Z1838" i="70"/>
  <c r="Z166" i="70"/>
  <c r="Z720" i="70"/>
  <c r="Z2172" i="70"/>
  <c r="Z1413" i="70"/>
  <c r="Z3490" i="70"/>
  <c r="Z3222" i="70"/>
  <c r="Z1878" i="70"/>
  <c r="Z2572" i="70"/>
  <c r="Z2173" i="70"/>
  <c r="Z3418" i="70"/>
  <c r="Z2824" i="70"/>
  <c r="Z737" i="70"/>
  <c r="Z650" i="70"/>
  <c r="Z2442" i="70"/>
  <c r="Z2369" i="70"/>
  <c r="Z966" i="70"/>
  <c r="Z2921" i="70"/>
  <c r="Z1295" i="70"/>
  <c r="Z3086" i="70"/>
  <c r="Z1744" i="70"/>
  <c r="Z2903" i="70"/>
  <c r="Z1796" i="70"/>
  <c r="Z2939" i="70"/>
  <c r="Z1830" i="70"/>
  <c r="Z35" i="70"/>
  <c r="Z1995" i="70"/>
  <c r="Z294" i="70"/>
  <c r="Z510" i="70"/>
  <c r="Z311" i="70"/>
  <c r="Z1647" i="70"/>
  <c r="Z363" i="70"/>
  <c r="Z2486" i="70"/>
  <c r="Z280" i="70"/>
  <c r="Z1098" i="70"/>
  <c r="Z2468" i="70"/>
  <c r="Z2219" i="70"/>
  <c r="Z461" i="70"/>
  <c r="Z2746" i="70"/>
  <c r="Z3326" i="70"/>
  <c r="Z1469" i="70"/>
  <c r="Z1691" i="70"/>
  <c r="Z1133" i="70"/>
  <c r="Z2260" i="70"/>
  <c r="Z234" i="70"/>
  <c r="Z1480" i="70"/>
  <c r="Z302" i="70"/>
  <c r="Z358" i="70"/>
  <c r="Z735" i="70"/>
  <c r="Z1626" i="70"/>
  <c r="Z1800" i="70"/>
  <c r="Z3485" i="70"/>
  <c r="Z2689" i="70"/>
  <c r="Z2589" i="70"/>
  <c r="Z2847" i="70"/>
  <c r="Z572" i="70"/>
  <c r="Z3161" i="70"/>
  <c r="Z3549" i="70"/>
  <c r="Z1108" i="70"/>
  <c r="Z3364" i="70"/>
  <c r="Z1605" i="70"/>
  <c r="Z632" i="70"/>
  <c r="Z360" i="70"/>
  <c r="Z1303" i="70"/>
  <c r="Z2715" i="70"/>
  <c r="Z1586" i="70"/>
  <c r="Z1002" i="70"/>
  <c r="Z225" i="70"/>
  <c r="Z3365" i="70"/>
  <c r="Z2881" i="70"/>
  <c r="Z1134" i="70"/>
  <c r="Z1573" i="70"/>
  <c r="Z1399" i="70"/>
  <c r="Z2999" i="70"/>
  <c r="Z2223" i="70"/>
  <c r="Z459" i="70"/>
  <c r="Z1054" i="70"/>
  <c r="Z2133" i="70"/>
  <c r="Z576" i="70"/>
  <c r="Z685" i="70"/>
  <c r="Z1149" i="70"/>
  <c r="Z1381" i="70"/>
  <c r="Z1246" i="70"/>
  <c r="Z2705" i="70"/>
  <c r="Z1283" i="70"/>
  <c r="Z558" i="70"/>
  <c r="Z2248" i="70"/>
  <c r="Z508" i="70"/>
  <c r="Z2781" i="70"/>
  <c r="Z2306" i="70"/>
  <c r="Z806" i="70"/>
  <c r="Z3434" i="70"/>
  <c r="Z1936" i="70"/>
  <c r="Z2634" i="70"/>
  <c r="Z2866" i="70"/>
  <c r="Z1278" i="70"/>
  <c r="Z243" i="70"/>
  <c r="Z703" i="70"/>
  <c r="Z160" i="70"/>
  <c r="Z2331" i="70"/>
  <c r="Z519" i="70"/>
  <c r="Z3390" i="70"/>
  <c r="Z1100" i="70"/>
  <c r="Z2933" i="70"/>
  <c r="Z1624" i="70"/>
  <c r="Z666" i="70"/>
  <c r="Z3018" i="70"/>
  <c r="Z2529" i="70"/>
  <c r="Z1553" i="70"/>
  <c r="Z2757" i="70"/>
  <c r="Z353" i="70"/>
  <c r="Z927" i="70"/>
  <c r="Z1435" i="70"/>
  <c r="Z614" i="70"/>
  <c r="Z2495" i="70"/>
  <c r="Z3474" i="70"/>
  <c r="Z630" i="70"/>
  <c r="Z1858" i="70"/>
  <c r="Z1198" i="70"/>
  <c r="Z524" i="70"/>
  <c r="Z653" i="70"/>
  <c r="Z2072" i="70"/>
  <c r="Z261" i="70"/>
  <c r="Z1478" i="70"/>
  <c r="Z1281" i="70"/>
  <c r="Z2414" i="70"/>
  <c r="Z169" i="70"/>
  <c r="Z398" i="70"/>
  <c r="Z1642" i="70"/>
  <c r="Z2034" i="70"/>
  <c r="Z3489" i="70"/>
  <c r="Z2983" i="70"/>
  <c r="Z1780" i="70"/>
  <c r="Z1547" i="70"/>
  <c r="Z1420" i="70"/>
  <c r="Z1112" i="70"/>
  <c r="Z145" i="70"/>
  <c r="Z3421" i="70"/>
  <c r="Z3276" i="70"/>
  <c r="Z1326" i="70"/>
  <c r="Z1645" i="70"/>
  <c r="Z2699" i="70"/>
  <c r="Z534" i="70"/>
  <c r="Z3309" i="70"/>
  <c r="Z34" i="70"/>
  <c r="Z2904" i="70"/>
  <c r="Z2332" i="70"/>
  <c r="Z190" i="70"/>
  <c r="Z1839" i="70"/>
  <c r="Z1501" i="70"/>
  <c r="Z24" i="70"/>
  <c r="Z245" i="70"/>
  <c r="Z1146" i="70"/>
  <c r="Z2425" i="70"/>
  <c r="Z1339" i="70"/>
  <c r="Z2097" i="70"/>
  <c r="Z864" i="70"/>
  <c r="Z298" i="70"/>
  <c r="Z2587" i="70"/>
  <c r="Z882" i="70"/>
  <c r="Z2812" i="70"/>
  <c r="Z41" i="70"/>
  <c r="Z503" i="70"/>
  <c r="Z2412" i="70"/>
  <c r="Z2504" i="70"/>
  <c r="Z1702" i="70"/>
  <c r="Z2262" i="70"/>
  <c r="Z566" i="70"/>
  <c r="Z2780" i="70"/>
  <c r="Z1296" i="70"/>
  <c r="Z3119" i="70"/>
  <c r="Z779" i="70"/>
  <c r="Z3371" i="70"/>
  <c r="Z3001" i="70"/>
  <c r="Z2586" i="70"/>
  <c r="Z3378" i="70"/>
  <c r="Z1239" i="70"/>
  <c r="Z124" i="70"/>
  <c r="Z1049" i="70"/>
  <c r="Z2154" i="70"/>
  <c r="Z2307" i="70"/>
  <c r="Z1433" i="70"/>
  <c r="Z2649" i="70"/>
  <c r="Z1834" i="70"/>
  <c r="Z141" i="70"/>
  <c r="Z3239" i="70"/>
  <c r="Z1321" i="70"/>
  <c r="Z1550" i="70"/>
  <c r="Z2622" i="70"/>
  <c r="Z3255" i="70"/>
  <c r="Z1368" i="70"/>
  <c r="Z1664" i="70"/>
  <c r="Z3362" i="70"/>
  <c r="Z2309" i="70"/>
  <c r="Z2636" i="70"/>
  <c r="Z2167" i="70"/>
  <c r="Z425" i="70"/>
  <c r="Z1792" i="70"/>
  <c r="Z2299" i="70"/>
  <c r="Z1338" i="70"/>
  <c r="Z1178" i="70"/>
  <c r="Z760" i="70"/>
  <c r="Z252" i="70"/>
  <c r="Z2961" i="70"/>
  <c r="Z3313" i="70"/>
  <c r="Z710" i="70"/>
  <c r="Z2069" i="70"/>
  <c r="Z1950" i="70"/>
  <c r="Z3441" i="70"/>
  <c r="Z3379" i="70"/>
  <c r="Z1933" i="70"/>
  <c r="Z1260" i="70"/>
  <c r="Z2791" i="70"/>
  <c r="Z385" i="70"/>
  <c r="Z236" i="70"/>
  <c r="Z2788" i="70"/>
  <c r="Z1978" i="70"/>
  <c r="Z1852" i="70"/>
  <c r="Z3190" i="70"/>
  <c r="Z1805" i="70"/>
  <c r="Z2692" i="70"/>
  <c r="Z1190" i="70"/>
  <c r="Z1741" i="70"/>
  <c r="Z1631" i="70"/>
  <c r="Z1910" i="70"/>
  <c r="Z847" i="70"/>
  <c r="Z77" i="70"/>
  <c r="Z585" i="70"/>
  <c r="Z2168" i="70"/>
  <c r="Z1670" i="70"/>
  <c r="Z1170" i="70"/>
  <c r="Z3392" i="70"/>
  <c r="Z2114" i="70"/>
  <c r="Z1234" i="70"/>
  <c r="Z2858" i="70"/>
  <c r="Z1026" i="70"/>
  <c r="Z504" i="70"/>
  <c r="Z1737" i="70"/>
  <c r="Z2956" i="70"/>
  <c r="Z2372" i="70"/>
  <c r="Z3396" i="70"/>
  <c r="Z2207" i="70"/>
  <c r="Z1117" i="70"/>
  <c r="Z2362" i="70"/>
  <c r="Z337" i="70"/>
  <c r="Z3512" i="70"/>
  <c r="Z481" i="70"/>
  <c r="Z765" i="70"/>
  <c r="Z837" i="70"/>
  <c r="Z102" i="70"/>
  <c r="Z2747" i="70"/>
  <c r="Z246" i="70"/>
  <c r="Z1891" i="70"/>
  <c r="Z833" i="70"/>
  <c r="Z392" i="70"/>
  <c r="Z690" i="70"/>
  <c r="Z218" i="70"/>
  <c r="Z170" i="70"/>
  <c r="Z804" i="70"/>
  <c r="Z752" i="70"/>
  <c r="Z875" i="70"/>
  <c r="Z818" i="70"/>
  <c r="Z489" i="70"/>
  <c r="Z1957" i="70"/>
  <c r="Z336" i="70"/>
  <c r="Z559" i="70"/>
  <c r="Z2737" i="70"/>
  <c r="Z1576" i="70"/>
  <c r="Z1000" i="70"/>
  <c r="Z895" i="70"/>
  <c r="Z163" i="70"/>
  <c r="Z1463" i="70"/>
  <c r="Z748" i="70"/>
  <c r="Z887" i="70"/>
  <c r="Z2818" i="70"/>
  <c r="Z3027" i="70"/>
  <c r="Z2837" i="70"/>
  <c r="Z407" i="70"/>
  <c r="Z2061" i="70"/>
  <c r="Z2836" i="70"/>
  <c r="Z884" i="70"/>
  <c r="Z1997" i="70"/>
  <c r="Z1187" i="70"/>
  <c r="Z1709" i="70"/>
  <c r="Z2013" i="70"/>
  <c r="Z1038" i="70"/>
  <c r="Z2432" i="70"/>
  <c r="Z1672" i="70"/>
  <c r="Z3149" i="70"/>
  <c r="Z736" i="70"/>
  <c r="Z1866" i="70"/>
  <c r="Z2584" i="70"/>
  <c r="Z2429" i="70"/>
  <c r="Z61" i="70"/>
  <c r="Z2235" i="70"/>
  <c r="Z617" i="70"/>
  <c r="Z1078" i="70"/>
  <c r="Z2681" i="70"/>
  <c r="Z3300" i="70"/>
  <c r="Z694" i="70"/>
  <c r="Z3061" i="70"/>
  <c r="Z2610" i="70"/>
  <c r="Z3081" i="70"/>
  <c r="Z408" i="70"/>
  <c r="Z1575" i="70"/>
  <c r="Z1400" i="70"/>
  <c r="Z3435" i="70"/>
  <c r="Z2892" i="70"/>
  <c r="Z3280" i="70"/>
  <c r="Z3349" i="70"/>
  <c r="Z1357" i="70"/>
  <c r="Z2767" i="70"/>
  <c r="Z1511" i="70"/>
  <c r="Z1152" i="70"/>
  <c r="Z2761" i="70"/>
  <c r="Z2416" i="70"/>
  <c r="Z1032" i="70"/>
  <c r="Z2982" i="70"/>
  <c r="Z3251" i="70"/>
  <c r="Z3522" i="70"/>
  <c r="Z1808" i="70"/>
  <c r="Z1103" i="70"/>
  <c r="Z1860" i="70"/>
  <c r="Z247" i="70"/>
  <c r="Z3552" i="70"/>
  <c r="Z1294" i="70"/>
  <c r="Z1671" i="70"/>
  <c r="Z897" i="70"/>
  <c r="Z1359" i="70"/>
  <c r="Z1232" i="70"/>
  <c r="Z1723" i="70"/>
  <c r="Z1462" i="70"/>
  <c r="Z2371" i="70"/>
  <c r="Z528" i="70"/>
  <c r="Z2899" i="70"/>
  <c r="Z2603" i="70"/>
  <c r="Z3229" i="70"/>
  <c r="Z959" i="70"/>
  <c r="Z2906" i="70"/>
  <c r="Z1062" i="70"/>
  <c r="Z3088" i="70"/>
  <c r="Z1226" i="70"/>
  <c r="Z282" i="70"/>
  <c r="Z800" i="70"/>
  <c r="Z794" i="70"/>
  <c r="Z2439" i="70"/>
  <c r="Z224" i="70"/>
  <c r="Z1991" i="70"/>
  <c r="Z2074" i="70"/>
  <c r="Z1904" i="70"/>
  <c r="Z1643" i="70"/>
  <c r="Z1725" i="70"/>
  <c r="Z3394" i="70"/>
  <c r="Z1252" i="70"/>
  <c r="Z183" i="70"/>
  <c r="Z3453" i="70"/>
  <c r="Z1901" i="70"/>
  <c r="Z2022" i="70"/>
  <c r="Z2885" i="70"/>
  <c r="Z2716" i="70"/>
  <c r="Z1703" i="70"/>
  <c r="Z192" i="70"/>
  <c r="Z3047" i="70"/>
  <c r="Z468" i="70"/>
  <c r="Z3211" i="70"/>
  <c r="Z3257" i="70"/>
  <c r="Z2249" i="70"/>
  <c r="Z409" i="70"/>
  <c r="Z1122" i="70"/>
  <c r="Z463" i="70"/>
  <c r="Z418" i="70"/>
  <c r="Z1068" i="70"/>
  <c r="Z766" i="70"/>
  <c r="Z1606" i="70"/>
  <c r="Z2326" i="70"/>
  <c r="Z731" i="70"/>
  <c r="Z844" i="70"/>
  <c r="Z2356" i="70"/>
  <c r="Z384" i="70"/>
  <c r="Z1216" i="70"/>
  <c r="Z1483" i="70"/>
  <c r="Z1509" i="70"/>
  <c r="Z3288" i="70"/>
  <c r="Z1124" i="70"/>
  <c r="Z586" i="70"/>
  <c r="Z2087" i="70"/>
  <c r="Z915" i="70"/>
  <c r="Z565" i="70"/>
  <c r="Z1169" i="70"/>
  <c r="Z2229" i="70"/>
  <c r="Z1143" i="70"/>
  <c r="Z906" i="70"/>
  <c r="Z1383" i="70"/>
  <c r="Z3065" i="70"/>
  <c r="Z1618" i="70"/>
  <c r="Z2002" i="70"/>
  <c r="Z3532" i="70"/>
  <c r="Z1745" i="70"/>
  <c r="Z1751" i="70"/>
  <c r="Z1025" i="70"/>
  <c r="Z2598" i="70"/>
  <c r="Z2107" i="70"/>
  <c r="Z635" i="70"/>
  <c r="Z137" i="70"/>
  <c r="Z1661" i="70"/>
  <c r="Z1249" i="70"/>
  <c r="Z293" i="70"/>
  <c r="Z709" i="70"/>
  <c r="Z1268" i="70"/>
  <c r="Z371" i="70"/>
  <c r="Z3024" i="70"/>
  <c r="Z3402" i="70"/>
  <c r="Z2188" i="70"/>
  <c r="Z279" i="70"/>
  <c r="Z855" i="70"/>
  <c r="Z3188" i="70"/>
  <c r="Z2563" i="70"/>
  <c r="Z529" i="70"/>
  <c r="Z347" i="70"/>
  <c r="Z3501" i="70"/>
  <c r="Z1926" i="70"/>
  <c r="Z334" i="70"/>
  <c r="Z434" i="70"/>
  <c r="Z840" i="70"/>
  <c r="Z3091" i="70"/>
  <c r="Z597" i="70"/>
  <c r="Z3527" i="70"/>
  <c r="Z181" i="70"/>
  <c r="Z2702" i="70"/>
  <c r="Z792" i="70"/>
  <c r="Z971" i="70"/>
  <c r="Z3186" i="70"/>
  <c r="Z1186" i="70"/>
  <c r="Z227" i="70"/>
  <c r="Z1136" i="70"/>
  <c r="Z1940" i="70"/>
  <c r="Z3373" i="70"/>
  <c r="Z2025" i="70"/>
  <c r="Z3504" i="70"/>
  <c r="Z451" i="70"/>
  <c r="Z2410" i="70"/>
  <c r="Z318" i="70"/>
  <c r="Z917" i="70"/>
  <c r="Z1210" i="70"/>
  <c r="Z1120" i="70"/>
  <c r="Z201" i="70"/>
  <c r="Z3318" i="70"/>
  <c r="Z1660" i="70"/>
  <c r="Z3312" i="70"/>
  <c r="Z3289" i="70"/>
  <c r="Z817" i="70"/>
  <c r="Z2677" i="70"/>
  <c r="Z3430" i="70"/>
  <c r="Z3331" i="70"/>
  <c r="Z1063" i="70"/>
  <c r="Z1749" i="70"/>
  <c r="Z3529" i="70"/>
  <c r="Z1176" i="70"/>
  <c r="Z2037" i="70"/>
  <c r="Z1871" i="70"/>
  <c r="Z762" i="70"/>
  <c r="Z402" i="70"/>
  <c r="Z983" i="70"/>
  <c r="Z868" i="70"/>
  <c r="Z1206" i="70"/>
  <c r="Z2469" i="70"/>
  <c r="Z2551" i="70"/>
  <c r="Z3214" i="70"/>
  <c r="Z1843" i="70"/>
  <c r="Z2475" i="70"/>
  <c r="Z3121" i="70"/>
  <c r="Z216" i="70"/>
  <c r="Z858" i="70"/>
  <c r="Z1544" i="70"/>
  <c r="Z2146" i="70"/>
  <c r="Z1920" i="70"/>
  <c r="Z2374" i="70"/>
  <c r="Z2764" i="70"/>
  <c r="Z1030" i="70"/>
  <c r="Z2484" i="70"/>
  <c r="Z240" i="70"/>
  <c r="Z601" i="70"/>
  <c r="Z1384" i="70"/>
  <c r="Z3183" i="70"/>
  <c r="Z157" i="70"/>
  <c r="Z3525" i="70"/>
  <c r="Z3178" i="70"/>
  <c r="Z2404" i="70"/>
  <c r="Z1471" i="70"/>
  <c r="Z1448" i="70"/>
  <c r="Z3069" i="70"/>
  <c r="Z2245" i="70"/>
  <c r="Z3143" i="70"/>
  <c r="Z3397" i="70"/>
  <c r="Z2365" i="70"/>
  <c r="Z2905" i="70"/>
  <c r="Z1633" i="70"/>
  <c r="Z3375" i="70"/>
  <c r="Z996" i="70"/>
  <c r="Z2926" i="70"/>
  <c r="Z3192" i="70"/>
  <c r="Z1999" i="70"/>
  <c r="Z277" i="70"/>
  <c r="Z3144" i="70"/>
  <c r="Z1818" i="70"/>
  <c r="Z2772" i="70"/>
  <c r="Z781" i="70"/>
  <c r="Z910" i="70"/>
  <c r="Z1825" i="70"/>
  <c r="Z94" i="70"/>
  <c r="Z3337" i="70"/>
  <c r="Z301" i="70"/>
  <c r="Z1432" i="70"/>
  <c r="Z505" i="70"/>
  <c r="Z795" i="70"/>
  <c r="Z2637" i="70"/>
  <c r="Z1819" i="70"/>
  <c r="Z2068" i="70"/>
  <c r="Z1113" i="70"/>
  <c r="Z2626" i="70"/>
  <c r="Z3031" i="70"/>
  <c r="Z379" i="70"/>
  <c r="Z714" i="70"/>
  <c r="Z393" i="70"/>
  <c r="Z2672" i="70"/>
  <c r="Z3355" i="70"/>
  <c r="Z616" i="70"/>
  <c r="Z2667" i="70"/>
  <c r="Z2850" i="70"/>
  <c r="Z374" i="70"/>
  <c r="Z961" i="70"/>
  <c r="Z1481" i="70"/>
  <c r="Z3455" i="70"/>
  <c r="Z2783" i="70"/>
  <c r="Z713" i="70"/>
  <c r="Z357" i="70"/>
  <c r="Z1346" i="70"/>
  <c r="Z453" i="70"/>
  <c r="Z132" i="70"/>
  <c r="Z775" i="70"/>
  <c r="Z81" i="70"/>
  <c r="Z1320" i="70"/>
  <c r="Z1581" i="70"/>
  <c r="Z3002" i="70"/>
  <c r="Z3290" i="70"/>
  <c r="Z873" i="70"/>
  <c r="Z1058" i="70"/>
  <c r="Z3517" i="70"/>
  <c r="Z2095" i="70"/>
  <c r="Z31" i="70"/>
  <c r="Z1355" i="70"/>
  <c r="Z2450" i="70"/>
  <c r="Z1258" i="70"/>
  <c r="Z2149" i="70"/>
  <c r="Z902" i="70"/>
  <c r="Z123" i="70"/>
  <c r="Z848" i="70"/>
  <c r="Z3481" i="70"/>
  <c r="Z851" i="70"/>
  <c r="Z592" i="70"/>
  <c r="Z1556" i="70"/>
  <c r="Z663" i="70"/>
  <c r="Z1849" i="70"/>
  <c r="Z3156" i="70"/>
  <c r="Z1005" i="70"/>
  <c r="Z1673" i="70"/>
  <c r="Z3385" i="70"/>
  <c r="Z2630" i="70"/>
  <c r="Z2355" i="70"/>
  <c r="Z1492" i="70"/>
  <c r="Z2533" i="70"/>
  <c r="Z3502" i="70"/>
  <c r="Z3132" i="70"/>
  <c r="Z3432" i="70"/>
  <c r="Z2222" i="70"/>
  <c r="Z3505" i="70"/>
  <c r="Z584" i="70"/>
  <c r="Z3207" i="70"/>
  <c r="Z1790" i="70"/>
  <c r="Z2237" i="70"/>
  <c r="Z1981" i="70"/>
  <c r="Z2488" i="70"/>
  <c r="Z1430" i="70"/>
  <c r="Z2517" i="70"/>
  <c r="Z2213" i="70"/>
  <c r="Z530" i="70"/>
  <c r="Z265" i="70"/>
  <c r="Z1809" i="70"/>
  <c r="Z2272" i="70"/>
  <c r="Z2291" i="70"/>
  <c r="Z3488" i="70"/>
  <c r="Z2679" i="70"/>
  <c r="Z46" i="70"/>
  <c r="Z738" i="70"/>
  <c r="Z1060" i="70"/>
  <c r="Z1559" i="70"/>
  <c r="Z3336" i="70"/>
  <c r="Z69" i="70"/>
  <c r="Z1675" i="70"/>
  <c r="Z1676" i="70"/>
  <c r="Z952" i="70"/>
  <c r="Z1594" i="70"/>
  <c r="Z2841" i="70"/>
  <c r="Z1225" i="70"/>
  <c r="Z3181" i="70"/>
  <c r="Z295" i="70"/>
  <c r="Z2658" i="70"/>
  <c r="Z1358" i="70"/>
  <c r="Z2493" i="70"/>
  <c r="Z3227" i="70"/>
  <c r="Z2305" i="70"/>
  <c r="Z708" i="70"/>
  <c r="Z2794" i="70"/>
  <c r="Z2916" i="70"/>
  <c r="Z1236" i="70"/>
  <c r="Z3494" i="70"/>
  <c r="Z811" i="70"/>
  <c r="Z2579" i="70"/>
  <c r="Z1302" i="70"/>
  <c r="Z2661" i="70"/>
  <c r="Z1686" i="70"/>
  <c r="Z3117" i="70"/>
  <c r="Z967" i="70"/>
  <c r="Z278" i="70"/>
  <c r="Z2261" i="70"/>
  <c r="Z1634" i="70"/>
  <c r="Z1422" i="70"/>
  <c r="Z3067" i="70"/>
  <c r="Z381" i="70"/>
  <c r="Z32" i="70"/>
  <c r="Z854" i="70"/>
  <c r="Z561" i="70"/>
  <c r="Z2732" i="70"/>
  <c r="Z1851" i="70"/>
  <c r="Z2839" i="70"/>
  <c r="Z1888" i="70"/>
  <c r="Z2322" i="70"/>
  <c r="Z1412" i="70"/>
  <c r="Z391" i="70"/>
  <c r="Z3382" i="70"/>
  <c r="Z136" i="70"/>
  <c r="Z2334" i="70"/>
  <c r="Z730" i="70"/>
  <c r="Z3126" i="70"/>
  <c r="Z2992" i="70"/>
  <c r="Z173" i="70"/>
  <c r="Z934" i="70"/>
  <c r="Z2513" i="70"/>
  <c r="Z152" i="70"/>
  <c r="Z2009" i="70"/>
  <c r="Z1960" i="70"/>
  <c r="Z1092" i="70"/>
  <c r="Z3537" i="70"/>
  <c r="Z426" i="70"/>
  <c r="Z2240" i="70"/>
  <c r="Z1300" i="70"/>
  <c r="Z1508" i="70"/>
  <c r="Z1085" i="70"/>
  <c r="Z339" i="70"/>
  <c r="Z2202" i="70"/>
  <c r="Z2907" i="70"/>
  <c r="Z2549" i="70"/>
  <c r="Z943" i="70"/>
  <c r="Z186" i="70"/>
  <c r="Z2984" i="70"/>
  <c r="Z607" i="70"/>
  <c r="Z1490" i="70"/>
  <c r="Z221" i="70"/>
  <c r="Z2977" i="70"/>
  <c r="Z26" i="70"/>
  <c r="Z2700" i="70"/>
  <c r="Z2333" i="70"/>
  <c r="Z670" i="70"/>
  <c r="Z1510" i="70"/>
  <c r="Z2790" i="70"/>
  <c r="Z1621" i="70"/>
  <c r="Z3420" i="70"/>
  <c r="Z1009" i="70"/>
  <c r="Z96" i="70"/>
  <c r="Z706" i="70"/>
  <c r="Z97" i="70"/>
  <c r="Z368" i="70"/>
  <c r="Z2428" i="70"/>
  <c r="Z1485" i="70"/>
  <c r="Z3503" i="70"/>
  <c r="Z2986" i="70"/>
  <c r="Z679" i="70"/>
  <c r="Z850" i="70"/>
  <c r="Z1861" i="70"/>
  <c r="Z3258" i="70"/>
  <c r="Z2473" i="70"/>
  <c r="Z3127" i="70"/>
  <c r="Z3268" i="70"/>
  <c r="Z1227" i="70"/>
  <c r="Z199" i="70"/>
  <c r="Z1579" i="70"/>
  <c r="Z845" i="70"/>
  <c r="Z3232" i="70"/>
  <c r="Z605" i="70"/>
  <c r="Z767" i="70"/>
  <c r="Z2244" i="70"/>
  <c r="Z2215" i="70"/>
  <c r="Z345" i="70"/>
  <c r="Z2721" i="70"/>
  <c r="Z1336" i="70"/>
  <c r="Z2119" i="70"/>
  <c r="Z1245" i="70"/>
  <c r="Z2534" i="70"/>
  <c r="Z1137" i="70"/>
  <c r="Z2209" i="70"/>
  <c r="Z688" i="70"/>
  <c r="Z2294" i="70"/>
  <c r="Z819" i="70"/>
  <c r="Z2548" i="70"/>
  <c r="Z1525" i="70"/>
  <c r="Z3102" i="70"/>
  <c r="Z300" i="70"/>
  <c r="Z2138" i="70"/>
  <c r="Z153" i="70"/>
  <c r="Z1265" i="70"/>
  <c r="Z88" i="70"/>
  <c r="Z1196" i="70"/>
  <c r="Z1608" i="70"/>
  <c r="Z3419" i="70"/>
  <c r="Z1620" i="70"/>
  <c r="Z308" i="70"/>
  <c r="Z1023" i="70"/>
  <c r="Z3273" i="70"/>
  <c r="Z656" i="70"/>
  <c r="Z2827" i="70"/>
  <c r="Z285" i="70"/>
  <c r="Z969" i="70"/>
  <c r="Z1156" i="70"/>
  <c r="Z3544" i="70"/>
  <c r="Z2399" i="70"/>
  <c r="Z1155" i="70"/>
  <c r="Z2141" i="70"/>
  <c r="Z2908" i="70"/>
  <c r="Z1106" i="70"/>
  <c r="Z3296" i="70"/>
  <c r="Z1144" i="70"/>
  <c r="Z729" i="70"/>
  <c r="Z867" i="70"/>
  <c r="Z2470" i="70"/>
  <c r="Z2088" i="70"/>
  <c r="Z1129" i="70"/>
  <c r="Z3064" i="70"/>
  <c r="Z1468" i="70"/>
  <c r="Z549" i="70"/>
  <c r="Z2760" i="70"/>
  <c r="Z1543" i="70"/>
  <c r="Z1203" i="70"/>
  <c r="Z373" i="70"/>
  <c r="Z3182" i="70"/>
  <c r="Z1873" i="70"/>
  <c r="Z925" i="70"/>
  <c r="Z1938" i="70"/>
  <c r="Z2845" i="70"/>
  <c r="Z2733" i="70"/>
  <c r="Z1499" i="70"/>
  <c r="Z3141" i="70"/>
  <c r="Z1949" i="70"/>
  <c r="Z1798" i="70"/>
  <c r="Z1650" i="70"/>
  <c r="Z1692" i="70"/>
  <c r="Z600" i="70"/>
  <c r="Z1197" i="70"/>
  <c r="Z2057" i="70"/>
  <c r="Z2631" i="70"/>
  <c r="Z99" i="70"/>
  <c r="Z1370" i="70"/>
  <c r="Z1850" i="70"/>
  <c r="Z993" i="70"/>
  <c r="Z3059" i="70"/>
  <c r="Z2582" i="70"/>
  <c r="Z2708" i="70"/>
  <c r="Z1768" i="70"/>
  <c r="Z1701" i="70"/>
  <c r="Z2998" i="70"/>
  <c r="Z2216" i="70"/>
  <c r="Z716" i="70"/>
  <c r="Z1031" i="70"/>
  <c r="Z351" i="70"/>
  <c r="Z3354" i="70"/>
  <c r="Z2979" i="70"/>
  <c r="Z2130" i="70"/>
  <c r="Z1179" i="70"/>
  <c r="Z1801" i="70"/>
  <c r="Z2066" i="70"/>
  <c r="Z2221" i="70"/>
  <c r="Z1479" i="70"/>
  <c r="Z3035" i="70"/>
  <c r="Z3140" i="70"/>
  <c r="Z103" i="70"/>
  <c r="Z350" i="70"/>
  <c r="Z212" i="70"/>
  <c r="Z1966" i="70"/>
  <c r="Z119" i="70"/>
  <c r="Z165" i="70"/>
  <c r="Z931" i="70"/>
  <c r="Z2576" i="70"/>
  <c r="Z1711" i="70"/>
  <c r="Z443" i="70"/>
  <c r="Z2165" i="70"/>
  <c r="Z580" i="70"/>
  <c r="Z2861" i="70"/>
  <c r="Z264" i="70"/>
  <c r="Z478" i="70"/>
  <c r="Z217" i="70"/>
  <c r="Z210" i="70"/>
  <c r="Z3128" i="70"/>
  <c r="Z158" i="70"/>
  <c r="Z1597" i="70"/>
  <c r="Z3264" i="70"/>
  <c r="Z1603" i="70"/>
  <c r="Z1735" i="70"/>
  <c r="Z1247" i="70"/>
  <c r="Z2352" i="70"/>
  <c r="Z383" i="70"/>
  <c r="Z962" i="70"/>
  <c r="Z2335" i="70"/>
  <c r="Z1658" i="70"/>
  <c r="Z70" i="70"/>
  <c r="Z2668" i="70"/>
  <c r="Z562" i="70"/>
  <c r="Z1971" i="70"/>
  <c r="Z3492" i="70"/>
  <c r="Z3078" i="70"/>
  <c r="Z1004" i="70"/>
  <c r="Z1180" i="70"/>
  <c r="Z1700" i="70"/>
  <c r="Z3359" i="70"/>
  <c r="Z574" i="70"/>
  <c r="Z2890" i="70"/>
  <c r="Z2809" i="70"/>
  <c r="Z2581" i="70"/>
  <c r="Z1538" i="70"/>
  <c r="Z2257" i="70"/>
  <c r="Z2566" i="70"/>
  <c r="Z3332" i="70"/>
  <c r="Z3299" i="70"/>
  <c r="Z2516" i="70"/>
  <c r="Z2540" i="70"/>
  <c r="Z869" i="70"/>
  <c r="Z3063" i="70"/>
  <c r="Z1986" i="70"/>
  <c r="Z1173" i="70"/>
  <c r="Z162" i="70"/>
  <c r="Z620" i="70"/>
  <c r="Z1678" i="70"/>
  <c r="Z2337" i="70"/>
  <c r="Z2917" i="70"/>
  <c r="Z441" i="70"/>
  <c r="Z501" i="70"/>
  <c r="Z1201" i="70"/>
  <c r="Z2003" i="70"/>
  <c r="Z1506" i="70"/>
  <c r="Z3317" i="70"/>
  <c r="Z1994" i="70"/>
  <c r="Z2544" i="70"/>
  <c r="Z3118" i="70"/>
  <c r="Z1787" i="70"/>
  <c r="Z3356" i="70"/>
  <c r="Z575" i="70"/>
  <c r="Z289" i="70"/>
  <c r="Z1079" i="70"/>
  <c r="Z654" i="70"/>
  <c r="Z2049" i="70"/>
  <c r="Z3138" i="70"/>
  <c r="Z58" i="70"/>
  <c r="Z1757" i="70"/>
  <c r="Z928" i="70"/>
  <c r="Z1045" i="70"/>
  <c r="Z3344" i="70"/>
  <c r="Z1385" i="70"/>
  <c r="Z3051" i="70"/>
  <c r="Z2593" i="70"/>
  <c r="Z3045" i="70"/>
  <c r="Z2075" i="70"/>
  <c r="Z1211" i="70"/>
  <c r="Z223" i="70"/>
  <c r="Z2785" i="70"/>
  <c r="Z2111" i="70"/>
  <c r="Z1520" i="70"/>
  <c r="Z2398" i="70"/>
  <c r="Z3197" i="70"/>
  <c r="Z1259" i="70"/>
  <c r="Z1222" i="70"/>
  <c r="Z3412" i="70"/>
  <c r="Z3084" i="70"/>
  <c r="Z871" i="70"/>
  <c r="Z3431" i="70"/>
  <c r="Z2445" i="70"/>
  <c r="Z3080" i="70"/>
  <c r="Z106" i="70"/>
  <c r="Z1099" i="70"/>
  <c r="Z3469" i="70"/>
  <c r="Z1513" i="70"/>
  <c r="Z249" i="70"/>
  <c r="Z1467" i="70"/>
  <c r="Z2912" i="70"/>
  <c r="Z2459" i="70"/>
  <c r="Z1666" i="70"/>
  <c r="Z2862" i="70"/>
  <c r="Z369" i="70"/>
  <c r="Z1238" i="70"/>
  <c r="Z3033" i="70"/>
  <c r="Z2682" i="70"/>
  <c r="Z2739" i="70"/>
  <c r="Z2896" i="70"/>
  <c r="Z231" i="70"/>
  <c r="Z2888" i="70"/>
  <c r="Z772" i="70"/>
  <c r="Z2498" i="70"/>
  <c r="Z3306" i="70"/>
  <c r="Z2876" i="70"/>
  <c r="Z2755" i="70"/>
  <c r="Z2033" i="70"/>
  <c r="Z259" i="70"/>
  <c r="Z1840" i="70"/>
  <c r="Z2465" i="70"/>
  <c r="Z1754" i="70"/>
  <c r="Z3427" i="70"/>
  <c r="Z1110" i="70"/>
  <c r="Z148" i="70"/>
  <c r="Z1638" i="70"/>
  <c r="Z2143" i="70"/>
  <c r="Z1423" i="70"/>
  <c r="Z1267" i="70"/>
  <c r="Z2844" i="70"/>
  <c r="Z1696" i="70"/>
  <c r="Z222" i="70"/>
  <c r="Z2937" i="70"/>
  <c r="Z444" i="70"/>
  <c r="Z2023" i="70"/>
  <c r="Z1794" i="70"/>
  <c r="Z581" i="70"/>
  <c r="Z863" i="70"/>
  <c r="Z1013" i="70"/>
  <c r="Z1011" i="70"/>
  <c r="Z2958" i="70"/>
  <c r="Z3206" i="70"/>
  <c r="Z2539" i="70"/>
  <c r="Z1408" i="70"/>
  <c r="Z1648" i="70"/>
  <c r="Z1377" i="70"/>
  <c r="Z1493" i="70"/>
  <c r="Z1659" i="70"/>
  <c r="Z2403" i="70"/>
  <c r="Z3470" i="70"/>
  <c r="Z2409" i="70"/>
  <c r="Z2047" i="70"/>
  <c r="Z836" i="70"/>
  <c r="Z1630" i="70"/>
  <c r="Z2483" i="70"/>
  <c r="Z3399" i="70"/>
  <c r="Z324" i="70"/>
  <c r="Z911" i="70"/>
  <c r="Z3410" i="70"/>
  <c r="Z1107" i="70"/>
  <c r="Z3340" i="70"/>
  <c r="Z2748" i="70"/>
  <c r="Z499" i="70"/>
  <c r="Z1524" i="70"/>
  <c r="Z1726" i="70"/>
  <c r="Z36" i="70"/>
  <c r="Z2754" i="70"/>
  <c r="Z3170" i="70"/>
  <c r="Z2402" i="70"/>
  <c r="Z3319" i="70"/>
  <c r="Z3016" i="70"/>
  <c r="Z3408" i="70"/>
  <c r="Z3528" i="70"/>
  <c r="Z2122" i="70"/>
  <c r="J15" i="63"/>
  <c r="K15" i="63"/>
  <c r="J12" i="63"/>
  <c r="K12" i="63"/>
  <c r="J6" i="63"/>
  <c r="K6" i="63"/>
  <c r="K13" i="63"/>
  <c r="J13" i="63"/>
  <c r="K3" i="63"/>
  <c r="J3" i="63"/>
  <c r="K4" i="63"/>
  <c r="J4" i="63"/>
  <c r="K8" i="63"/>
  <c r="J8" i="63"/>
  <c r="J16" i="63"/>
  <c r="K16" i="63"/>
  <c r="J11" i="63"/>
  <c r="K11" i="63"/>
  <c r="K14" i="63"/>
  <c r="J14" i="63"/>
  <c r="J7" i="63"/>
  <c r="K7" i="63"/>
  <c r="K9" i="63"/>
  <c r="J9" i="63"/>
  <c r="J5" i="63"/>
  <c r="K5" i="63"/>
  <c r="Y19" i="70"/>
  <c r="K10" i="63"/>
  <c r="J10" i="63"/>
  <c r="G10" i="63" l="1"/>
  <c r="H10" i="63"/>
  <c r="I10" i="63" s="1"/>
  <c r="H5" i="63"/>
  <c r="G5" i="63"/>
  <c r="I5" i="63" s="1"/>
  <c r="G9" i="63"/>
  <c r="H9" i="63"/>
  <c r="H7" i="63"/>
  <c r="G7" i="63"/>
  <c r="G14" i="63"/>
  <c r="H14" i="63"/>
  <c r="I14" i="63" s="1"/>
  <c r="H11" i="63"/>
  <c r="G11" i="63"/>
  <c r="H16" i="63"/>
  <c r="G16" i="63"/>
  <c r="G8" i="63"/>
  <c r="H8" i="63"/>
  <c r="G4" i="63"/>
  <c r="H4" i="63"/>
  <c r="I4" i="63" s="1"/>
  <c r="G3" i="63"/>
  <c r="H3" i="63"/>
  <c r="G13" i="63"/>
  <c r="H13" i="63"/>
  <c r="H6" i="63"/>
  <c r="G6" i="63"/>
  <c r="H12" i="63"/>
  <c r="G12" i="63"/>
  <c r="H15" i="63"/>
  <c r="G15" i="63"/>
  <c r="I15" i="63" s="1"/>
  <c r="I3" i="63"/>
  <c r="C7" i="70"/>
  <c r="C14" i="70" s="1"/>
  <c r="E7" i="70"/>
  <c r="E13" i="70"/>
  <c r="E10" i="70"/>
  <c r="E9" i="70"/>
  <c r="E12" i="70"/>
  <c r="E4" i="70"/>
  <c r="E16" i="70"/>
  <c r="E14" i="70"/>
  <c r="E15" i="70"/>
  <c r="E11" i="70"/>
  <c r="E5" i="70"/>
  <c r="E3" i="70"/>
  <c r="E8" i="70"/>
  <c r="E6" i="70"/>
  <c r="X20" i="70"/>
  <c r="Y20" i="70"/>
  <c r="X21" i="70"/>
  <c r="X22" i="70"/>
  <c r="X23" i="70" s="1"/>
  <c r="Y21" i="70"/>
  <c r="X19" i="79"/>
  <c r="Z19" i="79" s="1" a="1"/>
  <c r="Y22" i="70"/>
  <c r="K10" i="70"/>
  <c r="K13" i="70"/>
  <c r="J3" i="70"/>
  <c r="K12" i="70"/>
  <c r="K5" i="70"/>
  <c r="J6" i="70"/>
  <c r="J10" i="70"/>
  <c r="K4" i="70"/>
  <c r="J15" i="70"/>
  <c r="K11" i="70"/>
  <c r="K8" i="70"/>
  <c r="K15" i="70"/>
  <c r="C3" i="70"/>
  <c r="J13" i="70"/>
  <c r="K6" i="70"/>
  <c r="C5" i="79"/>
  <c r="J4" i="70"/>
  <c r="K3" i="70"/>
  <c r="J9" i="70"/>
  <c r="K7" i="70"/>
  <c r="K9" i="70"/>
  <c r="J16" i="70"/>
  <c r="J11" i="70"/>
  <c r="J8" i="70"/>
  <c r="J12" i="70"/>
  <c r="J14" i="70"/>
  <c r="J7" i="70"/>
  <c r="K14" i="70"/>
  <c r="K16" i="70"/>
  <c r="J5" i="70"/>
  <c r="X24" i="70"/>
  <c r="Y23" i="70"/>
  <c r="X25" i="70"/>
  <c r="Y24" i="70"/>
  <c r="Y25" i="70"/>
  <c r="X26" i="70"/>
  <c r="X27" i="70"/>
  <c r="Y26" i="70"/>
  <c r="Y27" i="70"/>
  <c r="X28" i="70"/>
  <c r="X29" i="70"/>
  <c r="Y28" i="70"/>
  <c r="X30" i="70"/>
  <c r="Y29" i="70"/>
  <c r="X31" i="70"/>
  <c r="Y30" i="70"/>
  <c r="X32" i="70"/>
  <c r="Y31" i="70"/>
  <c r="Y32" i="70"/>
  <c r="X33" i="70"/>
  <c r="X34" i="70"/>
  <c r="Y33" i="70"/>
  <c r="Y34" i="70"/>
  <c r="X35" i="70"/>
  <c r="Y35" i="70"/>
  <c r="X36" i="70"/>
  <c r="X37" i="70"/>
  <c r="Y36" i="70"/>
  <c r="Y37" i="70"/>
  <c r="X38" i="70"/>
  <c r="Y38" i="70"/>
  <c r="X39" i="70"/>
  <c r="X40" i="70"/>
  <c r="Y39" i="70"/>
  <c r="Y40" i="70"/>
  <c r="X41" i="70"/>
  <c r="X42" i="70"/>
  <c r="Y41" i="70"/>
  <c r="X43" i="70"/>
  <c r="Y42" i="70"/>
  <c r="X44" i="70"/>
  <c r="Y43" i="70"/>
  <c r="Y44" i="70"/>
  <c r="X45" i="70"/>
  <c r="X46" i="70"/>
  <c r="Y45" i="70"/>
  <c r="Y46" i="70"/>
  <c r="X47" i="70"/>
  <c r="X48" i="70"/>
  <c r="Y47" i="70"/>
  <c r="Y48" i="70"/>
  <c r="X49" i="70"/>
  <c r="Y49" i="70"/>
  <c r="X50" i="70"/>
  <c r="Y50" i="70"/>
  <c r="X51" i="70"/>
  <c r="X52" i="70"/>
  <c r="Y51" i="70"/>
  <c r="Y52" i="70"/>
  <c r="X53" i="70"/>
  <c r="X54" i="70"/>
  <c r="Y53" i="70"/>
  <c r="X55" i="70"/>
  <c r="Y54" i="70"/>
  <c r="Y55" i="70"/>
  <c r="X56" i="70"/>
  <c r="Y56" i="70"/>
  <c r="X57" i="70"/>
  <c r="X58" i="70"/>
  <c r="Y57" i="70"/>
  <c r="X59" i="70"/>
  <c r="Y58" i="70"/>
  <c r="Y59" i="70"/>
  <c r="X60" i="70"/>
  <c r="X61" i="70"/>
  <c r="Y60" i="70"/>
  <c r="X62" i="70"/>
  <c r="Y61" i="70"/>
  <c r="Y62" i="70"/>
  <c r="X63" i="70"/>
  <c r="Y63" i="70"/>
  <c r="X64" i="70"/>
  <c r="X65" i="70"/>
  <c r="Y64" i="70"/>
  <c r="Y65" i="70"/>
  <c r="X66" i="70"/>
  <c r="Y66" i="70"/>
  <c r="X67" i="70"/>
  <c r="Y67" i="70"/>
  <c r="X68" i="70"/>
  <c r="Y68" i="70"/>
  <c r="X69" i="70"/>
  <c r="X70" i="70"/>
  <c r="Y69" i="70"/>
  <c r="X71" i="70"/>
  <c r="Y70" i="70"/>
  <c r="X72" i="70"/>
  <c r="Y71" i="70"/>
  <c r="Y72" i="70"/>
  <c r="X73" i="70"/>
  <c r="Y73" i="70"/>
  <c r="X74" i="70"/>
  <c r="Y74" i="70"/>
  <c r="X75" i="70"/>
  <c r="X76" i="70"/>
  <c r="Y75" i="70"/>
  <c r="Y76" i="70"/>
  <c r="X77" i="70"/>
  <c r="Y77" i="70"/>
  <c r="X78" i="70"/>
  <c r="X79" i="70"/>
  <c r="Y78" i="70"/>
  <c r="X80" i="70"/>
  <c r="Y79" i="70"/>
  <c r="X81" i="70"/>
  <c r="Y80" i="70"/>
  <c r="Y81" i="70"/>
  <c r="X82" i="70"/>
  <c r="Y82" i="70"/>
  <c r="X83" i="70"/>
  <c r="X84" i="70"/>
  <c r="Y83" i="70"/>
  <c r="Y84" i="70"/>
  <c r="X85" i="70"/>
  <c r="Y85" i="70"/>
  <c r="X86" i="70"/>
  <c r="Y86" i="70"/>
  <c r="X87" i="70"/>
  <c r="X88" i="70"/>
  <c r="Y87" i="70"/>
  <c r="X89" i="70"/>
  <c r="Y88" i="70"/>
  <c r="Y89" i="70"/>
  <c r="X90" i="70"/>
  <c r="Y90" i="70"/>
  <c r="X91" i="70"/>
  <c r="X92" i="70"/>
  <c r="Y91" i="70"/>
  <c r="X93" i="70"/>
  <c r="Y92" i="70"/>
  <c r="X94" i="70"/>
  <c r="Y93" i="70"/>
  <c r="Y94" i="70"/>
  <c r="X95" i="70"/>
  <c r="Y95" i="70"/>
  <c r="X96" i="70"/>
  <c r="X97" i="70"/>
  <c r="Y96" i="70"/>
  <c r="X98" i="70"/>
  <c r="Y97" i="70"/>
  <c r="X99" i="70"/>
  <c r="Y98" i="70"/>
  <c r="Y99" i="70"/>
  <c r="X100" i="70"/>
  <c r="X101" i="70"/>
  <c r="Y100" i="70"/>
  <c r="X102" i="70"/>
  <c r="Y101" i="70"/>
  <c r="X103" i="70"/>
  <c r="Y102" i="70"/>
  <c r="X104" i="70"/>
  <c r="Y103" i="70"/>
  <c r="Y104" i="70"/>
  <c r="X105" i="70"/>
  <c r="Y105" i="70"/>
  <c r="X106" i="70"/>
  <c r="Y106" i="70"/>
  <c r="X107" i="70"/>
  <c r="Y107" i="70"/>
  <c r="X108" i="70"/>
  <c r="Y108" i="70"/>
  <c r="X109" i="70"/>
  <c r="Y109" i="70"/>
  <c r="X110" i="70"/>
  <c r="Y110" i="70"/>
  <c r="X111" i="70"/>
  <c r="Y111" i="70"/>
  <c r="X112" i="70"/>
  <c r="X113" i="70"/>
  <c r="Y112" i="70"/>
  <c r="Y113" i="70"/>
  <c r="X114" i="70"/>
  <c r="X115" i="70"/>
  <c r="Y114" i="70"/>
  <c r="X116" i="70"/>
  <c r="Y115" i="70"/>
  <c r="Y116" i="70"/>
  <c r="X117" i="70"/>
  <c r="Y117" i="70"/>
  <c r="X118" i="70"/>
  <c r="X119" i="70"/>
  <c r="Y118" i="70"/>
  <c r="Y119" i="70"/>
  <c r="X120" i="70"/>
  <c r="Y120" i="70"/>
  <c r="X121" i="70"/>
  <c r="X122" i="70"/>
  <c r="Y121" i="70"/>
  <c r="Y122" i="70"/>
  <c r="X123" i="70"/>
  <c r="Y123" i="70"/>
  <c r="X124" i="70"/>
  <c r="X125" i="70"/>
  <c r="Y124" i="70"/>
  <c r="X126" i="70"/>
  <c r="Y125" i="70"/>
  <c r="Y126" i="70"/>
  <c r="X127" i="70"/>
  <c r="X128" i="70"/>
  <c r="Y127" i="70"/>
  <c r="Y128" i="70"/>
  <c r="X129" i="70"/>
  <c r="Y129" i="70"/>
  <c r="X130" i="70"/>
  <c r="Y130" i="70"/>
  <c r="X131" i="70"/>
  <c r="X132" i="70"/>
  <c r="Y131" i="70"/>
  <c r="X133" i="70"/>
  <c r="Y132" i="70"/>
  <c r="Y133" i="70"/>
  <c r="X134" i="70"/>
  <c r="Y134" i="70"/>
  <c r="X135" i="70"/>
  <c r="Y135" i="70"/>
  <c r="X136" i="70"/>
  <c r="Y136" i="70"/>
  <c r="X137" i="70"/>
  <c r="X138" i="70"/>
  <c r="Y137" i="70"/>
  <c r="X139" i="70"/>
  <c r="Y138" i="70"/>
  <c r="X140" i="70"/>
  <c r="Y139" i="70"/>
  <c r="Y140" i="70"/>
  <c r="X141" i="70"/>
  <c r="Y141" i="70"/>
  <c r="X142" i="70"/>
  <c r="Y142" i="70"/>
  <c r="X143" i="70"/>
  <c r="Y143" i="70"/>
  <c r="X144" i="70"/>
  <c r="Y144" i="70"/>
  <c r="X145" i="70"/>
  <c r="Y145" i="70"/>
  <c r="X146" i="70"/>
  <c r="Y146" i="70"/>
  <c r="X147" i="70"/>
  <c r="Y147" i="70"/>
  <c r="X148" i="70"/>
  <c r="X149" i="70"/>
  <c r="Y148" i="70"/>
  <c r="X150" i="70"/>
  <c r="Y149" i="70"/>
  <c r="X151" i="70"/>
  <c r="Y150" i="70"/>
  <c r="X152" i="70"/>
  <c r="Y151" i="70"/>
  <c r="Y152" i="70"/>
  <c r="X153" i="70"/>
  <c r="X154" i="70"/>
  <c r="Y153" i="70"/>
  <c r="X155" i="70"/>
  <c r="Y154" i="70"/>
  <c r="Y155" i="70"/>
  <c r="X156" i="70"/>
  <c r="Y156" i="70"/>
  <c r="X157" i="70"/>
  <c r="Y157" i="70"/>
  <c r="X158" i="70"/>
  <c r="Y158" i="70"/>
  <c r="X159" i="70"/>
  <c r="X160" i="70"/>
  <c r="Y159" i="70"/>
  <c r="Y160" i="70"/>
  <c r="X161" i="70"/>
  <c r="X162" i="70"/>
  <c r="Y161" i="70"/>
  <c r="Y162" i="70"/>
  <c r="X163" i="70"/>
  <c r="Y163" i="70"/>
  <c r="X164" i="70"/>
  <c r="X165" i="70"/>
  <c r="Y164" i="70"/>
  <c r="X166" i="70"/>
  <c r="Y165" i="70"/>
  <c r="X167" i="70"/>
  <c r="Y166" i="70"/>
  <c r="X168" i="70"/>
  <c r="Y167" i="70"/>
  <c r="X169" i="70"/>
  <c r="Y168" i="70"/>
  <c r="Y169" i="70"/>
  <c r="X170" i="70"/>
  <c r="X171" i="70"/>
  <c r="Y170" i="70"/>
  <c r="X172" i="70"/>
  <c r="Y171" i="70"/>
  <c r="Y172" i="70"/>
  <c r="X173" i="70"/>
  <c r="Y173" i="70"/>
  <c r="X174" i="70"/>
  <c r="Y174" i="70"/>
  <c r="X175" i="70"/>
  <c r="Y175" i="70"/>
  <c r="X176" i="70"/>
  <c r="X177" i="70"/>
  <c r="Y176" i="70"/>
  <c r="X178" i="70"/>
  <c r="Y177" i="70"/>
  <c r="Y178" i="70"/>
  <c r="X179" i="70"/>
  <c r="Y179" i="70"/>
  <c r="X180" i="70"/>
  <c r="X181" i="70"/>
  <c r="Y180" i="70"/>
  <c r="X182" i="70"/>
  <c r="Y181" i="70"/>
  <c r="X183" i="70"/>
  <c r="Y182" i="70"/>
  <c r="Y183" i="70"/>
  <c r="X184" i="70"/>
  <c r="Y184" i="70"/>
  <c r="X185" i="70"/>
  <c r="X186" i="70"/>
  <c r="Y185" i="70"/>
  <c r="Y186" i="70"/>
  <c r="X187" i="70"/>
  <c r="X188" i="70"/>
  <c r="Y187" i="70"/>
  <c r="X189" i="70"/>
  <c r="Y188" i="70"/>
  <c r="Y189" i="70"/>
  <c r="X190" i="70"/>
  <c r="X191" i="70"/>
  <c r="Y190" i="70"/>
  <c r="X192" i="70"/>
  <c r="Y191" i="70"/>
  <c r="X193" i="70"/>
  <c r="Y192" i="70"/>
  <c r="X194" i="70"/>
  <c r="Y193" i="70"/>
  <c r="Y194" i="70"/>
  <c r="X195" i="70"/>
  <c r="X196" i="70"/>
  <c r="Y195" i="70"/>
  <c r="Y196" i="70"/>
  <c r="X197" i="70"/>
  <c r="X198" i="70"/>
  <c r="Y197" i="70"/>
  <c r="Y198" i="70"/>
  <c r="X199" i="70"/>
  <c r="Y199" i="70"/>
  <c r="X200" i="70"/>
  <c r="Y200" i="70"/>
  <c r="X201" i="70"/>
  <c r="X202" i="70"/>
  <c r="Y201" i="70"/>
  <c r="X203" i="70"/>
  <c r="Y202" i="70"/>
  <c r="X204" i="70"/>
  <c r="Y203" i="70"/>
  <c r="Y204" i="70"/>
  <c r="X205" i="70"/>
  <c r="Y205" i="70"/>
  <c r="X206" i="70"/>
  <c r="Y206" i="70"/>
  <c r="X207" i="70"/>
  <c r="Y207" i="70"/>
  <c r="X208" i="70"/>
  <c r="Y208" i="70"/>
  <c r="X209" i="70"/>
  <c r="X210" i="70"/>
  <c r="Y209" i="70"/>
  <c r="X211" i="70"/>
  <c r="Y210" i="70"/>
  <c r="Y211" i="70"/>
  <c r="X212" i="70"/>
  <c r="X213" i="70"/>
  <c r="Y212" i="70"/>
  <c r="Y213" i="70"/>
  <c r="X214" i="70"/>
  <c r="X215" i="70"/>
  <c r="Y214" i="70"/>
  <c r="X216" i="70"/>
  <c r="Y215" i="70"/>
  <c r="Y216" i="70"/>
  <c r="X217" i="70"/>
  <c r="Y217" i="70"/>
  <c r="X218" i="70"/>
  <c r="Y218" i="70"/>
  <c r="X219" i="70"/>
  <c r="Y219" i="70"/>
  <c r="X220" i="70"/>
  <c r="Y220" i="70"/>
  <c r="X221" i="70"/>
  <c r="X222" i="70"/>
  <c r="Y221" i="70"/>
  <c r="X223" i="70"/>
  <c r="Y222" i="70"/>
  <c r="Y223" i="70"/>
  <c r="X224" i="70"/>
  <c r="X225" i="70"/>
  <c r="Y224" i="70"/>
  <c r="X226" i="70"/>
  <c r="Y225" i="70"/>
  <c r="Y226" i="70"/>
  <c r="X227" i="70"/>
  <c r="Y227" i="70"/>
  <c r="X228" i="70"/>
  <c r="Y228" i="70"/>
  <c r="X229" i="70"/>
  <c r="X230" i="70"/>
  <c r="Y229" i="70"/>
  <c r="X231" i="70"/>
  <c r="Y230" i="70"/>
  <c r="X232" i="70"/>
  <c r="Y231" i="70"/>
  <c r="Y232" i="70"/>
  <c r="X233" i="70"/>
  <c r="Y233" i="70"/>
  <c r="X234" i="70"/>
  <c r="Y234" i="70"/>
  <c r="X235" i="70"/>
  <c r="Y235" i="70"/>
  <c r="X236" i="70"/>
  <c r="X237" i="70"/>
  <c r="Y236" i="70"/>
  <c r="X238" i="70"/>
  <c r="Y237" i="70"/>
  <c r="X239" i="70"/>
  <c r="Y238" i="70"/>
  <c r="Y239" i="70"/>
  <c r="X240" i="70"/>
  <c r="X241" i="70"/>
  <c r="Y240" i="70"/>
  <c r="X242" i="70"/>
  <c r="Y241" i="70"/>
  <c r="X243" i="70"/>
  <c r="Y242" i="70"/>
  <c r="X244" i="70"/>
  <c r="Y243" i="70"/>
  <c r="Y244" i="70"/>
  <c r="X245" i="70"/>
  <c r="X246" i="70"/>
  <c r="Y245" i="70"/>
  <c r="X247" i="70"/>
  <c r="Y246" i="70"/>
  <c r="Y247" i="70"/>
  <c r="X248" i="70"/>
  <c r="Y248" i="70"/>
  <c r="X249" i="70"/>
  <c r="Y249" i="70"/>
  <c r="X250" i="70"/>
  <c r="Y250" i="70"/>
  <c r="X251" i="70"/>
  <c r="Y251" i="70"/>
  <c r="X252" i="70"/>
  <c r="X253" i="70"/>
  <c r="Y252" i="70"/>
  <c r="X254" i="70"/>
  <c r="Y253" i="70"/>
  <c r="X255" i="70"/>
  <c r="Y254" i="70"/>
  <c r="Y255" i="70"/>
  <c r="X256" i="70"/>
  <c r="X257" i="70"/>
  <c r="Y256" i="70"/>
  <c r="Y257" i="70"/>
  <c r="X258" i="70"/>
  <c r="X259" i="70"/>
  <c r="Y258" i="70"/>
  <c r="X260" i="70"/>
  <c r="Y259" i="70"/>
  <c r="Y260" i="70"/>
  <c r="X261" i="70"/>
  <c r="X262" i="70"/>
  <c r="Y261" i="70"/>
  <c r="Y262" i="70"/>
  <c r="X263" i="70"/>
  <c r="X264" i="70"/>
  <c r="Y263" i="70"/>
  <c r="Y264" i="70"/>
  <c r="X265" i="70"/>
  <c r="Y265" i="70"/>
  <c r="X266" i="70"/>
  <c r="Y266" i="70"/>
  <c r="X267" i="70"/>
  <c r="Y267" i="70"/>
  <c r="X268" i="70"/>
  <c r="Y268" i="70"/>
  <c r="X269" i="70"/>
  <c r="X270" i="70"/>
  <c r="Y269" i="70"/>
  <c r="X271" i="70"/>
  <c r="Y270" i="70"/>
  <c r="X272" i="70"/>
  <c r="Y271" i="70"/>
  <c r="Y272" i="70"/>
  <c r="X273" i="70"/>
  <c r="X274" i="70"/>
  <c r="Y273" i="70"/>
  <c r="Y274" i="70"/>
  <c r="X275" i="70"/>
  <c r="Y275" i="70"/>
  <c r="X276" i="70"/>
  <c r="Y276" i="70"/>
  <c r="X277" i="70"/>
  <c r="X278" i="70"/>
  <c r="Y277" i="70"/>
  <c r="Y278" i="70"/>
  <c r="X279" i="70"/>
  <c r="Y279" i="70"/>
  <c r="X280" i="70"/>
  <c r="X281" i="70"/>
  <c r="Y280" i="70"/>
  <c r="X282" i="70"/>
  <c r="Y281" i="70"/>
  <c r="X283" i="70"/>
  <c r="Y282" i="70"/>
  <c r="X284" i="70"/>
  <c r="Y283" i="70"/>
  <c r="Y284" i="70"/>
  <c r="X285" i="70"/>
  <c r="Y285" i="70"/>
  <c r="X286" i="70"/>
  <c r="Y286" i="70"/>
  <c r="X287" i="70"/>
  <c r="X288" i="70"/>
  <c r="Y287" i="70"/>
  <c r="X289" i="70"/>
  <c r="Y288" i="70"/>
  <c r="Y289" i="70"/>
  <c r="X290" i="70"/>
  <c r="Y290" i="70"/>
  <c r="X291" i="70"/>
  <c r="X292" i="70"/>
  <c r="Y291" i="70"/>
  <c r="X293" i="70"/>
  <c r="Y292" i="70"/>
  <c r="Y293" i="70"/>
  <c r="X294" i="70"/>
  <c r="Y294" i="70"/>
  <c r="X295" i="70"/>
  <c r="Y295" i="70"/>
  <c r="X296" i="70"/>
  <c r="X297" i="70"/>
  <c r="Y296" i="70"/>
  <c r="Y297" i="70"/>
  <c r="X298" i="70"/>
  <c r="X299" i="70"/>
  <c r="Y298" i="70"/>
  <c r="X300" i="70"/>
  <c r="Y299" i="70"/>
  <c r="Y300" i="70"/>
  <c r="X301" i="70"/>
  <c r="Y301" i="70"/>
  <c r="X302" i="70"/>
  <c r="X303" i="70"/>
  <c r="Y302" i="70"/>
  <c r="Y303" i="70"/>
  <c r="X304" i="70"/>
  <c r="Y304" i="70"/>
  <c r="X305" i="70"/>
  <c r="Y305" i="70"/>
  <c r="X306" i="70"/>
  <c r="X307" i="70"/>
  <c r="Y306" i="70"/>
  <c r="Y307" i="70"/>
  <c r="X308" i="70"/>
  <c r="X309" i="70"/>
  <c r="Y308" i="70"/>
  <c r="Y309" i="70"/>
  <c r="X310" i="70"/>
  <c r="Y310" i="70"/>
  <c r="X311" i="70"/>
  <c r="Y311" i="70"/>
  <c r="X312" i="70"/>
  <c r="Y312" i="70"/>
  <c r="X313" i="70"/>
  <c r="Y313" i="70"/>
  <c r="X314" i="70"/>
  <c r="Y314" i="70"/>
  <c r="X315" i="70"/>
  <c r="X316" i="70"/>
  <c r="Y315" i="70"/>
  <c r="Y316" i="70"/>
  <c r="X317" i="70"/>
  <c r="Y317" i="70"/>
  <c r="X318" i="70"/>
  <c r="Y318" i="70"/>
  <c r="X319" i="70"/>
  <c r="Y319" i="70"/>
  <c r="X320" i="70"/>
  <c r="Y320" i="70"/>
  <c r="X321" i="70"/>
  <c r="X322" i="70"/>
  <c r="Y321" i="70"/>
  <c r="X323" i="70"/>
  <c r="Y322" i="70"/>
  <c r="Y323" i="70"/>
  <c r="X324" i="70"/>
  <c r="Y324" i="70"/>
  <c r="X325" i="70"/>
  <c r="Y325" i="70"/>
  <c r="X326" i="70"/>
  <c r="X327" i="70"/>
  <c r="Y326" i="70"/>
  <c r="Y327" i="70"/>
  <c r="X328" i="70"/>
  <c r="Y328" i="70"/>
  <c r="X329" i="70"/>
  <c r="X330" i="70"/>
  <c r="Y329" i="70"/>
  <c r="Y330" i="70"/>
  <c r="X331" i="70"/>
  <c r="Y331" i="70"/>
  <c r="X332" i="70"/>
  <c r="X333" i="70"/>
  <c r="Y332" i="70"/>
  <c r="X334" i="70"/>
  <c r="Y333" i="70"/>
  <c r="Y334" i="70"/>
  <c r="X335" i="70"/>
  <c r="Y335" i="70"/>
  <c r="X336" i="70"/>
  <c r="X337" i="70"/>
  <c r="Y336" i="70"/>
  <c r="X338" i="70"/>
  <c r="Y337" i="70"/>
  <c r="X339" i="70"/>
  <c r="Y338" i="70"/>
  <c r="X340" i="70"/>
  <c r="Y339" i="70"/>
  <c r="Y340" i="70"/>
  <c r="X341" i="70"/>
  <c r="Y341" i="70"/>
  <c r="X342" i="70"/>
  <c r="X343" i="70"/>
  <c r="Y342" i="70"/>
  <c r="Y343" i="70"/>
  <c r="X344" i="70"/>
  <c r="Y344" i="70"/>
  <c r="X345" i="70"/>
  <c r="Y345" i="70"/>
  <c r="X346" i="70"/>
  <c r="Y346" i="70"/>
  <c r="X347" i="70"/>
  <c r="Y347" i="70"/>
  <c r="X348" i="70"/>
  <c r="X349" i="70"/>
  <c r="Y348" i="70"/>
  <c r="Y349" i="70"/>
  <c r="X350" i="70"/>
  <c r="Y350" i="70"/>
  <c r="X351" i="70"/>
  <c r="X352" i="70"/>
  <c r="Y351" i="70"/>
  <c r="Y352" i="70"/>
  <c r="X353" i="70"/>
  <c r="X354" i="70"/>
  <c r="Y353" i="70"/>
  <c r="X355" i="70"/>
  <c r="Y354" i="70"/>
  <c r="Y355" i="70"/>
  <c r="X356" i="70"/>
  <c r="Y356" i="70"/>
  <c r="X357" i="70"/>
  <c r="X358" i="70"/>
  <c r="Y357" i="70"/>
  <c r="Y358" i="70"/>
  <c r="X359" i="70"/>
  <c r="X360" i="70"/>
  <c r="Y359" i="70"/>
  <c r="Y360" i="70"/>
  <c r="X361" i="70"/>
  <c r="Y361" i="70"/>
  <c r="X362" i="70"/>
  <c r="Y362" i="70"/>
  <c r="X363" i="70"/>
  <c r="Y363" i="70"/>
  <c r="X364" i="70"/>
  <c r="Y364" i="70"/>
  <c r="X365" i="70"/>
  <c r="X366" i="70"/>
  <c r="Y365" i="70"/>
  <c r="Y366" i="70"/>
  <c r="X367" i="70"/>
  <c r="Y367" i="70"/>
  <c r="X368" i="70"/>
  <c r="Y368" i="70"/>
  <c r="X369" i="70"/>
  <c r="X370" i="70"/>
  <c r="Y369" i="70"/>
  <c r="Y370" i="70"/>
  <c r="X371" i="70"/>
  <c r="X372" i="70"/>
  <c r="Y371" i="70"/>
  <c r="X373" i="70"/>
  <c r="Y372" i="70"/>
  <c r="Y373" i="70"/>
  <c r="X374" i="70"/>
  <c r="X375" i="70"/>
  <c r="Y374" i="70"/>
  <c r="Y375" i="70"/>
  <c r="X376" i="70"/>
  <c r="X377" i="70"/>
  <c r="Y376" i="70"/>
  <c r="X378" i="70"/>
  <c r="Y377" i="70"/>
  <c r="Y378" i="70"/>
  <c r="X379" i="70"/>
  <c r="Y379" i="70"/>
  <c r="X380" i="70"/>
  <c r="X381" i="70"/>
  <c r="Y380" i="70"/>
  <c r="X382" i="70"/>
  <c r="Y381" i="70"/>
  <c r="X383" i="70"/>
  <c r="Y382" i="70"/>
  <c r="Y383" i="70"/>
  <c r="X384" i="70"/>
  <c r="Y384" i="70"/>
  <c r="X385" i="70"/>
  <c r="Y385" i="70"/>
  <c r="X386" i="70"/>
  <c r="Y386" i="70"/>
  <c r="X387" i="70"/>
  <c r="Y387" i="70"/>
  <c r="X388" i="70"/>
  <c r="X389" i="70"/>
  <c r="Y388" i="70"/>
  <c r="Y389" i="70"/>
  <c r="X390" i="70"/>
  <c r="Y390" i="70"/>
  <c r="X391" i="70"/>
  <c r="Y391" i="70"/>
  <c r="X392" i="70"/>
  <c r="X393" i="70"/>
  <c r="Y392" i="70"/>
  <c r="X394" i="70"/>
  <c r="Y393" i="70"/>
  <c r="Y394" i="70"/>
  <c r="X395" i="70"/>
  <c r="Y395" i="70"/>
  <c r="X396" i="70"/>
  <c r="Y396" i="70"/>
  <c r="X397" i="70"/>
  <c r="X398" i="70"/>
  <c r="Y397" i="70"/>
  <c r="Y398" i="70"/>
  <c r="X399" i="70"/>
  <c r="Y399" i="70"/>
  <c r="X400" i="70"/>
  <c r="X401" i="70"/>
  <c r="Y400" i="70"/>
  <c r="X402" i="70"/>
  <c r="Y401" i="70"/>
  <c r="X403" i="70"/>
  <c r="Y402" i="70"/>
  <c r="Y403" i="70"/>
  <c r="X404" i="70"/>
  <c r="Y404" i="70"/>
  <c r="X405" i="70"/>
  <c r="Y405" i="70"/>
  <c r="X406" i="70"/>
  <c r="Y406" i="70"/>
  <c r="X407" i="70"/>
  <c r="Y407" i="70"/>
  <c r="X408" i="70"/>
  <c r="Y408" i="70"/>
  <c r="X409" i="70"/>
  <c r="Y409" i="70"/>
  <c r="X410" i="70"/>
  <c r="X411" i="70"/>
  <c r="Y410" i="70"/>
  <c r="Y411" i="70"/>
  <c r="X412" i="70"/>
  <c r="Y412" i="70"/>
  <c r="X413" i="70"/>
  <c r="X414" i="70"/>
  <c r="Y413" i="70"/>
  <c r="X415" i="70"/>
  <c r="Y414" i="70"/>
  <c r="Y415" i="70"/>
  <c r="X416" i="70"/>
  <c r="X417" i="70"/>
  <c r="Y416" i="70"/>
  <c r="X418" i="70"/>
  <c r="Y417" i="70"/>
  <c r="X419" i="70"/>
  <c r="Y418" i="70"/>
  <c r="Y419" i="70"/>
  <c r="X420" i="70"/>
  <c r="X421" i="70"/>
  <c r="Y420" i="70"/>
  <c r="X422" i="70"/>
  <c r="Y421" i="70"/>
  <c r="Y422" i="70"/>
  <c r="X423" i="70"/>
  <c r="Y423" i="70"/>
  <c r="X424" i="70"/>
  <c r="X425" i="70"/>
  <c r="Y424" i="70"/>
  <c r="X426" i="70"/>
  <c r="Y425" i="70"/>
  <c r="X427" i="70"/>
  <c r="Y426" i="70"/>
  <c r="X428" i="70"/>
  <c r="Y427" i="70"/>
  <c r="Y428" i="70"/>
  <c r="X429" i="70"/>
  <c r="Y429" i="70"/>
  <c r="X430" i="70"/>
  <c r="X431" i="70"/>
  <c r="Y430" i="70"/>
  <c r="Y431" i="70"/>
  <c r="X432" i="70"/>
  <c r="Y432" i="70"/>
  <c r="X433" i="70"/>
  <c r="X434" i="70"/>
  <c r="Y433" i="70"/>
  <c r="Y434" i="70"/>
  <c r="X435" i="70"/>
  <c r="X436" i="70"/>
  <c r="Y435" i="70"/>
  <c r="X437" i="70"/>
  <c r="Y436" i="70"/>
  <c r="X438" i="70"/>
  <c r="Y437" i="70"/>
  <c r="X439" i="70"/>
  <c r="Y438" i="70"/>
  <c r="Y439" i="70"/>
  <c r="X440" i="70"/>
  <c r="Y440" i="70"/>
  <c r="X441" i="70"/>
  <c r="Y441" i="70"/>
  <c r="X442" i="70"/>
  <c r="X443" i="70"/>
  <c r="Y442" i="70"/>
  <c r="Y443" i="70"/>
  <c r="X444" i="70"/>
  <c r="Y444" i="70"/>
  <c r="X445" i="70"/>
  <c r="X446" i="70"/>
  <c r="Y445" i="70"/>
  <c r="X447" i="70"/>
  <c r="Y446" i="70"/>
  <c r="Y447" i="70"/>
  <c r="X448" i="70"/>
  <c r="X449" i="70"/>
  <c r="Y448" i="70"/>
  <c r="Y449" i="70"/>
  <c r="X450" i="70"/>
  <c r="Y450" i="70"/>
  <c r="X451" i="70"/>
  <c r="Y451" i="70"/>
  <c r="X452" i="70"/>
  <c r="Y452" i="70"/>
  <c r="X453" i="70"/>
  <c r="X454" i="70"/>
  <c r="Y453" i="70"/>
  <c r="X455" i="70"/>
  <c r="Y454" i="70"/>
  <c r="Y455" i="70"/>
  <c r="X456" i="70"/>
  <c r="X457" i="70"/>
  <c r="Y456" i="70"/>
  <c r="Y457" i="70"/>
  <c r="X458" i="70"/>
  <c r="Y458" i="70"/>
  <c r="X459" i="70"/>
  <c r="X460" i="70"/>
  <c r="Y459" i="70"/>
  <c r="X461" i="70"/>
  <c r="Y460" i="70"/>
  <c r="Y461" i="70"/>
  <c r="X462" i="70"/>
  <c r="X463" i="70"/>
  <c r="Y462" i="70"/>
  <c r="X464" i="70"/>
  <c r="Y463" i="70"/>
  <c r="Y464" i="70"/>
  <c r="X465" i="70"/>
  <c r="Y465" i="70"/>
  <c r="X466" i="70"/>
  <c r="X467" i="70"/>
  <c r="Y466" i="70"/>
  <c r="X468" i="70"/>
  <c r="Y467" i="70"/>
  <c r="X469" i="70"/>
  <c r="Y468" i="70"/>
  <c r="Y469" i="70"/>
  <c r="X470" i="70"/>
  <c r="Y470" i="70"/>
  <c r="X471" i="70"/>
  <c r="Y471" i="70"/>
  <c r="X472" i="70"/>
  <c r="X473" i="70"/>
  <c r="Y472" i="70"/>
  <c r="X474" i="70"/>
  <c r="Y473" i="70"/>
  <c r="X475" i="70"/>
  <c r="Y474" i="70"/>
  <c r="Y475" i="70"/>
  <c r="X476" i="70"/>
  <c r="X477" i="70"/>
  <c r="Y476" i="70"/>
  <c r="Y477" i="70"/>
  <c r="X478" i="70"/>
  <c r="X479" i="70"/>
  <c r="Y478" i="70"/>
  <c r="X480" i="70"/>
  <c r="Y479" i="70"/>
  <c r="Y480" i="70"/>
  <c r="X481" i="70"/>
  <c r="Y481" i="70"/>
  <c r="X482" i="70"/>
  <c r="Y482" i="70"/>
  <c r="X483" i="70"/>
  <c r="X484" i="70"/>
  <c r="Y483" i="70"/>
  <c r="X485" i="70"/>
  <c r="Y484" i="70"/>
  <c r="Y485" i="70"/>
  <c r="X486" i="70"/>
  <c r="X487" i="70"/>
  <c r="Y486" i="70"/>
  <c r="Y487" i="70"/>
  <c r="X488" i="70"/>
  <c r="X489" i="70"/>
  <c r="Y488" i="70"/>
  <c r="Y489" i="70"/>
  <c r="X490" i="70"/>
  <c r="Y490" i="70"/>
  <c r="X491" i="70"/>
  <c r="X492" i="70"/>
  <c r="Y491" i="70"/>
  <c r="X493" i="70"/>
  <c r="Y492" i="70"/>
  <c r="X494" i="70"/>
  <c r="Y493" i="70"/>
  <c r="X495" i="70"/>
  <c r="Y494" i="70"/>
  <c r="Y495" i="70"/>
  <c r="X496" i="70"/>
  <c r="X497" i="70"/>
  <c r="Y496" i="70"/>
  <c r="X498" i="70"/>
  <c r="Y497" i="70"/>
  <c r="X499" i="70"/>
  <c r="Y498" i="70"/>
  <c r="Y499" i="70"/>
  <c r="X500" i="70"/>
  <c r="X501" i="70"/>
  <c r="Y500" i="70"/>
  <c r="X502" i="70"/>
  <c r="Y501" i="70"/>
  <c r="X503" i="70"/>
  <c r="Y502" i="70"/>
  <c r="Y503" i="70"/>
  <c r="X504" i="70"/>
  <c r="X505" i="70"/>
  <c r="Y504" i="70"/>
  <c r="X506" i="70"/>
  <c r="Y505" i="70"/>
  <c r="Y506" i="70"/>
  <c r="X507" i="70"/>
  <c r="X508" i="70"/>
  <c r="Y507" i="70"/>
  <c r="Y508" i="70"/>
  <c r="X509" i="70"/>
  <c r="Y509" i="70"/>
  <c r="X510" i="70"/>
  <c r="X511" i="70"/>
  <c r="Y510" i="70"/>
  <c r="X512" i="70"/>
  <c r="Y511" i="70"/>
  <c r="Y512" i="70"/>
  <c r="X513" i="70"/>
  <c r="Y513" i="70"/>
  <c r="X514" i="70"/>
  <c r="X515" i="70"/>
  <c r="Y514" i="70"/>
  <c r="X516" i="70"/>
  <c r="Y515" i="70"/>
  <c r="X517" i="70"/>
  <c r="Y516" i="70"/>
  <c r="Y517" i="70"/>
  <c r="X518" i="70"/>
  <c r="X519" i="70"/>
  <c r="Y518" i="70"/>
  <c r="Y519" i="70"/>
  <c r="X520" i="70"/>
  <c r="X521" i="70"/>
  <c r="Y520" i="70"/>
  <c r="Y521" i="70"/>
  <c r="X522" i="70"/>
  <c r="Y522" i="70"/>
  <c r="X523" i="70"/>
  <c r="X524" i="70"/>
  <c r="Y523" i="70"/>
  <c r="Y524" i="70"/>
  <c r="X525" i="70"/>
  <c r="X526" i="70"/>
  <c r="Y525" i="70"/>
  <c r="X527" i="70"/>
  <c r="Y526" i="70"/>
  <c r="Y527" i="70"/>
  <c r="X528" i="70"/>
  <c r="Y528" i="70"/>
  <c r="X529" i="70"/>
  <c r="X530" i="70"/>
  <c r="Y529" i="70"/>
  <c r="X531" i="70"/>
  <c r="Y530" i="70"/>
  <c r="X532" i="70"/>
  <c r="Y531" i="70"/>
  <c r="X533" i="70"/>
  <c r="Y532" i="70"/>
  <c r="Y533" i="70"/>
  <c r="X534" i="70"/>
  <c r="X535" i="70"/>
  <c r="Y534" i="70"/>
  <c r="Y535" i="70"/>
  <c r="X536" i="70"/>
  <c r="Y536" i="70"/>
  <c r="X537" i="70"/>
  <c r="X538" i="70"/>
  <c r="Y537" i="70"/>
  <c r="X539" i="70"/>
  <c r="Y538" i="70"/>
  <c r="Y539" i="70"/>
  <c r="X540" i="70"/>
  <c r="Y540" i="70"/>
  <c r="X541" i="70"/>
  <c r="X542" i="70"/>
  <c r="Y541" i="70"/>
  <c r="X543" i="70"/>
  <c r="Y542" i="70"/>
  <c r="Y543" i="70"/>
  <c r="X544" i="70"/>
  <c r="Y544" i="70"/>
  <c r="X545" i="70"/>
  <c r="X546" i="70"/>
  <c r="Y545" i="70"/>
  <c r="X547" i="70"/>
  <c r="Y546" i="70"/>
  <c r="Y547" i="70"/>
  <c r="X548" i="70"/>
  <c r="Y548" i="70"/>
  <c r="X549" i="70"/>
  <c r="X550" i="70"/>
  <c r="Y549" i="70"/>
  <c r="Y550" i="70"/>
  <c r="X551" i="70"/>
  <c r="X552" i="70"/>
  <c r="Y551" i="70"/>
  <c r="X553" i="70"/>
  <c r="Y552" i="70"/>
  <c r="Y553" i="70"/>
  <c r="X554" i="70"/>
  <c r="X555" i="70"/>
  <c r="Y554" i="70"/>
  <c r="X556" i="70"/>
  <c r="Y555" i="70"/>
  <c r="X557" i="70"/>
  <c r="Y556" i="70"/>
  <c r="Y557" i="70"/>
  <c r="X558" i="70"/>
  <c r="Y558" i="70"/>
  <c r="X559" i="70"/>
  <c r="Y559" i="70"/>
  <c r="X560" i="70"/>
  <c r="X561" i="70"/>
  <c r="Y560" i="70"/>
  <c r="X562" i="70"/>
  <c r="Y561" i="70"/>
  <c r="Y562" i="70"/>
  <c r="X563" i="70"/>
  <c r="X564" i="70"/>
  <c r="Y563" i="70"/>
  <c r="Y564" i="70"/>
  <c r="X565" i="70"/>
  <c r="Y565" i="70"/>
  <c r="X566" i="70"/>
  <c r="Y566" i="70"/>
  <c r="X567" i="70"/>
  <c r="X568" i="70"/>
  <c r="Y567" i="70"/>
  <c r="X569" i="70"/>
  <c r="Y568" i="70"/>
  <c r="X570" i="70"/>
  <c r="Y569" i="70"/>
  <c r="X571" i="70"/>
  <c r="Y570" i="70"/>
  <c r="X572" i="70"/>
  <c r="Y571" i="70"/>
  <c r="Y572" i="70"/>
  <c r="X573" i="70"/>
  <c r="Y573" i="70"/>
  <c r="X574" i="70"/>
  <c r="X575" i="70"/>
  <c r="Y574" i="70"/>
  <c r="X576" i="70"/>
  <c r="Y575" i="70"/>
  <c r="X577" i="70"/>
  <c r="Y576" i="70"/>
  <c r="Y577" i="70"/>
  <c r="X578" i="70"/>
  <c r="Y578" i="70"/>
  <c r="X579" i="70"/>
  <c r="X580" i="70"/>
  <c r="Y579" i="70"/>
  <c r="Y580" i="70"/>
  <c r="X581" i="70"/>
  <c r="X582" i="70"/>
  <c r="Y581" i="70"/>
  <c r="Y582" i="70"/>
  <c r="X583" i="70"/>
  <c r="Y583" i="70"/>
  <c r="X584" i="70"/>
  <c r="X585" i="70"/>
  <c r="Y584" i="70"/>
  <c r="X586" i="70"/>
  <c r="Y585" i="70"/>
  <c r="Y586" i="70"/>
  <c r="X587" i="70"/>
  <c r="X588" i="70"/>
  <c r="Y587" i="70"/>
  <c r="X589" i="70"/>
  <c r="Y588" i="70"/>
  <c r="Y589" i="70"/>
  <c r="X590" i="70"/>
  <c r="X591" i="70"/>
  <c r="Y590" i="70"/>
  <c r="X592" i="70"/>
  <c r="Y591" i="70"/>
  <c r="Y592" i="70"/>
  <c r="X593" i="70"/>
  <c r="Y593" i="70"/>
  <c r="X594" i="70"/>
  <c r="Y594" i="70"/>
  <c r="X595" i="70"/>
  <c r="X596" i="70"/>
  <c r="Y595" i="70"/>
  <c r="X597" i="70"/>
  <c r="Y596" i="70"/>
  <c r="Y597" i="70"/>
  <c r="X598" i="70"/>
  <c r="Y598" i="70"/>
  <c r="X599" i="70"/>
  <c r="Y599" i="70"/>
  <c r="X600" i="70"/>
  <c r="X601" i="70"/>
  <c r="Y600" i="70"/>
  <c r="X602" i="70"/>
  <c r="Y601" i="70"/>
  <c r="X603" i="70"/>
  <c r="Y602" i="70"/>
  <c r="Y603" i="70"/>
  <c r="X604" i="70"/>
  <c r="X605" i="70"/>
  <c r="Y604" i="70"/>
  <c r="Y605" i="70"/>
  <c r="X606" i="70"/>
  <c r="X607" i="70"/>
  <c r="Y606" i="70"/>
  <c r="X608" i="70"/>
  <c r="Y607" i="70"/>
  <c r="Y608" i="70"/>
  <c r="X609" i="70"/>
  <c r="Y609" i="70"/>
  <c r="X610" i="70"/>
  <c r="Y610" i="70"/>
  <c r="X611" i="70"/>
  <c r="Y611" i="70"/>
  <c r="X612" i="70"/>
  <c r="Y612" i="70"/>
  <c r="X613" i="70"/>
  <c r="Y613" i="70"/>
  <c r="X614" i="70"/>
  <c r="Y614" i="70"/>
  <c r="X615" i="70"/>
  <c r="Y615" i="70"/>
  <c r="X616" i="70"/>
  <c r="X617" i="70"/>
  <c r="Y616" i="70"/>
  <c r="Y617" i="70"/>
  <c r="X618" i="70"/>
  <c r="Y618" i="70"/>
  <c r="X619" i="70"/>
  <c r="Y619" i="70"/>
  <c r="X620" i="70"/>
  <c r="Y620" i="70"/>
  <c r="X621" i="70"/>
  <c r="Y621" i="70"/>
  <c r="X622" i="70"/>
  <c r="Y622" i="70"/>
  <c r="X623" i="70"/>
  <c r="Y623" i="70"/>
  <c r="X624" i="70"/>
  <c r="X625" i="70"/>
  <c r="Y624" i="70"/>
  <c r="Y625" i="70"/>
  <c r="X626" i="70"/>
  <c r="Y626" i="70"/>
  <c r="X627" i="70"/>
  <c r="X628" i="70"/>
  <c r="Y627" i="70"/>
  <c r="X629" i="70"/>
  <c r="Y628" i="70"/>
  <c r="X630" i="70"/>
  <c r="Y629" i="70"/>
  <c r="Y630" i="70"/>
  <c r="X631" i="70"/>
  <c r="Y631" i="70"/>
  <c r="X632" i="70"/>
  <c r="X633" i="70"/>
  <c r="Y632" i="70"/>
  <c r="Y633" i="70"/>
  <c r="X634" i="70"/>
  <c r="X635" i="70"/>
  <c r="Y634" i="70"/>
  <c r="Y635" i="70"/>
  <c r="X636" i="70"/>
  <c r="X637" i="70"/>
  <c r="Y636" i="70"/>
  <c r="X638" i="70"/>
  <c r="Y637" i="70"/>
  <c r="Y638" i="70"/>
  <c r="X639" i="70"/>
  <c r="Y639" i="70"/>
  <c r="X640" i="70"/>
  <c r="X641" i="70"/>
  <c r="Y640" i="70"/>
  <c r="Y641" i="70"/>
  <c r="X642" i="70"/>
  <c r="Y642" i="70"/>
  <c r="X643" i="70"/>
  <c r="Y643" i="70"/>
  <c r="X644" i="70"/>
  <c r="X645" i="70"/>
  <c r="Y644" i="70"/>
  <c r="Y645" i="70"/>
  <c r="X646" i="70"/>
  <c r="X647" i="70"/>
  <c r="Y646" i="70"/>
  <c r="Y647" i="70"/>
  <c r="X648" i="70"/>
  <c r="Y648" i="70"/>
  <c r="X649" i="70"/>
  <c r="Y649" i="70"/>
  <c r="X650" i="70"/>
  <c r="X651" i="70"/>
  <c r="Y650" i="70"/>
  <c r="X652" i="70"/>
  <c r="Y651" i="70"/>
  <c r="Y652" i="70"/>
  <c r="X653" i="70"/>
  <c r="X654" i="70"/>
  <c r="Y653" i="70"/>
  <c r="X655" i="70"/>
  <c r="Y654" i="70"/>
  <c r="Y655" i="70"/>
  <c r="X656" i="70"/>
  <c r="X657" i="70"/>
  <c r="Y656" i="70"/>
  <c r="Y657" i="70"/>
  <c r="X658" i="70"/>
  <c r="Y658" i="70"/>
  <c r="X659" i="70"/>
  <c r="Y659" i="70"/>
  <c r="X660" i="70"/>
  <c r="X661" i="70"/>
  <c r="Y660" i="70"/>
  <c r="X662" i="70"/>
  <c r="Y661" i="70"/>
  <c r="X663" i="70"/>
  <c r="Y662" i="70"/>
  <c r="Y663" i="70"/>
  <c r="X664" i="70"/>
  <c r="X665" i="70"/>
  <c r="Y664" i="70"/>
  <c r="X666" i="70"/>
  <c r="Y665" i="70"/>
  <c r="X667" i="70"/>
  <c r="Y666" i="70"/>
  <c r="X668" i="70"/>
  <c r="Y667" i="70"/>
  <c r="Y668" i="70"/>
  <c r="X669" i="70"/>
  <c r="Y669" i="70"/>
  <c r="X670" i="70"/>
  <c r="Y670" i="70"/>
  <c r="X671" i="70"/>
  <c r="Y671" i="70"/>
  <c r="X672" i="70"/>
  <c r="X673" i="70"/>
  <c r="Y672" i="70"/>
  <c r="X674" i="70"/>
  <c r="Y673" i="70"/>
  <c r="X675" i="70"/>
  <c r="Y674" i="70"/>
  <c r="Y675" i="70"/>
  <c r="X676" i="70"/>
  <c r="X677" i="70"/>
  <c r="Y676" i="70"/>
  <c r="Y677" i="70"/>
  <c r="X678" i="70"/>
  <c r="X679" i="70"/>
  <c r="Y678" i="70"/>
  <c r="X680" i="70"/>
  <c r="Y679" i="70"/>
  <c r="Y680" i="70"/>
  <c r="X681" i="70"/>
  <c r="Y681" i="70"/>
  <c r="X682" i="70"/>
  <c r="Y682" i="70"/>
  <c r="X683" i="70"/>
  <c r="Y683" i="70"/>
  <c r="X684" i="70"/>
  <c r="X685" i="70"/>
  <c r="Y684" i="70"/>
  <c r="Y685" i="70"/>
  <c r="X686" i="70"/>
  <c r="Y686" i="70"/>
  <c r="X687" i="70"/>
  <c r="Y687" i="70"/>
  <c r="X688" i="70"/>
  <c r="X689" i="70"/>
  <c r="Y688" i="70"/>
  <c r="Y689" i="70"/>
  <c r="X690" i="70"/>
  <c r="X691" i="70"/>
  <c r="Y690" i="70"/>
  <c r="X692" i="70"/>
  <c r="Y691" i="70"/>
  <c r="Y692" i="70"/>
  <c r="X693" i="70"/>
  <c r="Y693" i="70"/>
  <c r="X694" i="70"/>
  <c r="X695" i="70"/>
  <c r="Y694" i="70"/>
  <c r="X696" i="70"/>
  <c r="Y695" i="70"/>
  <c r="Y696" i="70"/>
  <c r="X697" i="70"/>
  <c r="X698" i="70"/>
  <c r="Y697" i="70"/>
  <c r="X699" i="70"/>
  <c r="Y698" i="70"/>
  <c r="Y699" i="70"/>
  <c r="X700" i="70"/>
  <c r="Y700" i="70"/>
  <c r="X701" i="70"/>
  <c r="Y701" i="70"/>
  <c r="X702" i="70"/>
  <c r="Y702" i="70"/>
  <c r="X703" i="70"/>
  <c r="Y703" i="70"/>
  <c r="X704" i="70"/>
  <c r="Y704" i="70"/>
  <c r="X705" i="70"/>
  <c r="X706" i="70"/>
  <c r="Y705" i="70"/>
  <c r="X707" i="70"/>
  <c r="Y706" i="70"/>
  <c r="X708" i="70"/>
  <c r="Y707" i="70"/>
  <c r="Y708" i="70"/>
  <c r="X709" i="70"/>
  <c r="X710" i="70"/>
  <c r="Y709" i="70"/>
  <c r="Y710" i="70"/>
  <c r="X711" i="70"/>
  <c r="X712" i="70"/>
  <c r="Y711" i="70"/>
  <c r="Y712" i="70"/>
  <c r="X713" i="70"/>
  <c r="X714" i="70"/>
  <c r="Y713" i="70"/>
  <c r="Y714" i="70"/>
  <c r="X715" i="70"/>
  <c r="X716" i="70"/>
  <c r="Y715" i="70"/>
  <c r="X717" i="70"/>
  <c r="Y716" i="70"/>
  <c r="X718" i="70"/>
  <c r="Y717" i="70"/>
  <c r="Y718" i="70"/>
  <c r="X719" i="70"/>
  <c r="Y719" i="70"/>
  <c r="X720" i="70"/>
  <c r="Y720" i="70"/>
  <c r="X721" i="70"/>
  <c r="X722" i="70"/>
  <c r="Y721" i="70"/>
  <c r="X723" i="70"/>
  <c r="Y722" i="70"/>
  <c r="X724" i="70"/>
  <c r="Y723" i="70"/>
  <c r="Y724" i="70"/>
  <c r="X725" i="70"/>
  <c r="X726" i="70"/>
  <c r="Y725" i="70"/>
  <c r="Y726" i="70"/>
  <c r="X727" i="70"/>
  <c r="X728" i="70"/>
  <c r="Y727" i="70"/>
  <c r="X729" i="70"/>
  <c r="Y728" i="70"/>
  <c r="Y729" i="70"/>
  <c r="X730" i="70"/>
  <c r="X731" i="70"/>
  <c r="Y730" i="70"/>
  <c r="X732" i="70"/>
  <c r="Y731" i="70"/>
  <c r="X733" i="70"/>
  <c r="Y732" i="70"/>
  <c r="Y733" i="70"/>
  <c r="X734" i="70"/>
  <c r="Y734" i="70"/>
  <c r="X735" i="70"/>
  <c r="Y735" i="70"/>
  <c r="X736" i="70"/>
  <c r="X737" i="70"/>
  <c r="Y736" i="70"/>
  <c r="X738" i="70"/>
  <c r="Y737" i="70"/>
  <c r="X739" i="70"/>
  <c r="Y738" i="70"/>
  <c r="Y739" i="70"/>
  <c r="X740" i="70"/>
  <c r="Y740" i="70"/>
  <c r="X741" i="70"/>
  <c r="X742" i="70"/>
  <c r="Y741" i="70"/>
  <c r="X743" i="70"/>
  <c r="Y742" i="70"/>
  <c r="X744" i="70"/>
  <c r="Y743" i="70"/>
  <c r="Y744" i="70"/>
  <c r="X745" i="70"/>
  <c r="X746" i="70"/>
  <c r="Y745" i="70"/>
  <c r="Y746" i="70"/>
  <c r="X747" i="70"/>
  <c r="Y747" i="70"/>
  <c r="X748" i="70"/>
  <c r="X749" i="70"/>
  <c r="Y748" i="70"/>
  <c r="X750" i="70"/>
  <c r="Y749" i="70"/>
  <c r="Y750" i="70"/>
  <c r="X751" i="70"/>
  <c r="X752" i="70"/>
  <c r="Y751" i="70"/>
  <c r="Y752" i="70"/>
  <c r="X753" i="70"/>
  <c r="X754" i="70"/>
  <c r="Y753" i="70"/>
  <c r="Y754" i="70"/>
  <c r="X755" i="70"/>
  <c r="Y755" i="70"/>
  <c r="X756" i="70"/>
  <c r="Y756" i="70"/>
  <c r="X757" i="70"/>
  <c r="X758" i="70"/>
  <c r="Y757" i="70"/>
  <c r="Y758" i="70"/>
  <c r="X759" i="70"/>
  <c r="X760" i="70"/>
  <c r="Y759" i="70"/>
  <c r="Y760" i="70"/>
  <c r="X761" i="70"/>
  <c r="Y761" i="70"/>
  <c r="X762" i="70"/>
  <c r="X763" i="70"/>
  <c r="Y762" i="70"/>
  <c r="X764" i="70"/>
  <c r="Y763" i="70"/>
  <c r="Y764" i="70"/>
  <c r="X765" i="70"/>
  <c r="Y765" i="70"/>
  <c r="X766" i="70"/>
  <c r="Y766" i="70"/>
  <c r="X767" i="70"/>
  <c r="Y767" i="70"/>
  <c r="X768" i="70"/>
  <c r="Y768" i="70"/>
  <c r="X769" i="70"/>
  <c r="X770" i="70"/>
  <c r="Y769" i="70"/>
  <c r="X771" i="70"/>
  <c r="Y770" i="70"/>
  <c r="X772" i="70"/>
  <c r="Y771" i="70"/>
  <c r="Y772" i="70"/>
  <c r="X773" i="70"/>
  <c r="Y773" i="70"/>
  <c r="X774" i="70"/>
  <c r="Y774" i="70"/>
  <c r="X775" i="70"/>
  <c r="Y775" i="70"/>
  <c r="X776" i="70"/>
  <c r="X777" i="70"/>
  <c r="Y776" i="70"/>
  <c r="Y777" i="70"/>
  <c r="X778" i="70"/>
  <c r="Y778" i="70"/>
  <c r="X779" i="70"/>
  <c r="X780" i="70"/>
  <c r="Y779" i="70"/>
  <c r="Y780" i="70"/>
  <c r="X781" i="70"/>
  <c r="Y781" i="70"/>
  <c r="X782" i="70"/>
  <c r="X783" i="70"/>
  <c r="Y782" i="70"/>
  <c r="Y783" i="70"/>
  <c r="X784" i="70"/>
  <c r="Y784" i="70"/>
  <c r="X785" i="70"/>
  <c r="Y785" i="70"/>
  <c r="X786" i="70"/>
  <c r="X787" i="70"/>
  <c r="Y786" i="70"/>
  <c r="X788" i="70"/>
  <c r="Y787" i="70"/>
  <c r="Y788" i="70"/>
  <c r="X789" i="70"/>
  <c r="Y789" i="70"/>
  <c r="X790" i="70"/>
  <c r="X791" i="70"/>
  <c r="Y790" i="70"/>
  <c r="X792" i="70"/>
  <c r="Y791" i="70"/>
  <c r="X793" i="70"/>
  <c r="Y792" i="70"/>
  <c r="Y793" i="70"/>
  <c r="X794" i="70"/>
  <c r="X795" i="70"/>
  <c r="Y794" i="70"/>
  <c r="Y795" i="70"/>
  <c r="X796" i="70"/>
  <c r="Y796" i="70"/>
  <c r="X797" i="70"/>
  <c r="X798" i="70"/>
  <c r="Y797" i="70"/>
  <c r="Y798" i="70"/>
  <c r="X799" i="70"/>
  <c r="X800" i="70"/>
  <c r="Y799" i="70"/>
  <c r="X801" i="70"/>
  <c r="Y800" i="70"/>
  <c r="X802" i="70"/>
  <c r="Y801" i="70"/>
  <c r="Y802" i="70"/>
  <c r="X803" i="70"/>
  <c r="X804" i="70"/>
  <c r="Y803" i="70"/>
  <c r="Y804" i="70"/>
  <c r="X805" i="70"/>
  <c r="X806" i="70"/>
  <c r="Y805" i="70"/>
  <c r="X807" i="70"/>
  <c r="Y806" i="70"/>
  <c r="X808" i="70"/>
  <c r="Y807" i="70"/>
  <c r="Y808" i="70"/>
  <c r="X809" i="70"/>
  <c r="Y809" i="70"/>
  <c r="X810" i="70"/>
  <c r="Y810" i="70"/>
  <c r="X811" i="70"/>
  <c r="Y811" i="70"/>
  <c r="X812" i="70"/>
  <c r="X813" i="70"/>
  <c r="Y812" i="70"/>
  <c r="X814" i="70"/>
  <c r="Y813" i="70"/>
  <c r="Y814" i="70"/>
  <c r="X815" i="70"/>
  <c r="X816" i="70"/>
  <c r="Y815" i="70"/>
  <c r="X817" i="70"/>
  <c r="Y816" i="70"/>
  <c r="X818" i="70"/>
  <c r="Y817" i="70"/>
  <c r="X819" i="70"/>
  <c r="Y818" i="70"/>
  <c r="Y819" i="70"/>
  <c r="X820" i="70"/>
  <c r="X821" i="70"/>
  <c r="Y820" i="70"/>
  <c r="X822" i="70"/>
  <c r="Y821" i="70"/>
  <c r="X823" i="70"/>
  <c r="Y822" i="70"/>
  <c r="X824" i="70"/>
  <c r="Y823" i="70"/>
  <c r="Y824" i="70"/>
  <c r="X825" i="70"/>
  <c r="Y825" i="70"/>
  <c r="X826" i="70"/>
  <c r="Y826" i="70"/>
  <c r="X827" i="70"/>
  <c r="Y827" i="70"/>
  <c r="X828" i="70"/>
  <c r="X829" i="70"/>
  <c r="Y828" i="70"/>
  <c r="Y829" i="70"/>
  <c r="X830" i="70"/>
  <c r="Y830" i="70"/>
  <c r="X831" i="70"/>
  <c r="Y831" i="70"/>
  <c r="X832" i="70"/>
  <c r="Y832" i="70"/>
  <c r="X833" i="70"/>
  <c r="Y833" i="70"/>
  <c r="X834" i="70"/>
  <c r="X835" i="70"/>
  <c r="Y834" i="70"/>
  <c r="X836" i="70"/>
  <c r="Y835" i="70"/>
  <c r="Y836" i="70"/>
  <c r="X837" i="70"/>
  <c r="Y837" i="70"/>
  <c r="X838" i="70"/>
  <c r="X839" i="70"/>
  <c r="Y838" i="70"/>
  <c r="X840" i="70"/>
  <c r="Y839" i="70"/>
  <c r="Y840" i="70"/>
  <c r="X841" i="70"/>
  <c r="X842" i="70"/>
  <c r="Y841" i="70"/>
  <c r="X843" i="70"/>
  <c r="Y842" i="70"/>
  <c r="Y843" i="70"/>
  <c r="X844" i="70"/>
  <c r="X845" i="70"/>
  <c r="Y844" i="70"/>
  <c r="X846" i="70"/>
  <c r="Y845" i="70"/>
  <c r="X847" i="70"/>
  <c r="Y846" i="70"/>
  <c r="Y847" i="70"/>
  <c r="X848" i="70"/>
  <c r="X849" i="70"/>
  <c r="Y848" i="70"/>
  <c r="X850" i="70"/>
  <c r="Y849" i="70"/>
  <c r="Y850" i="70"/>
  <c r="X851" i="70"/>
  <c r="Y851" i="70"/>
  <c r="X852" i="70"/>
  <c r="Y852" i="70"/>
  <c r="X853" i="70"/>
  <c r="X854" i="70"/>
  <c r="Y853" i="70"/>
  <c r="X855" i="70"/>
  <c r="Y854" i="70"/>
  <c r="X856" i="70"/>
  <c r="Y855" i="70"/>
  <c r="Y856" i="70"/>
  <c r="X857" i="70"/>
  <c r="X858" i="70"/>
  <c r="Y857" i="70"/>
  <c r="X859" i="70"/>
  <c r="Y858" i="70"/>
  <c r="Y859" i="70"/>
  <c r="X860" i="70"/>
  <c r="Y860" i="70"/>
  <c r="X861" i="70"/>
  <c r="Y861" i="70"/>
  <c r="X862" i="70"/>
  <c r="Y862" i="70"/>
  <c r="X863" i="70"/>
  <c r="X864" i="70"/>
  <c r="Y863" i="70"/>
  <c r="Y864" i="70"/>
  <c r="X865" i="70"/>
  <c r="Y865" i="70"/>
  <c r="X866" i="70"/>
  <c r="X867" i="70"/>
  <c r="Y866" i="70"/>
  <c r="X868" i="70"/>
  <c r="Y867" i="70"/>
  <c r="Y868" i="70"/>
  <c r="X869" i="70"/>
  <c r="Y869" i="70"/>
  <c r="X870" i="70"/>
  <c r="Y870" i="70"/>
  <c r="X871" i="70"/>
  <c r="X872" i="70"/>
  <c r="Y871" i="70"/>
  <c r="Y872" i="70"/>
  <c r="X873" i="70"/>
  <c r="Y873" i="70"/>
  <c r="X874" i="70"/>
  <c r="Y874" i="70"/>
  <c r="X875" i="70"/>
  <c r="Y875" i="70"/>
  <c r="X876" i="70"/>
  <c r="Y876" i="70"/>
  <c r="X877" i="70"/>
  <c r="X878" i="70"/>
  <c r="Y877" i="70"/>
  <c r="Y878" i="70"/>
  <c r="X879" i="70"/>
  <c r="Y879" i="70"/>
  <c r="X880" i="70"/>
  <c r="X881" i="70"/>
  <c r="Y880" i="70"/>
  <c r="Y881" i="70"/>
  <c r="X882" i="70"/>
  <c r="Y882" i="70"/>
  <c r="X883" i="70"/>
  <c r="Y883" i="70"/>
  <c r="X884" i="70"/>
  <c r="X885" i="70"/>
  <c r="Y884" i="70"/>
  <c r="Y885" i="70"/>
  <c r="X886" i="70"/>
  <c r="X887" i="70"/>
  <c r="Y886" i="70"/>
  <c r="X888" i="70"/>
  <c r="Y887" i="70"/>
  <c r="Y888" i="70"/>
  <c r="X889" i="70"/>
  <c r="X890" i="70"/>
  <c r="Y889" i="70"/>
  <c r="Y890" i="70"/>
  <c r="X891" i="70"/>
  <c r="X892" i="70"/>
  <c r="Y891" i="70"/>
  <c r="Y892" i="70"/>
  <c r="X893" i="70"/>
  <c r="Y893" i="70"/>
  <c r="X894" i="70"/>
  <c r="X895" i="70"/>
  <c r="Y894" i="70"/>
  <c r="Y895" i="70"/>
  <c r="X896" i="70"/>
  <c r="X897" i="70"/>
  <c r="Y896" i="70"/>
  <c r="Y897" i="70"/>
  <c r="X898" i="70"/>
  <c r="Y898" i="70"/>
  <c r="X899" i="70"/>
  <c r="Y899" i="70"/>
  <c r="X900" i="70"/>
  <c r="Y900" i="70"/>
  <c r="X901" i="70"/>
  <c r="Y901" i="70"/>
  <c r="X902" i="70"/>
  <c r="Y902" i="70"/>
  <c r="X903" i="70"/>
  <c r="Y903" i="70"/>
  <c r="X904" i="70"/>
  <c r="Y904" i="70"/>
  <c r="X905" i="70"/>
  <c r="Y905" i="70"/>
  <c r="X906" i="70"/>
  <c r="Y906" i="70"/>
  <c r="X907" i="70"/>
  <c r="X908" i="70"/>
  <c r="Y907" i="70"/>
  <c r="Y908" i="70"/>
  <c r="X909" i="70"/>
  <c r="X910" i="70"/>
  <c r="Y909" i="70"/>
  <c r="X911" i="70"/>
  <c r="Y910" i="70"/>
  <c r="Y911" i="70"/>
  <c r="X912" i="70"/>
  <c r="X913" i="70"/>
  <c r="Y912" i="70"/>
  <c r="X914" i="70"/>
  <c r="Y913" i="70"/>
  <c r="X915" i="70"/>
  <c r="Y914" i="70"/>
  <c r="Y915" i="70"/>
  <c r="X916" i="70"/>
  <c r="X917" i="70"/>
  <c r="Y916" i="70"/>
  <c r="X918" i="70"/>
  <c r="Y917" i="70"/>
  <c r="X919" i="70"/>
  <c r="Y918" i="70"/>
  <c r="X920" i="70"/>
  <c r="Y919" i="70"/>
  <c r="Y920" i="70"/>
  <c r="X921" i="70"/>
  <c r="X922" i="70"/>
  <c r="Y921" i="70"/>
  <c r="Y922" i="70"/>
  <c r="X923" i="70"/>
  <c r="Y923" i="70"/>
  <c r="X924" i="70"/>
  <c r="Y924" i="70"/>
  <c r="X925" i="70"/>
  <c r="X926" i="70"/>
  <c r="Y925" i="70"/>
  <c r="Y926" i="70"/>
  <c r="X927" i="70"/>
  <c r="X928" i="70"/>
  <c r="Y927" i="70"/>
  <c r="Y928" i="70"/>
  <c r="X929" i="70"/>
  <c r="X930" i="70"/>
  <c r="Y929" i="70"/>
  <c r="X931" i="70"/>
  <c r="Y930" i="70"/>
  <c r="X932" i="70"/>
  <c r="Y931" i="70"/>
  <c r="Y932" i="70"/>
  <c r="X933" i="70"/>
  <c r="X934" i="70"/>
  <c r="Y933" i="70"/>
  <c r="Y934" i="70"/>
  <c r="X935" i="70"/>
  <c r="X936" i="70"/>
  <c r="Y935" i="70"/>
  <c r="X937" i="70"/>
  <c r="Y936" i="70"/>
  <c r="Y937" i="70"/>
  <c r="X938" i="70"/>
  <c r="X939" i="70"/>
  <c r="Y938" i="70"/>
  <c r="Y939" i="70"/>
  <c r="X940" i="70"/>
  <c r="X941" i="70"/>
  <c r="Y940" i="70"/>
  <c r="X942" i="70"/>
  <c r="Y941" i="70"/>
  <c r="Y942" i="70"/>
  <c r="X943" i="70"/>
  <c r="Y943" i="70"/>
  <c r="X944" i="70"/>
  <c r="X945" i="70"/>
  <c r="Y944" i="70"/>
  <c r="X946" i="70"/>
  <c r="Y945" i="70"/>
  <c r="X947" i="70"/>
  <c r="Y946" i="70"/>
  <c r="Y947" i="70"/>
  <c r="X948" i="70"/>
  <c r="X949" i="70"/>
  <c r="Y948" i="70"/>
  <c r="Y949" i="70"/>
  <c r="X950" i="70"/>
  <c r="X951" i="70"/>
  <c r="Y950" i="70"/>
  <c r="X952" i="70"/>
  <c r="Y951" i="70"/>
  <c r="Y952" i="70"/>
  <c r="X953" i="70"/>
  <c r="Y953" i="70"/>
  <c r="X954" i="70"/>
  <c r="X955" i="70"/>
  <c r="Y954" i="70"/>
  <c r="Y955" i="70"/>
  <c r="X956" i="70"/>
  <c r="X957" i="70"/>
  <c r="Y956" i="70"/>
  <c r="Y957" i="70"/>
  <c r="X958" i="70"/>
  <c r="X959" i="70"/>
  <c r="Y958" i="70"/>
  <c r="Y959" i="70"/>
  <c r="X960" i="70"/>
  <c r="Y960" i="70"/>
  <c r="X961" i="70"/>
  <c r="X962" i="70"/>
  <c r="Y961" i="70"/>
  <c r="X963" i="70"/>
  <c r="Y962" i="70"/>
  <c r="Y963" i="70"/>
  <c r="X964" i="70"/>
  <c r="X965" i="70"/>
  <c r="Y964" i="70"/>
  <c r="X966" i="70"/>
  <c r="Y965" i="70"/>
  <c r="Y966" i="70"/>
  <c r="X967" i="70"/>
  <c r="X968" i="70"/>
  <c r="Y967" i="70"/>
  <c r="Y968" i="70"/>
  <c r="X969" i="70"/>
  <c r="X970" i="70"/>
  <c r="Y969" i="70"/>
  <c r="Y970" i="70"/>
  <c r="X971" i="70"/>
  <c r="X972" i="70"/>
  <c r="Y971" i="70"/>
  <c r="Y972" i="70"/>
  <c r="X973" i="70"/>
  <c r="Y973" i="70"/>
  <c r="X974" i="70"/>
  <c r="X975" i="70"/>
  <c r="Y974" i="70"/>
  <c r="X976" i="70"/>
  <c r="Y975" i="70"/>
  <c r="X977" i="70"/>
  <c r="Y976" i="70"/>
  <c r="Y977" i="70"/>
  <c r="X978" i="70"/>
  <c r="X979" i="70"/>
  <c r="Y978" i="70"/>
  <c r="Y979" i="70"/>
  <c r="X980" i="70"/>
  <c r="Y980" i="70"/>
  <c r="X981" i="70"/>
  <c r="Y981" i="70"/>
  <c r="X982" i="70"/>
  <c r="X983" i="70"/>
  <c r="Y982" i="70"/>
  <c r="Y983" i="70"/>
  <c r="X984" i="70"/>
  <c r="X985" i="70"/>
  <c r="Y984" i="70"/>
  <c r="X986" i="70"/>
  <c r="Y985" i="70"/>
  <c r="X987" i="70"/>
  <c r="Y986" i="70"/>
  <c r="X988" i="70"/>
  <c r="Y987" i="70"/>
  <c r="Y988" i="70"/>
  <c r="X989" i="70"/>
  <c r="Y989" i="70"/>
  <c r="X990" i="70"/>
  <c r="Y990" i="70"/>
  <c r="X991" i="70"/>
  <c r="X992" i="70"/>
  <c r="Y991" i="70"/>
  <c r="Y992" i="70"/>
  <c r="X993" i="70"/>
  <c r="Y993" i="70"/>
  <c r="X994" i="70"/>
  <c r="Y994" i="70"/>
  <c r="X995" i="70"/>
  <c r="Y995" i="70"/>
  <c r="X996" i="70"/>
  <c r="Y996" i="70"/>
  <c r="X997" i="70"/>
  <c r="X998" i="70"/>
  <c r="Y997" i="70"/>
  <c r="X999" i="70"/>
  <c r="Y998" i="70"/>
  <c r="X1000" i="70"/>
  <c r="Y999" i="70"/>
  <c r="Y1000" i="70"/>
  <c r="X1001" i="70"/>
  <c r="Y1001" i="70"/>
  <c r="X1002" i="70"/>
  <c r="Y1002" i="70"/>
  <c r="X1003" i="70"/>
  <c r="Y1003" i="70"/>
  <c r="X1004" i="70"/>
  <c r="Y1004" i="70"/>
  <c r="X1005" i="70"/>
  <c r="X1006" i="70"/>
  <c r="Y1005" i="70"/>
  <c r="Y1006" i="70"/>
  <c r="X1007" i="70"/>
  <c r="Y1007" i="70"/>
  <c r="X1008" i="70"/>
  <c r="X1009" i="70"/>
  <c r="Y1008" i="70"/>
  <c r="X1010" i="70"/>
  <c r="Y1009" i="70"/>
  <c r="X1011" i="70"/>
  <c r="Y1010" i="70"/>
  <c r="X1012" i="70"/>
  <c r="Y1011" i="70"/>
  <c r="Y1012" i="70"/>
  <c r="X1013" i="70"/>
  <c r="Y1013" i="70"/>
  <c r="X1014" i="70"/>
  <c r="Y1014" i="70"/>
  <c r="X1015" i="70"/>
  <c r="X1016" i="70"/>
  <c r="Y1015" i="70"/>
  <c r="Y1016" i="70"/>
  <c r="X1017" i="70"/>
  <c r="Y1017" i="70"/>
  <c r="X1018" i="70"/>
  <c r="Y1018" i="70"/>
  <c r="X1019" i="70"/>
  <c r="X1020" i="70"/>
  <c r="Y1019" i="70"/>
  <c r="Y1020" i="70"/>
  <c r="X1021" i="70"/>
  <c r="X1022" i="70"/>
  <c r="Y1021" i="70"/>
  <c r="X1023" i="70"/>
  <c r="Y1022" i="70"/>
  <c r="Y1023" i="70"/>
  <c r="X1024" i="70"/>
  <c r="Y1024" i="70"/>
  <c r="X1025" i="70"/>
  <c r="Y1025" i="70"/>
  <c r="X1026" i="70"/>
  <c r="Y1026" i="70"/>
  <c r="X1027" i="70"/>
  <c r="X1028" i="70"/>
  <c r="Y1027" i="70"/>
  <c r="Y1028" i="70"/>
  <c r="X1029" i="70"/>
  <c r="Y1029" i="70"/>
  <c r="X1030" i="70"/>
  <c r="Y1030" i="70"/>
  <c r="X1031" i="70"/>
  <c r="X1032" i="70"/>
  <c r="Y1031" i="70"/>
  <c r="X1033" i="70"/>
  <c r="Y1032" i="70"/>
  <c r="X1034" i="70"/>
  <c r="Y1033" i="70"/>
  <c r="X1035" i="70"/>
  <c r="Y1034" i="70"/>
  <c r="Y1035" i="70"/>
  <c r="X1036" i="70"/>
  <c r="Y1036" i="70"/>
  <c r="X1037" i="70"/>
  <c r="X1038" i="70"/>
  <c r="Y1037" i="70"/>
  <c r="X1039" i="70"/>
  <c r="Y1038" i="70"/>
  <c r="X1040" i="70"/>
  <c r="Y1039" i="70"/>
  <c r="Y1040" i="70"/>
  <c r="X1041" i="70"/>
  <c r="Y1041" i="70"/>
  <c r="X1042" i="70"/>
  <c r="Y1042" i="70"/>
  <c r="X1043" i="70"/>
  <c r="Y1043" i="70"/>
  <c r="X1044" i="70"/>
  <c r="X1045" i="70"/>
  <c r="Y1044" i="70"/>
  <c r="X1046" i="70"/>
  <c r="Y1045" i="70"/>
  <c r="X1047" i="70"/>
  <c r="Y1046" i="70"/>
  <c r="X1048" i="70"/>
  <c r="Y1047" i="70"/>
  <c r="Y1048" i="70"/>
  <c r="X1049" i="70"/>
  <c r="Y1049" i="70"/>
  <c r="X1050" i="70"/>
  <c r="Y1050" i="70"/>
  <c r="X1051" i="70"/>
  <c r="Y1051" i="70"/>
  <c r="X1052" i="70"/>
  <c r="Y1052" i="70"/>
  <c r="X1053" i="70"/>
  <c r="Y1053" i="70"/>
  <c r="X1054" i="70"/>
  <c r="Y1054" i="70"/>
  <c r="X1055" i="70"/>
  <c r="X1056" i="70"/>
  <c r="Y1055" i="70"/>
  <c r="X1057" i="70"/>
  <c r="Y1056" i="70"/>
  <c r="X1058" i="70"/>
  <c r="Y1057" i="70"/>
  <c r="Y1058" i="70"/>
  <c r="X1059" i="70"/>
  <c r="X1060" i="70"/>
  <c r="Y1059" i="70"/>
  <c r="Y1060" i="70"/>
  <c r="X1061" i="70"/>
  <c r="X1062" i="70"/>
  <c r="Y1061" i="70"/>
  <c r="X1063" i="70"/>
  <c r="Y1062" i="70"/>
  <c r="Y1063" i="70"/>
  <c r="X1064" i="70"/>
  <c r="Y1064" i="70"/>
  <c r="X1065" i="70"/>
  <c r="Y1065" i="70"/>
  <c r="X1066" i="70"/>
  <c r="Y1066" i="70"/>
  <c r="X1067" i="70"/>
  <c r="X1068" i="70"/>
  <c r="Y1067" i="70"/>
  <c r="X1069" i="70"/>
  <c r="Y1068" i="70"/>
  <c r="Y1069" i="70"/>
  <c r="X1070" i="70"/>
  <c r="Y1070" i="70"/>
  <c r="X1071" i="70"/>
  <c r="X1072" i="70"/>
  <c r="Y1071" i="70"/>
  <c r="X1073" i="70"/>
  <c r="Y1072" i="70"/>
  <c r="Y1073" i="70"/>
  <c r="X1074" i="70"/>
  <c r="X1075" i="70"/>
  <c r="Y1074" i="70"/>
  <c r="X1076" i="70"/>
  <c r="Y1075" i="70"/>
  <c r="Y1076" i="70"/>
  <c r="X1077" i="70"/>
  <c r="X1078" i="70"/>
  <c r="Y1077" i="70"/>
  <c r="X1079" i="70"/>
  <c r="Y1078" i="70"/>
  <c r="X1080" i="70"/>
  <c r="Y1079" i="70"/>
  <c r="Y1080" i="70"/>
  <c r="X1081" i="70"/>
  <c r="Y1081" i="70"/>
  <c r="X1082" i="70"/>
  <c r="Y1082" i="70"/>
  <c r="X1083" i="70"/>
  <c r="Y1083" i="70"/>
  <c r="X1084" i="70"/>
  <c r="X1085" i="70"/>
  <c r="Y1084" i="70"/>
  <c r="Y1085" i="70"/>
  <c r="X1086" i="70"/>
  <c r="X1087" i="70"/>
  <c r="Y1086" i="70"/>
  <c r="X1088" i="70"/>
  <c r="Y1087" i="70"/>
  <c r="X1089" i="70"/>
  <c r="Y1088" i="70"/>
  <c r="Y1089" i="70"/>
  <c r="X1090" i="70"/>
  <c r="X1091" i="70"/>
  <c r="Y1090" i="70"/>
  <c r="X1092" i="70"/>
  <c r="Y1091" i="70"/>
  <c r="Y1092" i="70"/>
  <c r="X1093" i="70"/>
  <c r="Y1093" i="70"/>
  <c r="X1094" i="70"/>
  <c r="X1095" i="70"/>
  <c r="Y1094" i="70"/>
  <c r="Y1095" i="70"/>
  <c r="X1096" i="70"/>
  <c r="Y1096" i="70"/>
  <c r="X1097" i="70"/>
  <c r="X1098" i="70"/>
  <c r="Y1097" i="70"/>
  <c r="Y1098" i="70"/>
  <c r="X1099" i="70"/>
  <c r="Y1099" i="70"/>
  <c r="X1100" i="70"/>
  <c r="Y1100" i="70"/>
  <c r="X1101" i="70"/>
  <c r="X1102" i="70"/>
  <c r="Y1101" i="70"/>
  <c r="X1103" i="70"/>
  <c r="Y1102" i="70"/>
  <c r="Y1103" i="70"/>
  <c r="X1104" i="70"/>
  <c r="Y1104" i="70"/>
  <c r="X1105" i="70"/>
  <c r="Y1105" i="70"/>
  <c r="X1106" i="70"/>
  <c r="Y1106" i="70"/>
  <c r="X1107" i="70"/>
  <c r="Y1107" i="70"/>
  <c r="X1108" i="70"/>
  <c r="Y1108" i="70"/>
  <c r="X1109" i="70"/>
  <c r="X1110" i="70"/>
  <c r="Y1109" i="70"/>
  <c r="Y1110" i="70"/>
  <c r="X1111" i="70"/>
  <c r="X1112" i="70"/>
  <c r="Y1111" i="70"/>
  <c r="X1113" i="70"/>
  <c r="Y1112" i="70"/>
  <c r="X1114" i="70"/>
  <c r="Y1113" i="70"/>
  <c r="X1115" i="70"/>
  <c r="Y1114" i="70"/>
  <c r="Y1115" i="70"/>
  <c r="X1116" i="70"/>
  <c r="X1117" i="70"/>
  <c r="Y1116" i="70"/>
  <c r="X1118" i="70"/>
  <c r="Y1117" i="70"/>
  <c r="X1119" i="70"/>
  <c r="Y1118" i="70"/>
  <c r="X1120" i="70"/>
  <c r="Y1119" i="70"/>
  <c r="Y1120" i="70"/>
  <c r="X1121" i="70"/>
  <c r="Y1121" i="70"/>
  <c r="X1122" i="70"/>
  <c r="Y1122" i="70"/>
  <c r="X1123" i="70"/>
  <c r="X1124" i="70"/>
  <c r="Y1123" i="70"/>
  <c r="Y1124" i="70"/>
  <c r="X1125" i="70"/>
  <c r="X1126" i="70"/>
  <c r="Y1125" i="70"/>
  <c r="Y1126" i="70"/>
  <c r="X1127" i="70"/>
  <c r="Y1127" i="70"/>
  <c r="X1128" i="70"/>
  <c r="Y1128" i="70"/>
  <c r="X1129" i="70"/>
  <c r="X1130" i="70"/>
  <c r="Y1129" i="70"/>
  <c r="Y1130" i="70"/>
  <c r="X1131" i="70"/>
  <c r="Y1131" i="70"/>
  <c r="X1132" i="70"/>
  <c r="Y1132" i="70"/>
  <c r="X1133" i="70"/>
  <c r="X1134" i="70"/>
  <c r="Y1133" i="70"/>
  <c r="X1135" i="70"/>
  <c r="Y1134" i="70"/>
  <c r="X1136" i="70"/>
  <c r="Y1135" i="70"/>
  <c r="Y1136" i="70"/>
  <c r="X1137" i="70"/>
  <c r="Y1137" i="70"/>
  <c r="X1138" i="70"/>
  <c r="X1139" i="70"/>
  <c r="Y1138" i="70"/>
  <c r="Y1139" i="70"/>
  <c r="X1140" i="70"/>
  <c r="X1141" i="70"/>
  <c r="Y1140" i="70"/>
  <c r="Y1141" i="70"/>
  <c r="X1142" i="70"/>
  <c r="X1143" i="70"/>
  <c r="Y1142" i="70"/>
  <c r="Y1143" i="70"/>
  <c r="X1144" i="70"/>
  <c r="Y1144" i="70"/>
  <c r="X1145" i="70"/>
  <c r="X1146" i="70"/>
  <c r="Y1145" i="70"/>
  <c r="Y1146" i="70"/>
  <c r="X1147" i="70"/>
  <c r="X1148" i="70"/>
  <c r="Y1147" i="70"/>
  <c r="Y1148" i="70"/>
  <c r="X1149" i="70"/>
  <c r="Y1149" i="70"/>
  <c r="X1150" i="70"/>
  <c r="X1151" i="70"/>
  <c r="Y1150" i="70"/>
  <c r="Y1151" i="70"/>
  <c r="X1152" i="70"/>
  <c r="Y1152" i="70"/>
  <c r="X1153" i="70"/>
  <c r="X1154" i="70"/>
  <c r="Y1153" i="70"/>
  <c r="Y1154" i="70"/>
  <c r="X1155" i="70"/>
  <c r="Y1155" i="70"/>
  <c r="X1156" i="70"/>
  <c r="X1157" i="70"/>
  <c r="Y1156" i="70"/>
  <c r="Y1157" i="70"/>
  <c r="X1158" i="70"/>
  <c r="X1159" i="70"/>
  <c r="Y1158" i="70"/>
  <c r="X1160" i="70"/>
  <c r="Y1159" i="70"/>
  <c r="Y1160" i="70"/>
  <c r="X1161" i="70"/>
  <c r="Y1161" i="70"/>
  <c r="X1162" i="70"/>
  <c r="Y1162" i="70"/>
  <c r="X1163" i="70"/>
  <c r="X1164" i="70"/>
  <c r="Y1163" i="70"/>
  <c r="X1165" i="70"/>
  <c r="Y1164" i="70"/>
  <c r="Y1165" i="70"/>
  <c r="X1166" i="70"/>
  <c r="Y1166" i="70"/>
  <c r="X1167" i="70"/>
  <c r="X1168" i="70"/>
  <c r="Y1167" i="70"/>
  <c r="X1169" i="70"/>
  <c r="Y1168" i="70"/>
  <c r="Y1169" i="70"/>
  <c r="X1170" i="70"/>
  <c r="Y1170" i="70"/>
  <c r="X1171" i="70"/>
  <c r="Y1171" i="70"/>
  <c r="X1172" i="70"/>
  <c r="X1173" i="70"/>
  <c r="Y1172" i="70"/>
  <c r="X1174" i="70"/>
  <c r="Y1173" i="70"/>
  <c r="X1175" i="70"/>
  <c r="Y1174" i="70"/>
  <c r="Y1175" i="70"/>
  <c r="X1176" i="70"/>
  <c r="X1177" i="70"/>
  <c r="Y1176" i="70"/>
  <c r="X1178" i="70"/>
  <c r="Y1177" i="70"/>
  <c r="X1179" i="70"/>
  <c r="Y1178" i="70"/>
  <c r="Y1179" i="70"/>
  <c r="X1180" i="70"/>
  <c r="X1181" i="70"/>
  <c r="Y1180" i="70"/>
  <c r="Y1181" i="70"/>
  <c r="X1182" i="70"/>
  <c r="X1183" i="70"/>
  <c r="Y1182" i="70"/>
  <c r="X1184" i="70"/>
  <c r="Y1183" i="70"/>
  <c r="Y1184" i="70"/>
  <c r="X1185" i="70"/>
  <c r="Y1185" i="70"/>
  <c r="X1186" i="70"/>
  <c r="Y1186" i="70"/>
  <c r="X1187" i="70"/>
  <c r="Y1187" i="70"/>
  <c r="X1188" i="70"/>
  <c r="Y1188" i="70"/>
  <c r="X1189" i="70"/>
  <c r="X1190" i="70"/>
  <c r="Y1189" i="70"/>
  <c r="Y1190" i="70"/>
  <c r="X1191" i="70"/>
  <c r="Y1191" i="70"/>
  <c r="X1192" i="70"/>
  <c r="Y1192" i="70"/>
  <c r="X1193" i="70"/>
  <c r="Y1193" i="70"/>
  <c r="X1194" i="70"/>
  <c r="Y1194" i="70"/>
  <c r="X1195" i="70"/>
  <c r="Y1195" i="70"/>
  <c r="X1196" i="70"/>
  <c r="Y1196" i="70"/>
  <c r="X1197" i="70"/>
  <c r="Y1197" i="70"/>
  <c r="X1198" i="70"/>
  <c r="Y1198" i="70"/>
  <c r="X1199" i="70"/>
  <c r="X1200" i="70"/>
  <c r="Y1199" i="70"/>
  <c r="X1201" i="70"/>
  <c r="Y1200" i="70"/>
  <c r="Y1201" i="70"/>
  <c r="X1202" i="70"/>
  <c r="Y1202" i="70"/>
  <c r="X1203" i="70"/>
  <c r="X1204" i="70"/>
  <c r="Y1203" i="70"/>
  <c r="X1205" i="70"/>
  <c r="Y1204" i="70"/>
  <c r="X1206" i="70"/>
  <c r="Y1205" i="70"/>
  <c r="X1207" i="70"/>
  <c r="Y1206" i="70"/>
  <c r="X1208" i="70"/>
  <c r="Y1207" i="70"/>
  <c r="Y1208" i="70"/>
  <c r="X1209" i="70"/>
  <c r="X1210" i="70"/>
  <c r="Y1209" i="70"/>
  <c r="Y1210" i="70"/>
  <c r="X1211" i="70"/>
  <c r="Y1211" i="70"/>
  <c r="X1212" i="70"/>
  <c r="X1213" i="70"/>
  <c r="Y1212" i="70"/>
  <c r="Y1213" i="70"/>
  <c r="X1214" i="70"/>
  <c r="X1215" i="70"/>
  <c r="Y1214" i="70"/>
  <c r="Y1215" i="70"/>
  <c r="X1216" i="70"/>
  <c r="Y1216" i="70"/>
  <c r="X1217" i="70"/>
  <c r="X1218" i="70"/>
  <c r="Y1217" i="70"/>
  <c r="Y1218" i="70"/>
  <c r="X1219" i="70"/>
  <c r="Y1219" i="70"/>
  <c r="X1220" i="70"/>
  <c r="Y1220" i="70"/>
  <c r="X1221" i="70"/>
  <c r="X1222" i="70"/>
  <c r="Y1221" i="70"/>
  <c r="X1223" i="70"/>
  <c r="Y1222" i="70"/>
  <c r="X1224" i="70"/>
  <c r="Y1223" i="70"/>
  <c r="X1225" i="70"/>
  <c r="Y1224" i="70"/>
  <c r="Y1225" i="70"/>
  <c r="X1226" i="70"/>
  <c r="Y1226" i="70"/>
  <c r="X1227" i="70"/>
  <c r="Y1227" i="70"/>
  <c r="X1228" i="70"/>
  <c r="X1229" i="70"/>
  <c r="Y1228" i="70"/>
  <c r="X1230" i="70"/>
  <c r="Y1229" i="70"/>
  <c r="Y1230" i="70"/>
  <c r="X1231" i="70"/>
  <c r="X1232" i="70"/>
  <c r="Y1231" i="70"/>
  <c r="Y1232" i="70"/>
  <c r="X1233" i="70"/>
  <c r="X1234" i="70"/>
  <c r="Y1233" i="70"/>
  <c r="Y1234" i="70"/>
  <c r="X1235" i="70"/>
  <c r="X1236" i="70"/>
  <c r="Y1235" i="70"/>
  <c r="X1237" i="70"/>
  <c r="Y1236" i="70"/>
  <c r="Y1237" i="70"/>
  <c r="X1238" i="70"/>
  <c r="Y1238" i="70"/>
  <c r="X1239" i="70"/>
  <c r="Y1239" i="70"/>
  <c r="X1240" i="70"/>
  <c r="X1241" i="70"/>
  <c r="Y1240" i="70"/>
  <c r="Y1241" i="70"/>
  <c r="X1242" i="70"/>
  <c r="Y1242" i="70"/>
  <c r="X1243" i="70"/>
  <c r="Y1243" i="70"/>
  <c r="X1244" i="70"/>
  <c r="Y1244" i="70"/>
  <c r="X1245" i="70"/>
  <c r="X1246" i="70"/>
  <c r="Y1245" i="70"/>
  <c r="X1247" i="70"/>
  <c r="Y1246" i="70"/>
  <c r="X1248" i="70"/>
  <c r="Y1247" i="70"/>
  <c r="Y1248" i="70"/>
  <c r="X1249" i="70"/>
  <c r="Y1249" i="70"/>
  <c r="X1250" i="70"/>
  <c r="Y1250" i="70"/>
  <c r="X1251" i="70"/>
  <c r="Y1251" i="70"/>
  <c r="X1252" i="70"/>
  <c r="Y1252" i="70"/>
  <c r="X1253" i="70"/>
  <c r="Y1253" i="70"/>
  <c r="X1254" i="70"/>
  <c r="X1255" i="70"/>
  <c r="Y1254" i="70"/>
  <c r="Y1255" i="70"/>
  <c r="X1256" i="70"/>
  <c r="X1257" i="70"/>
  <c r="Y1256" i="70"/>
  <c r="X1258" i="70"/>
  <c r="Y1257" i="70"/>
  <c r="Y1258" i="70"/>
  <c r="X1259" i="70"/>
  <c r="X1260" i="70"/>
  <c r="Y1259" i="70"/>
  <c r="X1261" i="70"/>
  <c r="Y1260" i="70"/>
  <c r="X1262" i="70"/>
  <c r="Y1261" i="70"/>
  <c r="Y1262" i="70"/>
  <c r="X1263" i="70"/>
  <c r="Y1263" i="70"/>
  <c r="X1264" i="70"/>
  <c r="Y1264" i="70"/>
  <c r="X1265" i="70"/>
  <c r="Y1265" i="70"/>
  <c r="X1266" i="70"/>
  <c r="X1267" i="70"/>
  <c r="Y1266" i="70"/>
  <c r="X1268" i="70"/>
  <c r="Y1267" i="70"/>
  <c r="Y1268" i="70"/>
  <c r="X1269" i="70"/>
  <c r="X1270" i="70"/>
  <c r="Y1269" i="70"/>
  <c r="X1271" i="70"/>
  <c r="Y1270" i="70"/>
  <c r="Y1271" i="70"/>
  <c r="X1272" i="70"/>
  <c r="Y1272" i="70"/>
  <c r="X1273" i="70"/>
  <c r="Y1273" i="70"/>
  <c r="X1274" i="70"/>
  <c r="X1275" i="70"/>
  <c r="Y1274" i="70"/>
  <c r="X1276" i="70"/>
  <c r="Y1275" i="70"/>
  <c r="X1277" i="70"/>
  <c r="Y1276" i="70"/>
  <c r="Y1277" i="70"/>
  <c r="X1278" i="70"/>
  <c r="X1279" i="70"/>
  <c r="Y1278" i="70"/>
  <c r="Y1279" i="70"/>
  <c r="X1280" i="70"/>
  <c r="X1281" i="70"/>
  <c r="Y1280" i="70"/>
  <c r="X1282" i="70"/>
  <c r="Y1281" i="70"/>
  <c r="Y1282" i="70"/>
  <c r="X1283" i="70"/>
  <c r="Y1283" i="70"/>
  <c r="X1284" i="70"/>
  <c r="X1285" i="70"/>
  <c r="Y1284" i="70"/>
  <c r="X1286" i="70"/>
  <c r="Y1285" i="70"/>
  <c r="Y1286" i="70"/>
  <c r="X1287" i="70"/>
  <c r="X1288" i="70"/>
  <c r="Y1287" i="70"/>
  <c r="Y1288" i="70"/>
  <c r="X1289" i="70"/>
  <c r="X1290" i="70"/>
  <c r="Y1289" i="70"/>
  <c r="X1291" i="70"/>
  <c r="Y1290" i="70"/>
  <c r="Y1291" i="70"/>
  <c r="X1292" i="70"/>
  <c r="Y1292" i="70"/>
  <c r="X1293" i="70"/>
  <c r="Y1293" i="70"/>
  <c r="X1294" i="70"/>
  <c r="Y1294" i="70"/>
  <c r="X1295" i="70"/>
  <c r="Y1295" i="70"/>
  <c r="X1296" i="70"/>
  <c r="Y1296" i="70"/>
  <c r="X1297" i="70"/>
  <c r="X1298" i="70"/>
  <c r="Y1297" i="70"/>
  <c r="X1299" i="70"/>
  <c r="Y1298" i="70"/>
  <c r="X1300" i="70"/>
  <c r="Y1299" i="70"/>
  <c r="X1301" i="70"/>
  <c r="Y1300" i="70"/>
  <c r="Y1301" i="70"/>
  <c r="X1302" i="70"/>
  <c r="Y1302" i="70"/>
  <c r="X1303" i="70"/>
  <c r="X1304" i="70"/>
  <c r="Y1303" i="70"/>
  <c r="Y1304" i="70"/>
  <c r="X1305" i="70"/>
  <c r="Y1305" i="70"/>
  <c r="X1306" i="70"/>
  <c r="X1307" i="70"/>
  <c r="Y1306" i="70"/>
  <c r="Y1307" i="70"/>
  <c r="X1308" i="70"/>
  <c r="Y1308" i="70"/>
  <c r="X1309" i="70"/>
  <c r="X1310" i="70"/>
  <c r="Y1309" i="70"/>
  <c r="X1311" i="70"/>
  <c r="Y1310" i="70"/>
  <c r="X1312" i="70"/>
  <c r="Y1311" i="70"/>
  <c r="Y1312" i="70"/>
  <c r="X1313" i="70"/>
  <c r="Y1313" i="70"/>
  <c r="X1314" i="70"/>
  <c r="Y1314" i="70"/>
  <c r="X1315" i="70"/>
  <c r="X1316" i="70"/>
  <c r="Y1315" i="70"/>
  <c r="Y1316" i="70"/>
  <c r="X1317" i="70"/>
  <c r="Y1317" i="70"/>
  <c r="X1318" i="70"/>
  <c r="X1319" i="70"/>
  <c r="Y1318" i="70"/>
  <c r="X1320" i="70"/>
  <c r="Y1319" i="70"/>
  <c r="Y1320" i="70"/>
  <c r="X1321" i="70"/>
  <c r="X1322" i="70"/>
  <c r="Y1321" i="70"/>
  <c r="Y1322" i="70"/>
  <c r="X1323" i="70"/>
  <c r="X1324" i="70"/>
  <c r="Y1323" i="70"/>
  <c r="Y1324" i="70"/>
  <c r="X1325" i="70"/>
  <c r="X1326" i="70"/>
  <c r="Y1325" i="70"/>
  <c r="X1327" i="70"/>
  <c r="Y1326" i="70"/>
  <c r="X1328" i="70"/>
  <c r="Y1327" i="70"/>
  <c r="Y1328" i="70"/>
  <c r="X1329" i="70"/>
  <c r="Y1329" i="70"/>
  <c r="X1330" i="70"/>
  <c r="X1331" i="70"/>
  <c r="Y1330" i="70"/>
  <c r="Y1331" i="70"/>
  <c r="X1332" i="70"/>
  <c r="Y1332" i="70"/>
  <c r="X1333" i="70"/>
  <c r="Y1333" i="70"/>
  <c r="X1334" i="70"/>
  <c r="X1335" i="70"/>
  <c r="Y1334" i="70"/>
  <c r="Y1335" i="70"/>
  <c r="X1336" i="70"/>
  <c r="Y1336" i="70"/>
  <c r="X1337" i="70"/>
  <c r="Y1337" i="70"/>
  <c r="X1338" i="70"/>
  <c r="X1339" i="70"/>
  <c r="Y1338" i="70"/>
  <c r="Y1339" i="70"/>
  <c r="X1340" i="70"/>
  <c r="Y1340" i="70"/>
  <c r="X1341" i="70"/>
  <c r="Y1341" i="70"/>
  <c r="X1342" i="70"/>
  <c r="X1343" i="70"/>
  <c r="Y1342" i="70"/>
  <c r="X1344" i="70"/>
  <c r="Y1343" i="70"/>
  <c r="Y1344" i="70"/>
  <c r="X1345" i="70"/>
  <c r="X1346" i="70"/>
  <c r="Y1345" i="70"/>
  <c r="Y1346" i="70"/>
  <c r="X1347" i="70"/>
  <c r="X1348" i="70"/>
  <c r="Y1347" i="70"/>
  <c r="Y1348" i="70"/>
  <c r="X1349" i="70"/>
  <c r="X1350" i="70"/>
  <c r="Y1349" i="70"/>
  <c r="Y1350" i="70"/>
  <c r="X1351" i="70"/>
  <c r="X1352" i="70"/>
  <c r="Y1351" i="70"/>
  <c r="X1353" i="70"/>
  <c r="Y1352" i="70"/>
  <c r="Y1353" i="70"/>
  <c r="X1354" i="70"/>
  <c r="X1355" i="70"/>
  <c r="Y1354" i="70"/>
  <c r="X1356" i="70"/>
  <c r="Y1355" i="70"/>
  <c r="Y1356" i="70"/>
  <c r="X1357" i="70"/>
  <c r="X1358" i="70"/>
  <c r="Y1357" i="70"/>
  <c r="X1359" i="70"/>
  <c r="Y1358" i="70"/>
  <c r="X1360" i="70"/>
  <c r="Y1359" i="70"/>
  <c r="X1361" i="70"/>
  <c r="Y1360" i="70"/>
  <c r="Y1361" i="70"/>
  <c r="X1362" i="70"/>
  <c r="Y1362" i="70"/>
  <c r="X1363" i="70"/>
  <c r="Y1363" i="70"/>
  <c r="X1364" i="70"/>
  <c r="Y1364" i="70"/>
  <c r="X1365" i="70"/>
  <c r="X1366" i="70"/>
  <c r="Y1365" i="70"/>
  <c r="Y1366" i="70"/>
  <c r="X1367" i="70"/>
  <c r="Y1367" i="70"/>
  <c r="X1368" i="70"/>
  <c r="Y1368" i="70"/>
  <c r="X1369" i="70"/>
  <c r="X1370" i="70"/>
  <c r="Y1369" i="70"/>
  <c r="X1371" i="70"/>
  <c r="Y1370" i="70"/>
  <c r="Y1371" i="70"/>
  <c r="X1372" i="70"/>
  <c r="Y1372" i="70"/>
  <c r="X1373" i="70"/>
  <c r="Y1373" i="70"/>
  <c r="X1374" i="70"/>
  <c r="Y1374" i="70"/>
  <c r="X1375" i="70"/>
  <c r="Y1375" i="70"/>
  <c r="X1376" i="70"/>
  <c r="Y1376" i="70"/>
  <c r="X1377" i="70"/>
  <c r="X1378" i="70"/>
  <c r="Y1377" i="70"/>
  <c r="X1379" i="70"/>
  <c r="Y1378" i="70"/>
  <c r="Y1379" i="70"/>
  <c r="X1380" i="70"/>
  <c r="Y1380" i="70"/>
  <c r="X1381" i="70"/>
  <c r="Y1381" i="70"/>
  <c r="X1382" i="70"/>
  <c r="Y1382" i="70"/>
  <c r="X1383" i="70"/>
  <c r="X1384" i="70"/>
  <c r="Y1383" i="70"/>
  <c r="Y1384" i="70"/>
  <c r="X1385" i="70"/>
  <c r="Y1385" i="70"/>
  <c r="X1386" i="70"/>
  <c r="Y1386" i="70"/>
  <c r="X1387" i="70"/>
  <c r="X1388" i="70"/>
  <c r="Y1387" i="70"/>
  <c r="Y1388" i="70"/>
  <c r="X1389" i="70"/>
  <c r="Y1389" i="70"/>
  <c r="X1390" i="70"/>
  <c r="X1391" i="70"/>
  <c r="Y1390" i="70"/>
  <c r="X1392" i="70"/>
  <c r="Y1391" i="70"/>
  <c r="Y1392" i="70"/>
  <c r="X1393" i="70"/>
  <c r="Y1393" i="70"/>
  <c r="X1394" i="70"/>
  <c r="X1395" i="70"/>
  <c r="Y1394" i="70"/>
  <c r="Y1395" i="70"/>
  <c r="X1396" i="70"/>
  <c r="Y1396" i="70"/>
  <c r="X1397" i="70"/>
  <c r="X1398" i="70"/>
  <c r="Y1397" i="70"/>
  <c r="Y1398" i="70"/>
  <c r="X1399" i="70"/>
  <c r="X1400" i="70"/>
  <c r="Y1399" i="70"/>
  <c r="Y1400" i="70"/>
  <c r="X1401" i="70"/>
  <c r="Y1401" i="70"/>
  <c r="X1402" i="70"/>
  <c r="X1403" i="70"/>
  <c r="Y1402" i="70"/>
  <c r="X1404" i="70"/>
  <c r="Y1403" i="70"/>
  <c r="Y1404" i="70"/>
  <c r="X1405" i="70"/>
  <c r="Y1405" i="70"/>
  <c r="X1406" i="70"/>
  <c r="X1407" i="70"/>
  <c r="Y1406" i="70"/>
  <c r="X1408" i="70"/>
  <c r="Y1407" i="70"/>
  <c r="Y1408" i="70"/>
  <c r="X1409" i="70"/>
  <c r="Y1409" i="70"/>
  <c r="X1410" i="70"/>
  <c r="Y1410" i="70"/>
  <c r="X1411" i="70"/>
  <c r="Y1411" i="70"/>
  <c r="X1412" i="70"/>
  <c r="X1413" i="70"/>
  <c r="Y1412" i="70"/>
  <c r="Y1413" i="70"/>
  <c r="X1414" i="70"/>
  <c r="X1415" i="70"/>
  <c r="Y1414" i="70"/>
  <c r="X1416" i="70"/>
  <c r="Y1415" i="70"/>
  <c r="X1417" i="70"/>
  <c r="Y1416" i="70"/>
  <c r="Y1417" i="70"/>
  <c r="X1418" i="70"/>
  <c r="Y1418" i="70"/>
  <c r="X1419" i="70"/>
  <c r="X1420" i="70"/>
  <c r="Y1419" i="70"/>
  <c r="Y1420" i="70"/>
  <c r="X1421" i="70"/>
  <c r="X1422" i="70"/>
  <c r="Y1421" i="70"/>
  <c r="X1423" i="70"/>
  <c r="Y1422" i="70"/>
  <c r="X1424" i="70"/>
  <c r="Y1423" i="70"/>
  <c r="Y1424" i="70"/>
  <c r="X1425" i="70"/>
  <c r="Y1425" i="70"/>
  <c r="X1426" i="70"/>
  <c r="Y1426" i="70"/>
  <c r="X1427" i="70"/>
  <c r="Y1427" i="70"/>
  <c r="X1428" i="70"/>
  <c r="Y1428" i="70"/>
  <c r="X1429" i="70"/>
  <c r="X1430" i="70"/>
  <c r="Y1429" i="70"/>
  <c r="X1431" i="70"/>
  <c r="Y1430" i="70"/>
  <c r="Y1431" i="70"/>
  <c r="X1432" i="70"/>
  <c r="Y1432" i="70"/>
  <c r="X1433" i="70"/>
  <c r="Y1433" i="70"/>
  <c r="X1434" i="70"/>
  <c r="Y1434" i="70"/>
  <c r="X1435" i="70"/>
  <c r="X1436" i="70"/>
  <c r="Y1435" i="70"/>
  <c r="X1437" i="70"/>
  <c r="Y1436" i="70"/>
  <c r="X1438" i="70"/>
  <c r="Y1437" i="70"/>
  <c r="Y1438" i="70"/>
  <c r="X1439" i="70"/>
  <c r="Y1439" i="70"/>
  <c r="X1440" i="70"/>
  <c r="X1441" i="70"/>
  <c r="Y1440" i="70"/>
  <c r="X1442" i="70"/>
  <c r="Y1441" i="70"/>
  <c r="Y1442" i="70"/>
  <c r="X1443" i="70"/>
  <c r="Y1443" i="70"/>
  <c r="X1444" i="70"/>
  <c r="Y1444" i="70"/>
  <c r="X1445" i="70"/>
  <c r="X1446" i="70"/>
  <c r="Y1445" i="70"/>
  <c r="Y1446" i="70"/>
  <c r="X1447" i="70"/>
  <c r="Y1447" i="70"/>
  <c r="X1448" i="70"/>
  <c r="Y1448" i="70"/>
  <c r="X1449" i="70"/>
  <c r="Y1449" i="70"/>
  <c r="X1450" i="70"/>
  <c r="X1451" i="70"/>
  <c r="Y1450" i="70"/>
  <c r="Y1451" i="70"/>
  <c r="X1452" i="70"/>
  <c r="Y1452" i="70"/>
  <c r="X1453" i="70"/>
  <c r="Y1453" i="70"/>
  <c r="X1454" i="70"/>
  <c r="X1455" i="70"/>
  <c r="Y1454" i="70"/>
  <c r="Y1455" i="70"/>
  <c r="X1456" i="70"/>
  <c r="Y1456" i="70"/>
  <c r="X1457" i="70"/>
  <c r="Y1457" i="70"/>
  <c r="X1458" i="70"/>
  <c r="X1459" i="70"/>
  <c r="Y1458" i="70"/>
  <c r="X1460" i="70"/>
  <c r="Y1459" i="70"/>
  <c r="X1461" i="70"/>
  <c r="Y1460" i="70"/>
  <c r="X1462" i="70"/>
  <c r="Y1461" i="70"/>
  <c r="Y1462" i="70"/>
  <c r="X1463" i="70"/>
  <c r="Y1463" i="70"/>
  <c r="X1464" i="70"/>
  <c r="Y1464" i="70"/>
  <c r="X1465" i="70"/>
  <c r="X1466" i="70"/>
  <c r="Y1465" i="70"/>
  <c r="Y1466" i="70"/>
  <c r="X1467" i="70"/>
  <c r="X1468" i="70"/>
  <c r="Y1467" i="70"/>
  <c r="Y1468" i="70"/>
  <c r="X1469" i="70"/>
  <c r="Y1469" i="70"/>
  <c r="X1470" i="70"/>
  <c r="X1471" i="70"/>
  <c r="Y1470" i="70"/>
  <c r="Y1471" i="70"/>
  <c r="X1472" i="70"/>
  <c r="X1473" i="70"/>
  <c r="Y1472" i="70"/>
  <c r="Y1473" i="70"/>
  <c r="X1474" i="70"/>
  <c r="Y1474" i="70"/>
  <c r="X1475" i="70"/>
  <c r="Y1475" i="70"/>
  <c r="X1476" i="70"/>
  <c r="Y1476" i="70"/>
  <c r="X1477" i="70"/>
  <c r="X1478" i="70"/>
  <c r="Y1477" i="70"/>
  <c r="X1479" i="70"/>
  <c r="Y1478" i="70"/>
  <c r="Y1479" i="70"/>
  <c r="X1480" i="70"/>
  <c r="X1481" i="70"/>
  <c r="Y1480" i="70"/>
  <c r="X1482" i="70"/>
  <c r="Y1481" i="70"/>
  <c r="X1483" i="70"/>
  <c r="Y1482" i="70"/>
  <c r="X1484" i="70"/>
  <c r="Y1483" i="70"/>
  <c r="Y1484" i="70"/>
  <c r="X1485" i="70"/>
  <c r="Y1485" i="70"/>
  <c r="X1486" i="70"/>
  <c r="Y1486" i="70"/>
  <c r="X1487" i="70"/>
  <c r="X1488" i="70"/>
  <c r="Y1487" i="70"/>
  <c r="Y1488" i="70"/>
  <c r="X1489" i="70"/>
  <c r="Y1489" i="70"/>
  <c r="X1490" i="70"/>
  <c r="X1491" i="70"/>
  <c r="Y1490" i="70"/>
  <c r="Y1491" i="70"/>
  <c r="X1492" i="70"/>
  <c r="X1493" i="70"/>
  <c r="Y1492" i="70"/>
  <c r="X1494" i="70"/>
  <c r="Y1493" i="70"/>
  <c r="X1495" i="70"/>
  <c r="Y1494" i="70"/>
  <c r="Y1495" i="70"/>
  <c r="X1496" i="70"/>
  <c r="X1497" i="70"/>
  <c r="Y1496" i="70"/>
  <c r="X1498" i="70"/>
  <c r="Y1497" i="70"/>
  <c r="X1499" i="70"/>
  <c r="Y1498" i="70"/>
  <c r="X1500" i="70"/>
  <c r="Y1499" i="70"/>
  <c r="Y1500" i="70"/>
  <c r="X1501" i="70"/>
  <c r="X1502" i="70"/>
  <c r="Y1501" i="70"/>
  <c r="X1503" i="70"/>
  <c r="Y1502" i="70"/>
  <c r="Y1503" i="70"/>
  <c r="X1504" i="70"/>
  <c r="Y1504" i="70"/>
  <c r="X1505" i="70"/>
  <c r="Y1505" i="70"/>
  <c r="X1506" i="70"/>
  <c r="X1507" i="70"/>
  <c r="Y1506" i="70"/>
  <c r="Y1507" i="70"/>
  <c r="X1508" i="70"/>
  <c r="X1509" i="70"/>
  <c r="Y1508" i="70"/>
  <c r="Y1509" i="70"/>
  <c r="X1510" i="70"/>
  <c r="Y1510" i="70"/>
  <c r="X1511" i="70"/>
  <c r="X1512" i="70"/>
  <c r="Y1511" i="70"/>
  <c r="X1513" i="70"/>
  <c r="Y1512" i="70"/>
  <c r="X1514" i="70"/>
  <c r="Y1513" i="70"/>
  <c r="X1515" i="70"/>
  <c r="Y1514" i="70"/>
  <c r="X1516" i="70"/>
  <c r="Y1515" i="70"/>
  <c r="Y1516" i="70"/>
  <c r="X1517" i="70"/>
  <c r="X1518" i="70"/>
  <c r="Y1517" i="70"/>
  <c r="X1519" i="70"/>
  <c r="Y1518" i="70"/>
  <c r="Y1519" i="70"/>
  <c r="X1520" i="70"/>
  <c r="Y1520" i="70"/>
  <c r="X1521" i="70"/>
  <c r="Y1521" i="70"/>
  <c r="X1522" i="70"/>
  <c r="Y1522" i="70"/>
  <c r="X1523" i="70"/>
  <c r="Y1523" i="70"/>
  <c r="X1524" i="70"/>
  <c r="Y1524" i="70"/>
  <c r="X1525" i="70"/>
  <c r="X1526" i="70"/>
  <c r="Y1525" i="70"/>
  <c r="Y1526" i="70"/>
  <c r="X1527" i="70"/>
  <c r="X1528" i="70"/>
  <c r="Y1527" i="70"/>
  <c r="X1529" i="70"/>
  <c r="Y1528" i="70"/>
  <c r="Y1529" i="70"/>
  <c r="X1530" i="70"/>
  <c r="Y1530" i="70"/>
  <c r="X1531" i="70"/>
  <c r="X1532" i="70"/>
  <c r="Y1531" i="70"/>
  <c r="Y1532" i="70"/>
  <c r="X1533" i="70"/>
  <c r="X1534" i="70"/>
  <c r="Y1533" i="70"/>
  <c r="X1535" i="70"/>
  <c r="Y1534" i="70"/>
  <c r="X1536" i="70"/>
  <c r="Y1535" i="70"/>
  <c r="Y1536" i="70"/>
  <c r="X1537" i="70"/>
  <c r="Y1537" i="70"/>
  <c r="X1538" i="70"/>
  <c r="X1539" i="70"/>
  <c r="Y1538" i="70"/>
  <c r="Y1539" i="70"/>
  <c r="X1540" i="70"/>
  <c r="Y1540" i="70"/>
  <c r="X1541" i="70"/>
  <c r="Y1541" i="70"/>
  <c r="X1542" i="70"/>
  <c r="Y1542" i="70"/>
  <c r="X1543" i="70"/>
  <c r="Y1543" i="70"/>
  <c r="X1544" i="70"/>
  <c r="Y1544" i="70"/>
  <c r="X1545" i="70"/>
  <c r="Y1545" i="70"/>
  <c r="X1546" i="70"/>
  <c r="X1547" i="70"/>
  <c r="Y1546" i="70"/>
  <c r="Y1547" i="70"/>
  <c r="X1548" i="70"/>
  <c r="Y1548" i="70"/>
  <c r="X1549" i="70"/>
  <c r="X1550" i="70"/>
  <c r="Y1549" i="70"/>
  <c r="X1551" i="70"/>
  <c r="Y1550" i="70"/>
  <c r="X1552" i="70"/>
  <c r="Y1551" i="70"/>
  <c r="Y1552" i="70"/>
  <c r="X1553" i="70"/>
  <c r="Y1553" i="70"/>
  <c r="X1554" i="70"/>
  <c r="X1555" i="70"/>
  <c r="Y1554" i="70"/>
  <c r="X1556" i="70"/>
  <c r="Y1555" i="70"/>
  <c r="Y1556" i="70"/>
  <c r="X1557" i="70"/>
  <c r="X1558" i="70"/>
  <c r="Y1557" i="70"/>
  <c r="X1559" i="70"/>
  <c r="Y1558" i="70"/>
  <c r="X1560" i="70"/>
  <c r="Y1559" i="70"/>
  <c r="X1561" i="70"/>
  <c r="Y1560" i="70"/>
  <c r="Y1561" i="70"/>
  <c r="X1562" i="70"/>
  <c r="X1563" i="70"/>
  <c r="Y1562" i="70"/>
  <c r="Y1563" i="70"/>
  <c r="X1564" i="70"/>
  <c r="X1565" i="70"/>
  <c r="Y1564" i="70"/>
  <c r="Y1565" i="70"/>
  <c r="X1566" i="70"/>
  <c r="X1567" i="70"/>
  <c r="Y1566" i="70"/>
  <c r="X1568" i="70"/>
  <c r="Y1567" i="70"/>
  <c r="X1569" i="70"/>
  <c r="Y1568" i="70"/>
  <c r="X1570" i="70"/>
  <c r="Y1569" i="70"/>
  <c r="X1571" i="70"/>
  <c r="Y1570" i="70"/>
  <c r="X1572" i="70"/>
  <c r="Y1571" i="70"/>
  <c r="Y1572" i="70"/>
  <c r="X1573" i="70"/>
  <c r="X1574" i="70"/>
  <c r="Y1573" i="70"/>
  <c r="Y1574" i="70"/>
  <c r="X1575" i="70"/>
  <c r="X1576" i="70"/>
  <c r="Y1575" i="70"/>
  <c r="Y1576" i="70"/>
  <c r="X1577" i="70"/>
  <c r="Y1577" i="70"/>
  <c r="X1578" i="70"/>
  <c r="X1579" i="70"/>
  <c r="Y1578" i="70"/>
  <c r="Y1579" i="70"/>
  <c r="X1580" i="70"/>
  <c r="Y1580" i="70"/>
  <c r="X1581" i="70"/>
  <c r="Y1581" i="70"/>
  <c r="X1582" i="70"/>
  <c r="Y1582" i="70"/>
  <c r="X1583" i="70"/>
  <c r="Y1583" i="70"/>
  <c r="X1584" i="70"/>
  <c r="Y1584" i="70"/>
  <c r="X1585" i="70"/>
  <c r="X1586" i="70"/>
  <c r="Y1585" i="70"/>
  <c r="Y1586" i="70"/>
  <c r="X1587" i="70"/>
  <c r="X1588" i="70"/>
  <c r="Y1587" i="70"/>
  <c r="X1589" i="70"/>
  <c r="Y1588" i="70"/>
  <c r="X1590" i="70"/>
  <c r="Y1589" i="70"/>
  <c r="X1591" i="70"/>
  <c r="Y1590" i="70"/>
  <c r="X1592" i="70"/>
  <c r="Y1591" i="70"/>
  <c r="Y1592" i="70"/>
  <c r="X1593" i="70"/>
  <c r="Y1593" i="70"/>
  <c r="X1594" i="70"/>
  <c r="X1595" i="70"/>
  <c r="Y1594" i="70"/>
  <c r="X1596" i="70"/>
  <c r="Y1595" i="70"/>
  <c r="X1597" i="70"/>
  <c r="Y1596" i="70"/>
  <c r="Y1597" i="70"/>
  <c r="X1598" i="70"/>
  <c r="X1599" i="70"/>
  <c r="Y1598" i="70"/>
  <c r="X1600" i="70"/>
  <c r="Y1599" i="70"/>
  <c r="Y1600" i="70"/>
  <c r="X1601" i="70"/>
  <c r="X1602" i="70"/>
  <c r="Y1601" i="70"/>
  <c r="Y1602" i="70"/>
  <c r="X1603" i="70"/>
  <c r="X1604" i="70"/>
  <c r="Y1603" i="70"/>
  <c r="Y1604" i="70"/>
  <c r="X1605" i="70"/>
  <c r="X1606" i="70"/>
  <c r="Y1605" i="70"/>
  <c r="X1607" i="70"/>
  <c r="Y1606" i="70"/>
  <c r="X1608" i="70"/>
  <c r="Y1607" i="70"/>
  <c r="Y1608" i="70"/>
  <c r="X1609" i="70"/>
  <c r="Y1609" i="70"/>
  <c r="X1610" i="70"/>
  <c r="Y1610" i="70"/>
  <c r="X1611" i="70"/>
  <c r="Y1611" i="70"/>
  <c r="X1612" i="70"/>
  <c r="X1613" i="70"/>
  <c r="Y1612" i="70"/>
  <c r="Y1613" i="70"/>
  <c r="X1614" i="70"/>
  <c r="Y1614" i="70"/>
  <c r="X1615" i="70"/>
  <c r="X1616" i="70"/>
  <c r="Y1615" i="70"/>
  <c r="Y1616" i="70"/>
  <c r="X1617" i="70"/>
  <c r="X1618" i="70"/>
  <c r="Y1617" i="70"/>
  <c r="Y1618" i="70"/>
  <c r="X1619" i="70"/>
  <c r="Y1619" i="70"/>
  <c r="X1620" i="70"/>
  <c r="X1621" i="70"/>
  <c r="Y1620" i="70"/>
  <c r="X1622" i="70"/>
  <c r="Y1621" i="70"/>
  <c r="Y1622" i="70"/>
  <c r="X1623" i="70"/>
  <c r="Y1623" i="70"/>
  <c r="X1624" i="70"/>
  <c r="X1625" i="70"/>
  <c r="Y1624" i="70"/>
  <c r="X1626" i="70"/>
  <c r="Y1625" i="70"/>
  <c r="X1627" i="70"/>
  <c r="Y1626" i="70"/>
  <c r="X1628" i="70"/>
  <c r="Y1627" i="70"/>
  <c r="Y1628" i="70"/>
  <c r="X1629" i="70"/>
  <c r="X1630" i="70"/>
  <c r="Y1629" i="70"/>
  <c r="X1631" i="70"/>
  <c r="Y1630" i="70"/>
  <c r="X1632" i="70"/>
  <c r="Y1631" i="70"/>
  <c r="Y1632" i="70"/>
  <c r="X1633" i="70"/>
  <c r="Y1633" i="70"/>
  <c r="X1634" i="70"/>
  <c r="X1635" i="70"/>
  <c r="Y1634" i="70"/>
  <c r="X1636" i="70"/>
  <c r="Y1635" i="70"/>
  <c r="X1637" i="70"/>
  <c r="Y1636" i="70"/>
  <c r="Y1637" i="70"/>
  <c r="X1638" i="70"/>
  <c r="X1639" i="70"/>
  <c r="Y1638" i="70"/>
  <c r="X1640" i="70"/>
  <c r="Y1639" i="70"/>
  <c r="Y1640" i="70"/>
  <c r="X1641" i="70"/>
  <c r="X1642" i="70"/>
  <c r="Y1641" i="70"/>
  <c r="Y1642" i="70"/>
  <c r="X1643" i="70"/>
  <c r="Y1643" i="70"/>
  <c r="X1644" i="70"/>
  <c r="Y1644" i="70"/>
  <c r="X1645" i="70"/>
  <c r="X1646" i="70"/>
  <c r="Y1645" i="70"/>
  <c r="X1647" i="70"/>
  <c r="Y1646" i="70"/>
  <c r="X1648" i="70"/>
  <c r="Y1647" i="70"/>
  <c r="Y1648" i="70"/>
  <c r="X1649" i="70"/>
  <c r="Y1649" i="70"/>
  <c r="X1650" i="70"/>
  <c r="Y1650" i="70"/>
  <c r="X1651" i="70"/>
  <c r="X1652" i="70"/>
  <c r="Y1651" i="70"/>
  <c r="Y1652" i="70"/>
  <c r="X1653" i="70"/>
  <c r="Y1653" i="70"/>
  <c r="X1654" i="70"/>
  <c r="Y1654" i="70"/>
  <c r="X1655" i="70"/>
  <c r="X1656" i="70"/>
  <c r="Y1655" i="70"/>
  <c r="X1657" i="70"/>
  <c r="Y1656" i="70"/>
  <c r="X1658" i="70"/>
  <c r="Y1657" i="70"/>
  <c r="X1659" i="70"/>
  <c r="Y1658" i="70"/>
  <c r="Y1659" i="70"/>
  <c r="X1660" i="70"/>
  <c r="Y1660" i="70"/>
  <c r="X1661" i="70"/>
  <c r="X1662" i="70"/>
  <c r="Y1661" i="70"/>
  <c r="X1663" i="70"/>
  <c r="Y1662" i="70"/>
  <c r="X1664" i="70"/>
  <c r="Y1663" i="70"/>
  <c r="Y1664" i="70"/>
  <c r="X1665" i="70"/>
  <c r="Y1665" i="70"/>
  <c r="X1666" i="70"/>
  <c r="Y1666" i="70"/>
  <c r="X1667" i="70"/>
  <c r="Y1667" i="70"/>
  <c r="X1668" i="70"/>
  <c r="X1669" i="70"/>
  <c r="Y1668" i="70"/>
  <c r="X1670" i="70"/>
  <c r="Y1669" i="70"/>
  <c r="X1671" i="70"/>
  <c r="Y1670" i="70"/>
  <c r="X1672" i="70"/>
  <c r="Y1671" i="70"/>
  <c r="Y1672" i="70"/>
  <c r="X1673" i="70"/>
  <c r="X1674" i="70"/>
  <c r="Y1673" i="70"/>
  <c r="X1675" i="70"/>
  <c r="Y1674" i="70"/>
  <c r="X1676" i="70"/>
  <c r="Y1675" i="70"/>
  <c r="Y1676" i="70"/>
  <c r="X1677" i="70"/>
  <c r="X1678" i="70"/>
  <c r="Y1677" i="70"/>
  <c r="X1679" i="70"/>
  <c r="Y1678" i="70"/>
  <c r="X1680" i="70"/>
  <c r="Y1679" i="70"/>
  <c r="X1681" i="70"/>
  <c r="Y1680" i="70"/>
  <c r="Y1681" i="70"/>
  <c r="X1682" i="70"/>
  <c r="X1683" i="70"/>
  <c r="Y1682" i="70"/>
  <c r="Y1683" i="70"/>
  <c r="X1684" i="70"/>
  <c r="Y1684" i="70"/>
  <c r="X1685" i="70"/>
  <c r="X1686" i="70"/>
  <c r="Y1685" i="70"/>
  <c r="X1687" i="70"/>
  <c r="Y1686" i="70"/>
  <c r="Y1687" i="70"/>
  <c r="X1688" i="70"/>
  <c r="X1689" i="70"/>
  <c r="Y1688" i="70"/>
  <c r="Y1689" i="70"/>
  <c r="X1690" i="70"/>
  <c r="Y1690" i="70"/>
  <c r="X1691" i="70"/>
  <c r="X1692" i="70"/>
  <c r="Y1691" i="70"/>
  <c r="Y1692" i="70"/>
  <c r="X1693" i="70"/>
  <c r="X1694" i="70"/>
  <c r="Y1693" i="70"/>
  <c r="Y1694" i="70"/>
  <c r="X1695" i="70"/>
  <c r="X1696" i="70"/>
  <c r="Y1695" i="70"/>
  <c r="Y1696" i="70"/>
  <c r="X1697" i="70"/>
  <c r="Y1697" i="70"/>
  <c r="X1698" i="70"/>
  <c r="Y1698" i="70"/>
  <c r="X1699" i="70"/>
  <c r="Y1699" i="70"/>
  <c r="X1700" i="70"/>
  <c r="Y1700" i="70"/>
  <c r="X1701" i="70"/>
  <c r="Y1701" i="70"/>
  <c r="X1702" i="70"/>
  <c r="Y1702" i="70"/>
  <c r="X1703" i="70"/>
  <c r="Y1703" i="70"/>
  <c r="X1704" i="70"/>
  <c r="X1705" i="70"/>
  <c r="Y1704" i="70"/>
  <c r="X1706" i="70"/>
  <c r="Y1705" i="70"/>
  <c r="X1707" i="70"/>
  <c r="Y1706" i="70"/>
  <c r="X1708" i="70"/>
  <c r="Y1707" i="70"/>
  <c r="Y1708" i="70"/>
  <c r="X1709" i="70"/>
  <c r="Y1709" i="70"/>
  <c r="X1710" i="70"/>
  <c r="X1711" i="70"/>
  <c r="Y1710" i="70"/>
  <c r="Y1711" i="70"/>
  <c r="X1712" i="70"/>
  <c r="Y1712" i="70"/>
  <c r="X1713" i="70"/>
  <c r="Y1713" i="70"/>
  <c r="X1714" i="70"/>
  <c r="Y1714" i="70"/>
  <c r="X1715" i="70"/>
  <c r="X1716" i="70"/>
  <c r="Y1715" i="70"/>
  <c r="Y1716" i="70"/>
  <c r="X1717" i="70"/>
  <c r="Y1717" i="70"/>
  <c r="X1718" i="70"/>
  <c r="Y1718" i="70"/>
  <c r="X1719" i="70"/>
  <c r="X1720" i="70"/>
  <c r="Y1719" i="70"/>
  <c r="X1721" i="70"/>
  <c r="Y1720" i="70"/>
  <c r="X1722" i="70"/>
  <c r="Y1721" i="70"/>
  <c r="X1723" i="70"/>
  <c r="Y1722" i="70"/>
  <c r="X1724" i="70"/>
  <c r="Y1723" i="70"/>
  <c r="Y1724" i="70"/>
  <c r="X1725" i="70"/>
  <c r="X1726" i="70"/>
  <c r="Y1725" i="70"/>
  <c r="X1727" i="70"/>
  <c r="Y1726" i="70"/>
  <c r="X1728" i="70"/>
  <c r="Y1727" i="70"/>
  <c r="Y1728" i="70"/>
  <c r="X1729" i="70"/>
  <c r="Y1729" i="70"/>
  <c r="X1730" i="70"/>
  <c r="X1731" i="70"/>
  <c r="Y1730" i="70"/>
  <c r="X1732" i="70"/>
  <c r="Y1731" i="70"/>
  <c r="X1733" i="70"/>
  <c r="Y1732" i="70"/>
  <c r="Y1733" i="70"/>
  <c r="X1734" i="70"/>
  <c r="X1735" i="70"/>
  <c r="Y1734" i="70"/>
  <c r="X1736" i="70"/>
  <c r="Y1735" i="70"/>
  <c r="Y1736" i="70"/>
  <c r="X1737" i="70"/>
  <c r="Y1737" i="70"/>
  <c r="X1738" i="70"/>
  <c r="X1739" i="70"/>
  <c r="Y1738" i="70"/>
  <c r="X1740" i="70"/>
  <c r="Y1739" i="70"/>
  <c r="Y1740" i="70"/>
  <c r="X1741" i="70"/>
  <c r="Y1741" i="70"/>
  <c r="X1742" i="70"/>
  <c r="Y1742" i="70"/>
  <c r="X1743" i="70"/>
  <c r="Y1743" i="70"/>
  <c r="X1744" i="70"/>
  <c r="Y1744" i="70"/>
  <c r="X1745" i="70"/>
  <c r="X1746" i="70"/>
  <c r="Y1745" i="70"/>
  <c r="X1747" i="70"/>
  <c r="Y1746" i="70"/>
  <c r="X1748" i="70"/>
  <c r="Y1747" i="70"/>
  <c r="X1749" i="70"/>
  <c r="Y1748" i="70"/>
  <c r="Y1749" i="70"/>
  <c r="X1750" i="70"/>
  <c r="X1751" i="70"/>
  <c r="Y1750" i="70"/>
  <c r="Y1751" i="70"/>
  <c r="X1752" i="70"/>
  <c r="X1753" i="70"/>
  <c r="Y1752" i="70"/>
  <c r="X1754" i="70"/>
  <c r="Y1753" i="70"/>
  <c r="Y1754" i="70"/>
  <c r="X1755" i="70"/>
  <c r="X1756" i="70"/>
  <c r="Y1755" i="70"/>
  <c r="Y1756" i="70"/>
  <c r="X1757" i="70"/>
  <c r="X1758" i="70"/>
  <c r="Y1757" i="70"/>
  <c r="X1759" i="70"/>
  <c r="Y1758" i="70"/>
  <c r="X1760" i="70"/>
  <c r="Y1759" i="70"/>
  <c r="Y1760" i="70"/>
  <c r="X1761" i="70"/>
  <c r="Y1761" i="70"/>
  <c r="X1762" i="70"/>
  <c r="X1763" i="70"/>
  <c r="Y1762" i="70"/>
  <c r="Y1763" i="70"/>
  <c r="X1764" i="70"/>
  <c r="X1765" i="70"/>
  <c r="Y1764" i="70"/>
  <c r="Y1765" i="70"/>
  <c r="X1766" i="70"/>
  <c r="Y1766" i="70"/>
  <c r="X1767" i="70"/>
  <c r="Y1767" i="70"/>
  <c r="X1768" i="70"/>
  <c r="X1769" i="70"/>
  <c r="Y1768" i="70"/>
  <c r="X1770" i="70"/>
  <c r="Y1769" i="70"/>
  <c r="X1771" i="70"/>
  <c r="Y1770" i="70"/>
  <c r="X1772" i="70"/>
  <c r="Y1771" i="70"/>
  <c r="X1773" i="70"/>
  <c r="Y1772" i="70"/>
  <c r="X1774" i="70"/>
  <c r="Y1773" i="70"/>
  <c r="X1775" i="70"/>
  <c r="Y1774" i="70"/>
  <c r="Y1775" i="70"/>
  <c r="X1776" i="70"/>
  <c r="Y1776" i="70"/>
  <c r="X1777" i="70"/>
  <c r="X1778" i="70"/>
  <c r="Y1777" i="70"/>
  <c r="X1779" i="70"/>
  <c r="Y1778" i="70"/>
  <c r="Y1779" i="70"/>
  <c r="X1780" i="70"/>
  <c r="Y1780" i="70"/>
  <c r="X1781" i="70"/>
  <c r="Y1781" i="70"/>
  <c r="X1782" i="70"/>
  <c r="X1783" i="70"/>
  <c r="Y1782" i="70"/>
  <c r="Y1783" i="70"/>
  <c r="X1784" i="70"/>
  <c r="X1785" i="70"/>
  <c r="Y1784" i="70"/>
  <c r="Y1785" i="70"/>
  <c r="X1786" i="70"/>
  <c r="X1787" i="70"/>
  <c r="Y1786" i="70"/>
  <c r="Y1787" i="70"/>
  <c r="X1788" i="70"/>
  <c r="X1789" i="70"/>
  <c r="Y1788" i="70"/>
  <c r="X1790" i="70"/>
  <c r="Y1789" i="70"/>
  <c r="Y1790" i="70"/>
  <c r="X1791" i="70"/>
  <c r="X1792" i="70"/>
  <c r="Y1791" i="70"/>
  <c r="Y1792" i="70"/>
  <c r="X1793" i="70"/>
  <c r="X1794" i="70"/>
  <c r="Y1793" i="70"/>
  <c r="X1795" i="70"/>
  <c r="Y1794" i="70"/>
  <c r="Y1795" i="70"/>
  <c r="X1796" i="70"/>
  <c r="X1797" i="70"/>
  <c r="Y1796" i="70"/>
  <c r="X1798" i="70"/>
  <c r="Y1797" i="70"/>
  <c r="X1799" i="70"/>
  <c r="Y1798" i="70"/>
  <c r="Y1799" i="70"/>
  <c r="X1800" i="70"/>
  <c r="X1801" i="70"/>
  <c r="Y1800" i="70"/>
  <c r="X1802" i="70"/>
  <c r="Y1801" i="70"/>
  <c r="X1803" i="70"/>
  <c r="Y1802" i="70"/>
  <c r="X1804" i="70"/>
  <c r="Y1803" i="70"/>
  <c r="Y1804" i="70"/>
  <c r="X1805" i="70"/>
  <c r="Y1805" i="70"/>
  <c r="X1806" i="70"/>
  <c r="X1807" i="70"/>
  <c r="Y1806" i="70"/>
  <c r="X1808" i="70"/>
  <c r="Y1807" i="70"/>
  <c r="Y1808" i="70"/>
  <c r="X1809" i="70"/>
  <c r="Y1809" i="70"/>
  <c r="X1810" i="70"/>
  <c r="Y1810" i="70"/>
  <c r="X1811" i="70"/>
  <c r="Y1811" i="70"/>
  <c r="X1812" i="70"/>
  <c r="Y1812" i="70"/>
  <c r="X1813" i="70"/>
  <c r="X1814" i="70"/>
  <c r="Y1813" i="70"/>
  <c r="X1815" i="70"/>
  <c r="Y1814" i="70"/>
  <c r="X1816" i="70"/>
  <c r="Y1815" i="70"/>
  <c r="Y1816" i="70"/>
  <c r="X1817" i="70"/>
  <c r="Y1817" i="70"/>
  <c r="X1818" i="70"/>
  <c r="Y1818" i="70"/>
  <c r="X1819" i="70"/>
  <c r="Y1819" i="70"/>
  <c r="X1820" i="70"/>
  <c r="X1821" i="70"/>
  <c r="Y1820" i="70"/>
  <c r="X1822" i="70"/>
  <c r="Y1821" i="70"/>
  <c r="X1823" i="70"/>
  <c r="Y1822" i="70"/>
  <c r="X1824" i="70"/>
  <c r="Y1823" i="70"/>
  <c r="Y1824" i="70"/>
  <c r="X1825" i="70"/>
  <c r="X1826" i="70"/>
  <c r="Y1825" i="70"/>
  <c r="X1827" i="70"/>
  <c r="Y1826" i="70"/>
  <c r="X1828" i="70"/>
  <c r="Y1827" i="70"/>
  <c r="X1829" i="70"/>
  <c r="Y1828" i="70"/>
  <c r="Y1829" i="70"/>
  <c r="X1830" i="70"/>
  <c r="Y1830" i="70"/>
  <c r="X1831" i="70"/>
  <c r="X1832" i="70"/>
  <c r="Y1831" i="70"/>
  <c r="Y1832" i="70"/>
  <c r="X1833" i="70"/>
  <c r="Y1833" i="70"/>
  <c r="X1834" i="70"/>
  <c r="Y1834" i="70"/>
  <c r="X1835" i="70"/>
  <c r="Y1835" i="70"/>
  <c r="X1836" i="70"/>
  <c r="X1837" i="70"/>
  <c r="Y1836" i="70"/>
  <c r="Y1837" i="70"/>
  <c r="X1838" i="70"/>
  <c r="X1839" i="70"/>
  <c r="Y1838" i="70"/>
  <c r="Y1839" i="70"/>
  <c r="X1840" i="70"/>
  <c r="X1841" i="70"/>
  <c r="Y1840" i="70"/>
  <c r="X1842" i="70"/>
  <c r="Y1841" i="70"/>
  <c r="X1843" i="70"/>
  <c r="Y1842" i="70"/>
  <c r="X1844" i="70"/>
  <c r="Y1843" i="70"/>
  <c r="Y1844" i="70"/>
  <c r="X1845" i="70"/>
  <c r="Y1845" i="70"/>
  <c r="X1846" i="70"/>
  <c r="Y1846" i="70"/>
  <c r="X1847" i="70"/>
  <c r="Y1847" i="70"/>
  <c r="X1848" i="70"/>
  <c r="X1849" i="70"/>
  <c r="Y1848" i="70"/>
  <c r="Y1849" i="70"/>
  <c r="X1850" i="70"/>
  <c r="X1851" i="70"/>
  <c r="Y1850" i="70"/>
  <c r="X1852" i="70"/>
  <c r="Y1851" i="70"/>
  <c r="X1853" i="70"/>
  <c r="Y1852" i="70"/>
  <c r="X1854" i="70"/>
  <c r="Y1853" i="70"/>
  <c r="Y1854" i="70"/>
  <c r="X1855" i="70"/>
  <c r="X1856" i="70"/>
  <c r="Y1855" i="70"/>
  <c r="Y1856" i="70"/>
  <c r="X1857" i="70"/>
  <c r="X1858" i="70"/>
  <c r="Y1857" i="70"/>
  <c r="X1859" i="70"/>
  <c r="Y1858" i="70"/>
  <c r="X1860" i="70"/>
  <c r="Y1859" i="70"/>
  <c r="X1861" i="70"/>
  <c r="Y1860" i="70"/>
  <c r="Y1861" i="70"/>
  <c r="X1862" i="70"/>
  <c r="X1863" i="70"/>
  <c r="Y1862" i="70"/>
  <c r="Y1863" i="70"/>
  <c r="X1864" i="70"/>
  <c r="X1865" i="70"/>
  <c r="Y1864" i="70"/>
  <c r="Y1865" i="70"/>
  <c r="X1866" i="70"/>
  <c r="X1867" i="70"/>
  <c r="Y1866" i="70"/>
  <c r="X1868" i="70"/>
  <c r="Y1867" i="70"/>
  <c r="Y1868" i="70"/>
  <c r="X1869" i="70"/>
  <c r="X1870" i="70"/>
  <c r="Y1869" i="70"/>
  <c r="X1871" i="70"/>
  <c r="Y1870" i="70"/>
  <c r="Y1871" i="70"/>
  <c r="X1872" i="70"/>
  <c r="X1873" i="70"/>
  <c r="Y1872" i="70"/>
  <c r="Y1873" i="70"/>
  <c r="X1874" i="70"/>
  <c r="X1875" i="70"/>
  <c r="Y1874" i="70"/>
  <c r="Y1875" i="70"/>
  <c r="X1876" i="70"/>
  <c r="Y1876" i="70"/>
  <c r="X1877" i="70"/>
  <c r="X1878" i="70"/>
  <c r="Y1877" i="70"/>
  <c r="X1879" i="70"/>
  <c r="Y1878" i="70"/>
  <c r="X1880" i="70"/>
  <c r="Y1879" i="70"/>
  <c r="X1881" i="70"/>
  <c r="Y1880" i="70"/>
  <c r="X1882" i="70"/>
  <c r="Y1881" i="70"/>
  <c r="Y1882" i="70"/>
  <c r="X1883" i="70"/>
  <c r="Y1883" i="70"/>
  <c r="X1884" i="70"/>
  <c r="Y1884" i="70"/>
  <c r="X1885" i="70"/>
  <c r="X1886" i="70"/>
  <c r="Y1885" i="70"/>
  <c r="X1887" i="70"/>
  <c r="Y1886" i="70"/>
  <c r="Y1887" i="70"/>
  <c r="X1888" i="70"/>
  <c r="Y1888" i="70"/>
  <c r="X1889" i="70"/>
  <c r="Y1889" i="70"/>
  <c r="X1890" i="70"/>
  <c r="Y1890" i="70"/>
  <c r="X1891" i="70"/>
  <c r="X1892" i="70"/>
  <c r="Y1891" i="70"/>
  <c r="X1893" i="70"/>
  <c r="Y1892" i="70"/>
  <c r="Y1893" i="70"/>
  <c r="X1894" i="70"/>
  <c r="Y1894" i="70"/>
  <c r="X1895" i="70"/>
  <c r="Y1895" i="70"/>
  <c r="X1896" i="70"/>
  <c r="X1897" i="70"/>
  <c r="Y1896" i="70"/>
  <c r="X1898" i="70"/>
  <c r="Y1897" i="70"/>
  <c r="X1899" i="70"/>
  <c r="Y1898" i="70"/>
  <c r="X1900" i="70"/>
  <c r="Y1899" i="70"/>
  <c r="Y1900" i="70"/>
  <c r="X1901" i="70"/>
  <c r="Y1901" i="70"/>
  <c r="X1902" i="70"/>
  <c r="Y1902" i="70"/>
  <c r="X1903" i="70"/>
  <c r="Y1903" i="70"/>
  <c r="X1904" i="70"/>
  <c r="X1905" i="70"/>
  <c r="Y1904" i="70"/>
  <c r="X1906" i="70"/>
  <c r="Y1905" i="70"/>
  <c r="X1907" i="70"/>
  <c r="Y1906" i="70"/>
  <c r="X1908" i="70"/>
  <c r="Y1907" i="70"/>
  <c r="X1909" i="70"/>
  <c r="Y1908" i="70"/>
  <c r="X1910" i="70"/>
  <c r="Y1909" i="70"/>
  <c r="X1911" i="70"/>
  <c r="Y1910" i="70"/>
  <c r="X1912" i="70"/>
  <c r="Y1911" i="70"/>
  <c r="Y1912" i="70"/>
  <c r="X1913" i="70"/>
  <c r="X1914" i="70"/>
  <c r="Y1913" i="70"/>
  <c r="X1915" i="70"/>
  <c r="Y1914" i="70"/>
  <c r="X1916" i="70"/>
  <c r="Y1915" i="70"/>
  <c r="Y1916" i="70"/>
  <c r="X1917" i="70"/>
  <c r="X1918" i="70"/>
  <c r="Y1917" i="70"/>
  <c r="Y1918" i="70"/>
  <c r="X1919" i="70"/>
  <c r="X1920" i="70"/>
  <c r="Y1919" i="70"/>
  <c r="X1921" i="70"/>
  <c r="Y1920" i="70"/>
  <c r="Y1921" i="70"/>
  <c r="X1922" i="70"/>
  <c r="X1923" i="70"/>
  <c r="Y1922" i="70"/>
  <c r="Y1923" i="70"/>
  <c r="X1924" i="70"/>
  <c r="X1925" i="70"/>
  <c r="Y1924" i="70"/>
  <c r="Y1925" i="70"/>
  <c r="X1926" i="70"/>
  <c r="Y1926" i="70"/>
  <c r="X1927" i="70"/>
  <c r="Y1927" i="70"/>
  <c r="X1928" i="70"/>
  <c r="Y1928" i="70"/>
  <c r="X1929" i="70"/>
  <c r="X1930" i="70"/>
  <c r="Y1929" i="70"/>
  <c r="X1931" i="70"/>
  <c r="Y1930" i="70"/>
  <c r="X1932" i="70"/>
  <c r="Y1931" i="70"/>
  <c r="X1933" i="70"/>
  <c r="Y1932" i="70"/>
  <c r="Y1933" i="70"/>
  <c r="X1934" i="70"/>
  <c r="Y1934" i="70"/>
  <c r="X1935" i="70"/>
  <c r="Y1935" i="70"/>
  <c r="X1936" i="70"/>
  <c r="Y1936" i="70"/>
  <c r="X1937" i="70"/>
  <c r="X1938" i="70"/>
  <c r="Y1937" i="70"/>
  <c r="X1939" i="70"/>
  <c r="Y1938" i="70"/>
  <c r="X1940" i="70"/>
  <c r="Y1939" i="70"/>
  <c r="Y1940" i="70"/>
  <c r="X1941" i="70"/>
  <c r="X1942" i="70"/>
  <c r="Y1941" i="70"/>
  <c r="X1943" i="70"/>
  <c r="Y1942" i="70"/>
  <c r="X1944" i="70"/>
  <c r="Y1943" i="70"/>
  <c r="X1945" i="70"/>
  <c r="Y1944" i="70"/>
  <c r="Y1945" i="70"/>
  <c r="X1946" i="70"/>
  <c r="X1947" i="70"/>
  <c r="Y1946" i="70"/>
  <c r="X1948" i="70"/>
  <c r="Y1947" i="70"/>
  <c r="Y1948" i="70"/>
  <c r="X1949" i="70"/>
  <c r="Y1949" i="70"/>
  <c r="X1950" i="70"/>
  <c r="Y1950" i="70"/>
  <c r="X1951" i="70"/>
  <c r="X1952" i="70"/>
  <c r="Y1951" i="70"/>
  <c r="Y1952" i="70"/>
  <c r="X1953" i="70"/>
  <c r="X1954" i="70"/>
  <c r="Y1953" i="70"/>
  <c r="X1955" i="70"/>
  <c r="Y1954" i="70"/>
  <c r="X1956" i="70"/>
  <c r="Y1955" i="70"/>
  <c r="Y1956" i="70"/>
  <c r="X1957" i="70"/>
  <c r="X1958" i="70"/>
  <c r="Y1957" i="70"/>
  <c r="X1959" i="70"/>
  <c r="Y1958" i="70"/>
  <c r="Y1959" i="70"/>
  <c r="X1960" i="70"/>
  <c r="Y1960" i="70"/>
  <c r="X1961" i="70"/>
  <c r="Y1961" i="70"/>
  <c r="X1962" i="70"/>
  <c r="X1963" i="70"/>
  <c r="Y1962" i="70"/>
  <c r="X1964" i="70"/>
  <c r="Y1963" i="70"/>
  <c r="X1965" i="70"/>
  <c r="Y1964" i="70"/>
  <c r="X1966" i="70"/>
  <c r="Y1965" i="70"/>
  <c r="Y1966" i="70"/>
  <c r="X1967" i="70"/>
  <c r="Y1967" i="70"/>
  <c r="X1968" i="70"/>
  <c r="X1969" i="70"/>
  <c r="Y1968" i="70"/>
  <c r="X1970" i="70"/>
  <c r="Y1969" i="70"/>
  <c r="Y1970" i="70"/>
  <c r="X1971" i="70"/>
  <c r="Y1971" i="70"/>
  <c r="X1972" i="70"/>
  <c r="Y1972" i="70"/>
  <c r="X1973" i="70"/>
  <c r="X1974" i="70"/>
  <c r="Y1973" i="70"/>
  <c r="X1975" i="70"/>
  <c r="Y1974" i="70"/>
  <c r="X1976" i="70"/>
  <c r="Y1975" i="70"/>
  <c r="Y1976" i="70"/>
  <c r="X1977" i="70"/>
  <c r="X1978" i="70"/>
  <c r="Y1977" i="70"/>
  <c r="X1979" i="70"/>
  <c r="Y1978" i="70"/>
  <c r="X1980" i="70"/>
  <c r="Y1979" i="70"/>
  <c r="Y1980" i="70"/>
  <c r="X1981" i="70"/>
  <c r="Y1981" i="70"/>
  <c r="X1982" i="70"/>
  <c r="X1983" i="70"/>
  <c r="Y1982" i="70"/>
  <c r="X1984" i="70"/>
  <c r="Y1983" i="70"/>
  <c r="Y1984" i="70"/>
  <c r="X1985" i="70"/>
  <c r="Y1985" i="70"/>
  <c r="X1986" i="70"/>
  <c r="Y1986" i="70"/>
  <c r="X1987" i="70"/>
  <c r="Y1987" i="70"/>
  <c r="X1988" i="70"/>
  <c r="Y1988" i="70"/>
  <c r="X1989" i="70"/>
  <c r="X1990" i="70"/>
  <c r="Y1989" i="70"/>
  <c r="Y1990" i="70"/>
  <c r="X1991" i="70"/>
  <c r="X1992" i="70"/>
  <c r="Y1991" i="70"/>
  <c r="X1993" i="70"/>
  <c r="Y1992" i="70"/>
  <c r="X1994" i="70"/>
  <c r="Y1993" i="70"/>
  <c r="Y1994" i="70"/>
  <c r="X1995" i="70"/>
  <c r="X1996" i="70"/>
  <c r="Y1995" i="70"/>
  <c r="Y1996" i="70"/>
  <c r="X1997" i="70"/>
  <c r="Y1997" i="70"/>
  <c r="X1998" i="70"/>
  <c r="Y1998" i="70"/>
  <c r="X1999" i="70"/>
  <c r="Y1999" i="70"/>
  <c r="X2000" i="70"/>
  <c r="Y2000" i="70"/>
  <c r="X2001" i="70"/>
  <c r="X2002" i="70"/>
  <c r="Y2001" i="70"/>
  <c r="Y2002" i="70"/>
  <c r="X2003" i="70"/>
  <c r="Y2003" i="70"/>
  <c r="X2004" i="70"/>
  <c r="Y2004" i="70"/>
  <c r="X2005" i="70"/>
  <c r="X2006" i="70"/>
  <c r="Y2005" i="70"/>
  <c r="X2007" i="70"/>
  <c r="Y2006" i="70"/>
  <c r="X2008" i="70"/>
  <c r="Y2007" i="70"/>
  <c r="Y2008" i="70"/>
  <c r="X2009" i="70"/>
  <c r="X2010" i="70"/>
  <c r="Y2009" i="70"/>
  <c r="X2011" i="70"/>
  <c r="Y2010" i="70"/>
  <c r="Y2011" i="70"/>
  <c r="X2012" i="70"/>
  <c r="X2013" i="70"/>
  <c r="Y2012" i="70"/>
  <c r="Y2013" i="70"/>
  <c r="X2014" i="70"/>
  <c r="X2015" i="70"/>
  <c r="Y2014" i="70"/>
  <c r="Y2015" i="70"/>
  <c r="X2016" i="70"/>
  <c r="X2017" i="70"/>
  <c r="Y2016" i="70"/>
  <c r="Y2017" i="70"/>
  <c r="X2018" i="70"/>
  <c r="X2019" i="70"/>
  <c r="Y2018" i="70"/>
  <c r="X2020" i="70"/>
  <c r="Y2019" i="70"/>
  <c r="Y2020" i="70"/>
  <c r="X2021" i="70"/>
  <c r="X2022" i="70"/>
  <c r="Y2021" i="70"/>
  <c r="X2023" i="70"/>
  <c r="Y2022" i="70"/>
  <c r="Y2023" i="70"/>
  <c r="X2024" i="70"/>
  <c r="X2025" i="70"/>
  <c r="Y2024" i="70"/>
  <c r="Y2025" i="70"/>
  <c r="X2026" i="70"/>
  <c r="X2027" i="70"/>
  <c r="Y2026" i="70"/>
  <c r="X2028" i="70"/>
  <c r="Y2027" i="70"/>
  <c r="X2029" i="70"/>
  <c r="Y2028" i="70"/>
  <c r="Y2029" i="70"/>
  <c r="X2030" i="70"/>
  <c r="X2031" i="70"/>
  <c r="Y2030" i="70"/>
  <c r="Y2031" i="70"/>
  <c r="X2032" i="70"/>
  <c r="X2033" i="70"/>
  <c r="Y2032" i="70"/>
  <c r="X2034" i="70"/>
  <c r="Y2033" i="70"/>
  <c r="X2035" i="70"/>
  <c r="Y2034" i="70"/>
  <c r="X2036" i="70"/>
  <c r="Y2035" i="70"/>
  <c r="Y2036" i="70"/>
  <c r="X2037" i="70"/>
  <c r="Y2037" i="70"/>
  <c r="X2038" i="70"/>
  <c r="Y2038" i="70"/>
  <c r="X2039" i="70"/>
  <c r="Y2039" i="70"/>
  <c r="X2040" i="70"/>
  <c r="Y2040" i="70"/>
  <c r="X2041" i="70"/>
  <c r="Y2041" i="70"/>
  <c r="X2042" i="70"/>
  <c r="X2043" i="70"/>
  <c r="Y2042" i="70"/>
  <c r="Y2043" i="70"/>
  <c r="X2044" i="70"/>
  <c r="Y2044" i="70"/>
  <c r="X2045" i="70"/>
  <c r="X2046" i="70"/>
  <c r="Y2045" i="70"/>
  <c r="X2047" i="70"/>
  <c r="Y2046" i="70"/>
  <c r="X2048" i="70"/>
  <c r="Y2047" i="70"/>
  <c r="X2049" i="70"/>
  <c r="Y2048" i="70"/>
  <c r="Y2049" i="70"/>
  <c r="X2050" i="70"/>
  <c r="Y2050" i="70"/>
  <c r="X2051" i="70"/>
  <c r="X2052" i="70"/>
  <c r="Y2051" i="70"/>
  <c r="X2053" i="70"/>
  <c r="Y2052" i="70"/>
  <c r="X2054" i="70"/>
  <c r="Y2053" i="70"/>
  <c r="Y2054" i="70"/>
  <c r="X2055" i="70"/>
  <c r="X2056" i="70"/>
  <c r="Y2055" i="70"/>
  <c r="X2057" i="70"/>
  <c r="Y2056" i="70"/>
  <c r="X2058" i="70"/>
  <c r="Y2057" i="70"/>
  <c r="Y2058" i="70"/>
  <c r="X2059" i="70"/>
  <c r="X2060" i="70"/>
  <c r="Y2059" i="70"/>
  <c r="Y2060" i="70"/>
  <c r="X2061" i="70"/>
  <c r="X2062" i="70"/>
  <c r="Y2061" i="70"/>
  <c r="Y2062" i="70"/>
  <c r="X2063" i="70"/>
  <c r="X2064" i="70"/>
  <c r="Y2063" i="70"/>
  <c r="Y2064" i="70"/>
  <c r="X2065" i="70"/>
  <c r="Y2065" i="70"/>
  <c r="X2066" i="70"/>
  <c r="X2067" i="70"/>
  <c r="Y2066" i="70"/>
  <c r="Y2067" i="70"/>
  <c r="X2068" i="70"/>
  <c r="X2069" i="70"/>
  <c r="Y2068" i="70"/>
  <c r="Y2069" i="70"/>
  <c r="X2070" i="70"/>
  <c r="X2071" i="70"/>
  <c r="Y2070" i="70"/>
  <c r="Y2071" i="70"/>
  <c r="X2072" i="70"/>
  <c r="Y2072" i="70"/>
  <c r="X2073" i="70"/>
  <c r="Y2073" i="70"/>
  <c r="X2074" i="70"/>
  <c r="Y2074" i="70"/>
  <c r="X2075" i="70"/>
  <c r="Y2075" i="70"/>
  <c r="X2076" i="70"/>
  <c r="X2077" i="70"/>
  <c r="Y2076" i="70"/>
  <c r="X2078" i="70"/>
  <c r="Y2077" i="70"/>
  <c r="X2079" i="70"/>
  <c r="Y2078" i="70"/>
  <c r="Y2079" i="70"/>
  <c r="X2080" i="70"/>
  <c r="Y2080" i="70"/>
  <c r="X2081" i="70"/>
  <c r="Y2081" i="70"/>
  <c r="X2082" i="70"/>
  <c r="Y2082" i="70"/>
  <c r="X2083" i="70"/>
  <c r="X2084" i="70"/>
  <c r="Y2083" i="70"/>
  <c r="Y2084" i="70"/>
  <c r="X2085" i="70"/>
  <c r="Y2085" i="70"/>
  <c r="X2086" i="70"/>
  <c r="X2087" i="70"/>
  <c r="Y2086" i="70"/>
  <c r="Y2087" i="70"/>
  <c r="X2088" i="70"/>
  <c r="X2089" i="70"/>
  <c r="Y2088" i="70"/>
  <c r="X2090" i="70"/>
  <c r="Y2089" i="70"/>
  <c r="Y2090" i="70"/>
  <c r="X2091" i="70"/>
  <c r="X2092" i="70"/>
  <c r="Y2091" i="70"/>
  <c r="X2093" i="70"/>
  <c r="Y2092" i="70"/>
  <c r="Y2093" i="70"/>
  <c r="X2094" i="70"/>
  <c r="Y2094" i="70"/>
  <c r="X2095" i="70"/>
  <c r="X2096" i="70"/>
  <c r="Y2095" i="70"/>
  <c r="X2097" i="70"/>
  <c r="Y2096" i="70"/>
  <c r="Y2097" i="70"/>
  <c r="X2098" i="70"/>
  <c r="X2099" i="70"/>
  <c r="Y2098" i="70"/>
  <c r="X2100" i="70"/>
  <c r="Y2099" i="70"/>
  <c r="X2101" i="70"/>
  <c r="Y2100" i="70"/>
  <c r="X2102" i="70"/>
  <c r="Y2101" i="70"/>
  <c r="X2103" i="70"/>
  <c r="Y2102" i="70"/>
  <c r="Y2103" i="70"/>
  <c r="X2104" i="70"/>
  <c r="Y2104" i="70"/>
  <c r="X2105" i="70"/>
  <c r="Y2105" i="70"/>
  <c r="X2106" i="70"/>
  <c r="X2107" i="70"/>
  <c r="Y2106" i="70"/>
  <c r="X2108" i="70"/>
  <c r="Y2107" i="70"/>
  <c r="X2109" i="70"/>
  <c r="Y2108" i="70"/>
  <c r="Y2109" i="70"/>
  <c r="X2110" i="70"/>
  <c r="Y2110" i="70"/>
  <c r="X2111" i="70"/>
  <c r="X2112" i="70"/>
  <c r="Y2111" i="70"/>
  <c r="X2113" i="70"/>
  <c r="Y2112" i="70"/>
  <c r="X2114" i="70"/>
  <c r="Y2113" i="70"/>
  <c r="X2115" i="70"/>
  <c r="Y2114" i="70"/>
  <c r="X2116" i="70"/>
  <c r="Y2115" i="70"/>
  <c r="Y2116" i="70"/>
  <c r="X2117" i="70"/>
  <c r="Y2117" i="70"/>
  <c r="X2118" i="70"/>
  <c r="Y2118" i="70"/>
  <c r="X2119" i="70"/>
  <c r="Y2119" i="70"/>
  <c r="X2120" i="70"/>
  <c r="Y2120" i="70"/>
  <c r="X2121" i="70"/>
  <c r="X2122" i="70"/>
  <c r="Y2121" i="70"/>
  <c r="Y2122" i="70"/>
  <c r="X2123" i="70"/>
  <c r="X2124" i="70"/>
  <c r="Y2123" i="70"/>
  <c r="X2125" i="70"/>
  <c r="Y2124" i="70"/>
  <c r="Y2125" i="70"/>
  <c r="X2126" i="70"/>
  <c r="X2127" i="70"/>
  <c r="Y2126" i="70"/>
  <c r="Y2127" i="70"/>
  <c r="X2128" i="70"/>
  <c r="X2129" i="70"/>
  <c r="Y2128" i="70"/>
  <c r="X2130" i="70"/>
  <c r="Y2129" i="70"/>
  <c r="X2131" i="70"/>
  <c r="Y2130" i="70"/>
  <c r="X2132" i="70"/>
  <c r="Y2131" i="70"/>
  <c r="Y2132" i="70"/>
  <c r="X2133" i="70"/>
  <c r="X2134" i="70"/>
  <c r="Y2133" i="70"/>
  <c r="X2135" i="70"/>
  <c r="Y2134" i="70"/>
  <c r="Y2135" i="70"/>
  <c r="X2136" i="70"/>
  <c r="Y2136" i="70"/>
  <c r="X2137" i="70"/>
  <c r="Y2137" i="70"/>
  <c r="X2138" i="70"/>
  <c r="Y2138" i="70"/>
  <c r="X2139" i="70"/>
  <c r="X2140" i="70"/>
  <c r="Y2139" i="70"/>
  <c r="X2141" i="70"/>
  <c r="Y2140" i="70"/>
  <c r="Y2141" i="70"/>
  <c r="X2142" i="70"/>
  <c r="Y2142" i="70"/>
  <c r="X2143" i="70"/>
  <c r="X2144" i="70"/>
  <c r="Y2143" i="70"/>
  <c r="Y2144" i="70"/>
  <c r="X2145" i="70"/>
  <c r="Y2145" i="70"/>
  <c r="X2146" i="70"/>
  <c r="Y2146" i="70"/>
  <c r="X2147" i="70"/>
  <c r="X2148" i="70"/>
  <c r="Y2147" i="70"/>
  <c r="Y2148" i="70"/>
  <c r="X2149" i="70"/>
  <c r="Y2149" i="70"/>
  <c r="X2150" i="70"/>
  <c r="X2151" i="70"/>
  <c r="Y2150" i="70"/>
  <c r="X2152" i="70"/>
  <c r="Y2151" i="70"/>
  <c r="X2153" i="70"/>
  <c r="Y2152" i="70"/>
  <c r="X2154" i="70"/>
  <c r="Y2153" i="70"/>
  <c r="X2155" i="70"/>
  <c r="Y2154" i="70"/>
  <c r="X2156" i="70"/>
  <c r="Y2155" i="70"/>
  <c r="Y2156" i="70"/>
  <c r="X2157" i="70"/>
  <c r="Y2157" i="70"/>
  <c r="X2158" i="70"/>
  <c r="X2159" i="70"/>
  <c r="Y2158" i="70"/>
  <c r="Y2159" i="70"/>
  <c r="X2160" i="70"/>
  <c r="Y2160" i="70"/>
  <c r="X2161" i="70"/>
  <c r="Y2161" i="70"/>
  <c r="X2162" i="70"/>
  <c r="Y2162" i="70"/>
  <c r="X2163" i="70"/>
  <c r="X2164" i="70"/>
  <c r="Y2163" i="70"/>
  <c r="Y2164" i="70"/>
  <c r="X2165" i="70"/>
  <c r="Y2165" i="70"/>
  <c r="X2166" i="70"/>
  <c r="X2167" i="70"/>
  <c r="Y2166" i="70"/>
  <c r="Y2167" i="70"/>
  <c r="X2168" i="70"/>
  <c r="Y2168" i="70"/>
  <c r="X2169" i="70"/>
  <c r="X2170" i="70"/>
  <c r="Y2169" i="70"/>
  <c r="X2171" i="70"/>
  <c r="Y2170" i="70"/>
  <c r="X2172" i="70"/>
  <c r="Y2171" i="70"/>
  <c r="X2173" i="70"/>
  <c r="Y2172" i="70"/>
  <c r="Y2173" i="70"/>
  <c r="X2174" i="70"/>
  <c r="Y2174" i="70"/>
  <c r="X2175" i="70"/>
  <c r="Y2175" i="70"/>
  <c r="X2176" i="70"/>
  <c r="Y2176" i="70"/>
  <c r="X2177" i="70"/>
  <c r="X2178" i="70"/>
  <c r="Y2177" i="70"/>
  <c r="X2179" i="70"/>
  <c r="Y2178" i="70"/>
  <c r="Y2179" i="70"/>
  <c r="X2180" i="70"/>
  <c r="Y2180" i="70"/>
  <c r="X2181" i="70"/>
  <c r="X2182" i="70"/>
  <c r="Y2181" i="70"/>
  <c r="Y2182" i="70"/>
  <c r="X2183" i="70"/>
  <c r="X2184" i="70"/>
  <c r="Y2183" i="70"/>
  <c r="X2185" i="70"/>
  <c r="Y2184" i="70"/>
  <c r="Y2185" i="70"/>
  <c r="X2186" i="70"/>
  <c r="Y2186" i="70"/>
  <c r="X2187" i="70"/>
  <c r="X2188" i="70"/>
  <c r="Y2187" i="70"/>
  <c r="Y2188" i="70"/>
  <c r="X2189" i="70"/>
  <c r="Y2189" i="70"/>
  <c r="X2190" i="70"/>
  <c r="Y2190" i="70"/>
  <c r="X2191" i="70"/>
  <c r="X2192" i="70"/>
  <c r="Y2191" i="70"/>
  <c r="X2193" i="70"/>
  <c r="Y2192" i="70"/>
  <c r="Y2193" i="70"/>
  <c r="X2194" i="70"/>
  <c r="Y2194" i="70"/>
  <c r="X2195" i="70"/>
  <c r="X2196" i="70"/>
  <c r="Y2195" i="70"/>
  <c r="X2197" i="70"/>
  <c r="Y2196" i="70"/>
  <c r="X2198" i="70"/>
  <c r="Y2197" i="70"/>
  <c r="X2199" i="70"/>
  <c r="Y2198" i="70"/>
  <c r="X2200" i="70"/>
  <c r="Y2199" i="70"/>
  <c r="Y2200" i="70"/>
  <c r="X2201" i="70"/>
  <c r="Y2201" i="70"/>
  <c r="X2202" i="70"/>
  <c r="X2203" i="70"/>
  <c r="Y2202" i="70"/>
  <c r="Y2203" i="70"/>
  <c r="X2204" i="70"/>
  <c r="X2205" i="70"/>
  <c r="Y2204" i="70"/>
  <c r="Y2205" i="70"/>
  <c r="X2206" i="70"/>
  <c r="X2207" i="70"/>
  <c r="Y2206" i="70"/>
  <c r="X2208" i="70"/>
  <c r="Y2207" i="70"/>
  <c r="Y2208" i="70"/>
  <c r="X2209" i="70"/>
  <c r="Y2209" i="70"/>
  <c r="X2210" i="70"/>
  <c r="Y2210" i="70"/>
  <c r="X2211" i="70"/>
  <c r="X2212" i="70"/>
  <c r="Y2211" i="70"/>
  <c r="X2213" i="70"/>
  <c r="Y2212" i="70"/>
  <c r="X2214" i="70"/>
  <c r="Y2213" i="70"/>
  <c r="Y2214" i="70"/>
  <c r="X2215" i="70"/>
  <c r="X2216" i="70"/>
  <c r="Y2215" i="70"/>
  <c r="Y2216" i="70"/>
  <c r="X2217" i="70"/>
  <c r="X2218" i="70"/>
  <c r="Y2217" i="70"/>
  <c r="X2219" i="70"/>
  <c r="Y2218" i="70"/>
  <c r="Y2219" i="70"/>
  <c r="X2220" i="70"/>
  <c r="X2221" i="70"/>
  <c r="Y2220" i="70"/>
  <c r="X2222" i="70"/>
  <c r="Y2221" i="70"/>
  <c r="X2223" i="70"/>
  <c r="Y2222" i="70"/>
  <c r="X2224" i="70"/>
  <c r="Y2223" i="70"/>
  <c r="Y2224" i="70"/>
  <c r="X2225" i="70"/>
  <c r="X2226" i="70"/>
  <c r="Y2225" i="70"/>
  <c r="X2227" i="70"/>
  <c r="Y2226" i="70"/>
  <c r="X2228" i="70"/>
  <c r="Y2227" i="70"/>
  <c r="X2229" i="70"/>
  <c r="Y2228" i="70"/>
  <c r="Y2229" i="70"/>
  <c r="X2230" i="70"/>
  <c r="X2231" i="70"/>
  <c r="Y2230" i="70"/>
  <c r="Y2231" i="70"/>
  <c r="X2232" i="70"/>
  <c r="X2233" i="70"/>
  <c r="Y2232" i="70"/>
  <c r="X2234" i="70"/>
  <c r="Y2233" i="70"/>
  <c r="Y2234" i="70"/>
  <c r="X2235" i="70"/>
  <c r="Y2235" i="70"/>
  <c r="X2236" i="70"/>
  <c r="Y2236" i="70"/>
  <c r="X2237" i="70"/>
  <c r="X2238" i="70"/>
  <c r="Y2237" i="70"/>
  <c r="X2239" i="70"/>
  <c r="Y2238" i="70"/>
  <c r="X2240" i="70"/>
  <c r="Y2239" i="70"/>
  <c r="X2241" i="70"/>
  <c r="Y2240" i="70"/>
  <c r="Y2241" i="70"/>
  <c r="X2242" i="70"/>
  <c r="X2243" i="70"/>
  <c r="Y2242" i="70"/>
  <c r="X2244" i="70"/>
  <c r="Y2243" i="70"/>
  <c r="X2245" i="70"/>
  <c r="Y2244" i="70"/>
  <c r="Y2245" i="70"/>
  <c r="X2246" i="70"/>
  <c r="Y2246" i="70"/>
  <c r="X2247" i="70"/>
  <c r="X2248" i="70"/>
  <c r="Y2247" i="70"/>
  <c r="X2249" i="70"/>
  <c r="Y2248" i="70"/>
  <c r="Y2249" i="70"/>
  <c r="X2250" i="70"/>
  <c r="Y2250" i="70"/>
  <c r="X2251" i="70"/>
  <c r="Y2251" i="70"/>
  <c r="X2252" i="70"/>
  <c r="X2253" i="70"/>
  <c r="Y2252" i="70"/>
  <c r="X2254" i="70"/>
  <c r="Y2253" i="70"/>
  <c r="X2255" i="70"/>
  <c r="Y2254" i="70"/>
  <c r="X2256" i="70"/>
  <c r="Y2255" i="70"/>
  <c r="Y2256" i="70"/>
  <c r="X2257" i="70"/>
  <c r="Y2257" i="70"/>
  <c r="X2258" i="70"/>
  <c r="X2259" i="70"/>
  <c r="Y2258" i="70"/>
  <c r="X2260" i="70"/>
  <c r="Y2259" i="70"/>
  <c r="Y2260" i="70"/>
  <c r="X2261" i="70"/>
  <c r="Y2261" i="70"/>
  <c r="X2262" i="70"/>
  <c r="Y2262" i="70"/>
  <c r="X2263" i="70"/>
  <c r="Y2263" i="70"/>
  <c r="X2264" i="70"/>
  <c r="Y2264" i="70"/>
  <c r="X2265" i="70"/>
  <c r="X2266" i="70"/>
  <c r="Y2265" i="70"/>
  <c r="X2267" i="70"/>
  <c r="Y2266" i="70"/>
  <c r="X2268" i="70"/>
  <c r="Y2267" i="70"/>
  <c r="X2269" i="70"/>
  <c r="Y2268" i="70"/>
  <c r="Y2269" i="70"/>
  <c r="X2270" i="70"/>
  <c r="Y2270" i="70"/>
  <c r="X2271" i="70"/>
  <c r="Y2271" i="70"/>
  <c r="X2272" i="70"/>
  <c r="X2273" i="70"/>
  <c r="Y2272" i="70"/>
  <c r="Y2273" i="70"/>
  <c r="X2274" i="70"/>
  <c r="X2275" i="70"/>
  <c r="Y2274" i="70"/>
  <c r="Y2275" i="70"/>
  <c r="X2276" i="70"/>
  <c r="Y2276" i="70"/>
  <c r="X2277" i="70"/>
  <c r="X2278" i="70"/>
  <c r="Y2277" i="70"/>
  <c r="X2279" i="70"/>
  <c r="Y2278" i="70"/>
  <c r="X2280" i="70"/>
  <c r="Y2279" i="70"/>
  <c r="Y2280" i="70"/>
  <c r="X2281" i="70"/>
  <c r="Y2281" i="70"/>
  <c r="X2282" i="70"/>
  <c r="X2283" i="70"/>
  <c r="Y2282" i="70"/>
  <c r="Y2283" i="70"/>
  <c r="X2284" i="70"/>
  <c r="Y2284" i="70"/>
  <c r="X2285" i="70"/>
  <c r="Y2285" i="70"/>
  <c r="X2286" i="70"/>
  <c r="Y2286" i="70"/>
  <c r="X2287" i="70"/>
  <c r="X2288" i="70"/>
  <c r="Y2287" i="70"/>
  <c r="Y2288" i="70"/>
  <c r="X2289" i="70"/>
  <c r="X2290" i="70"/>
  <c r="Y2289" i="70"/>
  <c r="Y2290" i="70"/>
  <c r="X2291" i="70"/>
  <c r="X2292" i="70"/>
  <c r="Y2291" i="70"/>
  <c r="X2293" i="70"/>
  <c r="Y2292" i="70"/>
  <c r="X2294" i="70"/>
  <c r="Y2293" i="70"/>
  <c r="Y2294" i="70"/>
  <c r="X2295" i="70"/>
  <c r="X2296" i="70"/>
  <c r="Y2295" i="70"/>
  <c r="Y2296" i="70"/>
  <c r="X2297" i="70"/>
  <c r="X2298" i="70"/>
  <c r="Y2297" i="70"/>
  <c r="X2299" i="70"/>
  <c r="Y2298" i="70"/>
  <c r="X2300" i="70"/>
  <c r="Y2299" i="70"/>
  <c r="Y2300" i="70"/>
  <c r="X2301" i="70"/>
  <c r="Y2301" i="70"/>
  <c r="X2302" i="70"/>
  <c r="Y2302" i="70"/>
  <c r="X2303" i="70"/>
  <c r="Y2303" i="70"/>
  <c r="X2304" i="70"/>
  <c r="X2305" i="70"/>
  <c r="Y2304" i="70"/>
  <c r="Y2305" i="70"/>
  <c r="X2306" i="70"/>
  <c r="X2307" i="70"/>
  <c r="Y2306" i="70"/>
  <c r="Y2307" i="70"/>
  <c r="X2308" i="70"/>
  <c r="X2309" i="70"/>
  <c r="Y2308" i="70"/>
  <c r="X2310" i="70"/>
  <c r="Y2309" i="70"/>
  <c r="X2311" i="70"/>
  <c r="Y2310" i="70"/>
  <c r="X2312" i="70"/>
  <c r="Y2311" i="70"/>
  <c r="Y2312" i="70"/>
  <c r="X2313" i="70"/>
  <c r="X2314" i="70"/>
  <c r="Y2313" i="70"/>
  <c r="X2315" i="70"/>
  <c r="Y2314" i="70"/>
  <c r="X2316" i="70"/>
  <c r="Y2315" i="70"/>
  <c r="Y2316" i="70"/>
  <c r="X2317" i="70"/>
  <c r="Y2317" i="70"/>
  <c r="X2318" i="70"/>
  <c r="Y2318" i="70"/>
  <c r="X2319" i="70"/>
  <c r="X2320" i="70"/>
  <c r="Y2319" i="70"/>
  <c r="Y2320" i="70"/>
  <c r="X2321" i="70"/>
  <c r="Y2321" i="70"/>
  <c r="X2322" i="70"/>
  <c r="Y2322" i="70"/>
  <c r="X2323" i="70"/>
  <c r="Y2323" i="70"/>
  <c r="X2324" i="70"/>
  <c r="Y2324" i="70"/>
  <c r="X2325" i="70"/>
  <c r="X2326" i="70"/>
  <c r="Y2325" i="70"/>
  <c r="X2327" i="70"/>
  <c r="Y2326" i="70"/>
  <c r="X2328" i="70"/>
  <c r="Y2327" i="70"/>
  <c r="Y2328" i="70"/>
  <c r="X2329" i="70"/>
  <c r="X2330" i="70"/>
  <c r="Y2329" i="70"/>
  <c r="Y2330" i="70"/>
  <c r="X2331" i="70"/>
  <c r="Y2331" i="70"/>
  <c r="X2332" i="70"/>
  <c r="X2333" i="70"/>
  <c r="Y2332" i="70"/>
  <c r="Y2333" i="70"/>
  <c r="X2334" i="70"/>
  <c r="Y2334" i="70"/>
  <c r="X2335" i="70"/>
  <c r="X2336" i="70"/>
  <c r="Y2335" i="70"/>
  <c r="X2337" i="70"/>
  <c r="Y2336" i="70"/>
  <c r="X2338" i="70"/>
  <c r="Y2337" i="70"/>
  <c r="X2339" i="70"/>
  <c r="Y2338" i="70"/>
  <c r="X2340" i="70"/>
  <c r="Y2339" i="70"/>
  <c r="X2341" i="70"/>
  <c r="Y2340" i="70"/>
  <c r="X2342" i="70"/>
  <c r="Y2341" i="70"/>
  <c r="X2343" i="70"/>
  <c r="Y2342" i="70"/>
  <c r="X2344" i="70"/>
  <c r="Y2343" i="70"/>
  <c r="X2345" i="70"/>
  <c r="Y2344" i="70"/>
  <c r="Y2345" i="70"/>
  <c r="X2346" i="70"/>
  <c r="X2347" i="70"/>
  <c r="Y2346" i="70"/>
  <c r="X2348" i="70"/>
  <c r="Y2347" i="70"/>
  <c r="X2349" i="70"/>
  <c r="Y2348" i="70"/>
  <c r="Y2349" i="70"/>
  <c r="X2350" i="70"/>
  <c r="Y2350" i="70"/>
  <c r="X2351" i="70"/>
  <c r="Y2351" i="70"/>
  <c r="X2352" i="70"/>
  <c r="X2353" i="70"/>
  <c r="Y2352" i="70"/>
  <c r="X2354" i="70"/>
  <c r="Y2353" i="70"/>
  <c r="X2355" i="70"/>
  <c r="Y2354" i="70"/>
  <c r="Y2355" i="70"/>
  <c r="X2356" i="70"/>
  <c r="X2357" i="70"/>
  <c r="Y2356" i="70"/>
  <c r="X2358" i="70"/>
  <c r="Y2357" i="70"/>
  <c r="X2359" i="70"/>
  <c r="Y2358" i="70"/>
  <c r="X2360" i="70"/>
  <c r="Y2359" i="70"/>
  <c r="Y2360" i="70"/>
  <c r="X2361" i="70"/>
  <c r="Y2361" i="70"/>
  <c r="X2362" i="70"/>
  <c r="Y2362" i="70"/>
  <c r="X2363" i="70"/>
  <c r="X2364" i="70"/>
  <c r="Y2363" i="70"/>
  <c r="X2365" i="70"/>
  <c r="Y2364" i="70"/>
  <c r="Y2365" i="70"/>
  <c r="X2366" i="70"/>
  <c r="X2367" i="70"/>
  <c r="Y2366" i="70"/>
  <c r="X2368" i="70"/>
  <c r="Y2367" i="70"/>
  <c r="Y2368" i="70"/>
  <c r="X2369" i="70"/>
  <c r="Y2369" i="70"/>
  <c r="X2370" i="70"/>
  <c r="X2371" i="70"/>
  <c r="Y2370" i="70"/>
  <c r="X2372" i="70"/>
  <c r="Y2371" i="70"/>
  <c r="X2373" i="70"/>
  <c r="Y2372" i="70"/>
  <c r="Y2373" i="70"/>
  <c r="X2374" i="70"/>
  <c r="Y2374" i="70"/>
  <c r="X2375" i="70"/>
  <c r="Y2375" i="70"/>
  <c r="X2376" i="70"/>
  <c r="Y2376" i="70"/>
  <c r="X2377" i="70"/>
  <c r="X2378" i="70"/>
  <c r="Y2377" i="70"/>
  <c r="X2379" i="70"/>
  <c r="Y2378" i="70"/>
  <c r="Y2379" i="70"/>
  <c r="X2380" i="70"/>
  <c r="X2381" i="70"/>
  <c r="Y2380" i="70"/>
  <c r="X2382" i="70"/>
  <c r="Y2381" i="70"/>
  <c r="X2383" i="70"/>
  <c r="Y2382" i="70"/>
  <c r="X2384" i="70"/>
  <c r="Y2383" i="70"/>
  <c r="Y2384" i="70"/>
  <c r="X2385" i="70"/>
  <c r="Y2385" i="70"/>
  <c r="X2386" i="70"/>
  <c r="Y2386" i="70"/>
  <c r="X2387" i="70"/>
  <c r="Y2387" i="70"/>
  <c r="X2388" i="70"/>
  <c r="X2389" i="70"/>
  <c r="Y2388" i="70"/>
  <c r="X2390" i="70"/>
  <c r="Y2389" i="70"/>
  <c r="Y2390" i="70"/>
  <c r="X2391" i="70"/>
  <c r="Y2391" i="70"/>
  <c r="X2392" i="70"/>
  <c r="Y2392" i="70"/>
  <c r="X2393" i="70"/>
  <c r="X2394" i="70"/>
  <c r="Y2393" i="70"/>
  <c r="X2395" i="70"/>
  <c r="Y2394" i="70"/>
  <c r="Y2395" i="70"/>
  <c r="X2396" i="70"/>
  <c r="X2397" i="70"/>
  <c r="Y2396" i="70"/>
  <c r="Y2397" i="70"/>
  <c r="X2398" i="70"/>
  <c r="X2399" i="70"/>
  <c r="Y2398" i="70"/>
  <c r="Y2399" i="70"/>
  <c r="X2400" i="70"/>
  <c r="X2401" i="70"/>
  <c r="Y2400" i="70"/>
  <c r="Y2401" i="70"/>
  <c r="X2402" i="70"/>
  <c r="Y2402" i="70"/>
  <c r="X2403" i="70"/>
  <c r="X2404" i="70"/>
  <c r="Y2403" i="70"/>
  <c r="X2405" i="70"/>
  <c r="Y2404" i="70"/>
  <c r="Y2405" i="70"/>
  <c r="X2406" i="70"/>
  <c r="X2407" i="70"/>
  <c r="Y2406" i="70"/>
  <c r="X2408" i="70"/>
  <c r="Y2407" i="70"/>
  <c r="X2409" i="70"/>
  <c r="Y2408" i="70"/>
  <c r="X2410" i="70"/>
  <c r="Y2409" i="70"/>
  <c r="X2411" i="70"/>
  <c r="Y2410" i="70"/>
  <c r="X2412" i="70"/>
  <c r="Y2411" i="70"/>
  <c r="Y2412" i="70"/>
  <c r="X2413" i="70"/>
  <c r="Y2413" i="70"/>
  <c r="X2414" i="70"/>
  <c r="X2415" i="70"/>
  <c r="Y2414" i="70"/>
  <c r="Y2415" i="70"/>
  <c r="X2416" i="70"/>
  <c r="Y2416" i="70"/>
  <c r="X2417" i="70"/>
  <c r="Y2417" i="70"/>
  <c r="X2418" i="70"/>
  <c r="Y2418" i="70"/>
  <c r="X2419" i="70"/>
  <c r="X2420" i="70"/>
  <c r="Y2419" i="70"/>
  <c r="Y2420" i="70"/>
  <c r="X2421" i="70"/>
  <c r="X2422" i="70"/>
  <c r="Y2421" i="70"/>
  <c r="X2423" i="70"/>
  <c r="Y2422" i="70"/>
  <c r="Y2423" i="70"/>
  <c r="X2424" i="70"/>
  <c r="Y2424" i="70"/>
  <c r="X2425" i="70"/>
  <c r="X2426" i="70"/>
  <c r="Y2425" i="70"/>
  <c r="X2427" i="70"/>
  <c r="Y2426" i="70"/>
  <c r="X2428" i="70"/>
  <c r="Y2427" i="70"/>
  <c r="Y2428" i="70"/>
  <c r="X2429" i="70"/>
  <c r="Y2429" i="70"/>
  <c r="X2430" i="70"/>
  <c r="Y2430" i="70"/>
  <c r="X2431" i="70"/>
  <c r="Y2431" i="70"/>
  <c r="X2432" i="70"/>
  <c r="X2433" i="70"/>
  <c r="Y2432" i="70"/>
  <c r="X2434" i="70"/>
  <c r="Y2433" i="70"/>
  <c r="Y2434" i="70"/>
  <c r="X2435" i="70"/>
  <c r="X2436" i="70"/>
  <c r="Y2435" i="70"/>
  <c r="Y2436" i="70"/>
  <c r="X2437" i="70"/>
  <c r="Y2437" i="70"/>
  <c r="X2438" i="70"/>
  <c r="X2439" i="70"/>
  <c r="Y2438" i="70"/>
  <c r="X2440" i="70"/>
  <c r="Y2439" i="70"/>
  <c r="Y2440" i="70"/>
  <c r="X2441" i="70"/>
  <c r="Y2441" i="70"/>
  <c r="X2442" i="70"/>
  <c r="Y2442" i="70"/>
  <c r="X2443" i="70"/>
  <c r="Y2443" i="70"/>
  <c r="X2444" i="70"/>
  <c r="X2445" i="70"/>
  <c r="Y2444" i="70"/>
  <c r="X2446" i="70"/>
  <c r="Y2445" i="70"/>
  <c r="Y2446" i="70"/>
  <c r="X2447" i="70"/>
  <c r="X2448" i="70"/>
  <c r="Y2447" i="70"/>
  <c r="X2449" i="70"/>
  <c r="Y2448" i="70"/>
  <c r="X2450" i="70"/>
  <c r="Y2449" i="70"/>
  <c r="X2451" i="70"/>
  <c r="Y2450" i="70"/>
  <c r="X2452" i="70"/>
  <c r="Y2451" i="70"/>
  <c r="Y2452" i="70"/>
  <c r="X2453" i="70"/>
  <c r="X2454" i="70"/>
  <c r="Y2453" i="70"/>
  <c r="Y2454" i="70"/>
  <c r="X2455" i="70"/>
  <c r="X2456" i="70"/>
  <c r="Y2455" i="70"/>
  <c r="Y2456" i="70"/>
  <c r="X2457" i="70"/>
  <c r="Y2457" i="70"/>
  <c r="X2458" i="70"/>
  <c r="X2459" i="70"/>
  <c r="Y2458" i="70"/>
  <c r="X2460" i="70"/>
  <c r="Y2459" i="70"/>
  <c r="Y2460" i="70"/>
  <c r="X2461" i="70"/>
  <c r="Y2461" i="70"/>
  <c r="X2462" i="70"/>
  <c r="Y2462" i="70"/>
  <c r="X2463" i="70"/>
  <c r="Y2463" i="70"/>
  <c r="X2464" i="70"/>
  <c r="X2465" i="70"/>
  <c r="Y2464" i="70"/>
  <c r="X2466" i="70"/>
  <c r="Y2465" i="70"/>
  <c r="X2467" i="70"/>
  <c r="Y2466" i="70"/>
  <c r="X2468" i="70"/>
  <c r="Y2467" i="70"/>
  <c r="Y2468" i="70"/>
  <c r="X2469" i="70"/>
  <c r="X2470" i="70"/>
  <c r="Y2469" i="70"/>
  <c r="X2471" i="70"/>
  <c r="Y2470" i="70"/>
  <c r="X2472" i="70"/>
  <c r="Y2471" i="70"/>
  <c r="X2473" i="70"/>
  <c r="Y2472" i="70"/>
  <c r="Y2473" i="70"/>
  <c r="X2474" i="70"/>
  <c r="X2475" i="70"/>
  <c r="Y2474" i="70"/>
  <c r="X2476" i="70"/>
  <c r="Y2475" i="70"/>
  <c r="X2477" i="70"/>
  <c r="Y2476" i="70"/>
  <c r="X2478" i="70"/>
  <c r="Y2477" i="70"/>
  <c r="X2479" i="70"/>
  <c r="Y2478" i="70"/>
  <c r="Y2479" i="70"/>
  <c r="X2480" i="70"/>
  <c r="Y2480" i="70"/>
  <c r="X2481" i="70"/>
  <c r="X2482" i="70"/>
  <c r="Y2481" i="70"/>
  <c r="X2483" i="70"/>
  <c r="Y2482" i="70"/>
  <c r="X2484" i="70"/>
  <c r="Y2483" i="70"/>
  <c r="X2485" i="70"/>
  <c r="Y2484" i="70"/>
  <c r="Y2485" i="70"/>
  <c r="X2486" i="70"/>
  <c r="X2487" i="70"/>
  <c r="Y2486" i="70"/>
  <c r="Y2487" i="70"/>
  <c r="X2488" i="70"/>
  <c r="Y2488" i="70"/>
  <c r="X2489" i="70"/>
  <c r="Y2489" i="70"/>
  <c r="X2490" i="70"/>
  <c r="Y2490" i="70"/>
  <c r="X2491" i="70"/>
  <c r="X2492" i="70"/>
  <c r="Y2491" i="70"/>
  <c r="X2493" i="70"/>
  <c r="Y2492" i="70"/>
  <c r="Y2493" i="70"/>
  <c r="X2494" i="70"/>
  <c r="X2495" i="70"/>
  <c r="Y2494" i="70"/>
  <c r="Y2495" i="70"/>
  <c r="X2496" i="70"/>
  <c r="Y2496" i="70"/>
  <c r="X2497" i="70"/>
  <c r="X2498" i="70"/>
  <c r="Y2497" i="70"/>
  <c r="Y2498" i="70"/>
  <c r="X2499" i="70"/>
  <c r="X2500" i="70"/>
  <c r="Y2499" i="70"/>
  <c r="Y2500" i="70"/>
  <c r="X2501" i="70"/>
  <c r="X2502" i="70"/>
  <c r="Y2501" i="70"/>
  <c r="Y2502" i="70"/>
  <c r="X2503" i="70"/>
  <c r="Y2503" i="70"/>
  <c r="X2504" i="70"/>
  <c r="X2505" i="70"/>
  <c r="Y2504" i="70"/>
  <c r="Y2505" i="70"/>
  <c r="X2506" i="70"/>
  <c r="Y2506" i="70"/>
  <c r="X2507" i="70"/>
  <c r="X2508" i="70"/>
  <c r="Y2507" i="70"/>
  <c r="X2509" i="70"/>
  <c r="Y2508" i="70"/>
  <c r="X2510" i="70"/>
  <c r="Y2509" i="70"/>
  <c r="Y2510" i="70"/>
  <c r="X2511" i="70"/>
  <c r="X2512" i="70"/>
  <c r="Y2511" i="70"/>
  <c r="Y2512" i="70"/>
  <c r="X2513" i="70"/>
  <c r="Y2513" i="70"/>
  <c r="X2514" i="70"/>
  <c r="X2515" i="70"/>
  <c r="Y2514" i="70"/>
  <c r="X2516" i="70"/>
  <c r="Y2515" i="70"/>
  <c r="Y2516" i="70"/>
  <c r="X2517" i="70"/>
  <c r="Y2517" i="70"/>
  <c r="X2518" i="70"/>
  <c r="X2519" i="70"/>
  <c r="Y2518" i="70"/>
  <c r="Y2519" i="70"/>
  <c r="X2520" i="70"/>
  <c r="Y2520" i="70"/>
  <c r="X2521" i="70"/>
  <c r="X2522" i="70"/>
  <c r="Y2521" i="70"/>
  <c r="Y2522" i="70"/>
  <c r="X2523" i="70"/>
  <c r="X2524" i="70"/>
  <c r="Y2523" i="70"/>
  <c r="X2525" i="70"/>
  <c r="Y2524" i="70"/>
  <c r="X2526" i="70"/>
  <c r="Y2525" i="70"/>
  <c r="Y2526" i="70"/>
  <c r="X2527" i="70"/>
  <c r="X2528" i="70"/>
  <c r="Y2527" i="70"/>
  <c r="Y2528" i="70"/>
  <c r="X2529" i="70"/>
  <c r="X2530" i="70"/>
  <c r="Y2529" i="70"/>
  <c r="X2531" i="70"/>
  <c r="Y2530" i="70"/>
  <c r="X2532" i="70"/>
  <c r="Y2531" i="70"/>
  <c r="X2533" i="70"/>
  <c r="Y2532" i="70"/>
  <c r="X2534" i="70"/>
  <c r="Y2533" i="70"/>
  <c r="X2535" i="70"/>
  <c r="Y2534" i="70"/>
  <c r="Y2535" i="70"/>
  <c r="X2536" i="70"/>
  <c r="Y2536" i="70"/>
  <c r="X2537" i="70"/>
  <c r="Y2537" i="70"/>
  <c r="X2538" i="70"/>
  <c r="X2539" i="70"/>
  <c r="Y2538" i="70"/>
  <c r="Y2539" i="70"/>
  <c r="X2540" i="70"/>
  <c r="Y2540" i="70"/>
  <c r="X2541" i="70"/>
  <c r="Y2541" i="70"/>
  <c r="X2542" i="70"/>
  <c r="Y2542" i="70"/>
  <c r="X2543" i="70"/>
  <c r="Y2543" i="70"/>
  <c r="X2544" i="70"/>
  <c r="Y2544" i="70"/>
  <c r="X2545" i="70"/>
  <c r="Y2545" i="70"/>
  <c r="X2546" i="70"/>
  <c r="Y2546" i="70"/>
  <c r="X2547" i="70"/>
  <c r="Y2547" i="70"/>
  <c r="X2548" i="70"/>
  <c r="Y2548" i="70"/>
  <c r="X2549" i="70"/>
  <c r="X2550" i="70"/>
  <c r="Y2549" i="70"/>
  <c r="X2551" i="70"/>
  <c r="Y2550" i="70"/>
  <c r="X2552" i="70"/>
  <c r="Y2551" i="70"/>
  <c r="Y2552" i="70"/>
  <c r="X2553" i="70"/>
  <c r="Y2553" i="70"/>
  <c r="X2554" i="70"/>
  <c r="X2555" i="70"/>
  <c r="Y2554" i="70"/>
  <c r="X2556" i="70"/>
  <c r="Y2555" i="70"/>
  <c r="Y2556" i="70"/>
  <c r="X2557" i="70"/>
  <c r="Y2557" i="70"/>
  <c r="X2558" i="70"/>
  <c r="Y2558" i="70"/>
  <c r="X2559" i="70"/>
  <c r="Y2559" i="70"/>
  <c r="X2560" i="70"/>
  <c r="X2561" i="70"/>
  <c r="Y2560" i="70"/>
  <c r="Y2561" i="70"/>
  <c r="X2562" i="70"/>
  <c r="X2563" i="70"/>
  <c r="Y2562" i="70"/>
  <c r="X2564" i="70"/>
  <c r="Y2563" i="70"/>
  <c r="Y2564" i="70"/>
  <c r="X2565" i="70"/>
  <c r="X2566" i="70"/>
  <c r="Y2565" i="70"/>
  <c r="X2567" i="70"/>
  <c r="Y2566" i="70"/>
  <c r="Y2567" i="70"/>
  <c r="X2568" i="70"/>
  <c r="Y2568" i="70"/>
  <c r="X2569" i="70"/>
  <c r="Y2569" i="70"/>
  <c r="X2570" i="70"/>
  <c r="X2571" i="70"/>
  <c r="Y2570" i="70"/>
  <c r="Y2571" i="70"/>
  <c r="X2572" i="70"/>
  <c r="X2573" i="70"/>
  <c r="Y2572" i="70"/>
  <c r="Y2573" i="70"/>
  <c r="X2574" i="70"/>
  <c r="Y2574" i="70"/>
  <c r="X2575" i="70"/>
  <c r="X2576" i="70"/>
  <c r="Y2575" i="70"/>
  <c r="Y2576" i="70"/>
  <c r="X2577" i="70"/>
  <c r="Y2577" i="70"/>
  <c r="X2578" i="70"/>
  <c r="Y2578" i="70"/>
  <c r="X2579" i="70"/>
  <c r="X2580" i="70"/>
  <c r="Y2579" i="70"/>
  <c r="Y2580" i="70"/>
  <c r="X2581" i="70"/>
  <c r="X2582" i="70"/>
  <c r="Y2581" i="70"/>
  <c r="Y2582" i="70"/>
  <c r="X2583" i="70"/>
  <c r="X2584" i="70"/>
  <c r="Y2583" i="70"/>
  <c r="Y2584" i="70"/>
  <c r="X2585" i="70"/>
  <c r="X2586" i="70"/>
  <c r="Y2585" i="70"/>
  <c r="X2587" i="70"/>
  <c r="Y2586" i="70"/>
  <c r="X2588" i="70"/>
  <c r="Y2587" i="70"/>
  <c r="Y2588" i="70"/>
  <c r="X2589" i="70"/>
  <c r="X2590" i="70"/>
  <c r="Y2589" i="70"/>
  <c r="Y2590" i="70"/>
  <c r="X2591" i="70"/>
  <c r="X2592" i="70"/>
  <c r="Y2591" i="70"/>
  <c r="Y2592" i="70"/>
  <c r="X2593" i="70"/>
  <c r="X2594" i="70"/>
  <c r="Y2593" i="70"/>
  <c r="Y2594" i="70"/>
  <c r="X2595" i="70"/>
  <c r="X2596" i="70"/>
  <c r="Y2595" i="70"/>
  <c r="X2597" i="70"/>
  <c r="Y2596" i="70"/>
  <c r="Y2597" i="70"/>
  <c r="X2598" i="70"/>
  <c r="X2599" i="70"/>
  <c r="Y2598" i="70"/>
  <c r="X2600" i="70"/>
  <c r="Y2599" i="70"/>
  <c r="Y2600" i="70"/>
  <c r="X2601" i="70"/>
  <c r="X2602" i="70"/>
  <c r="Y2601" i="70"/>
  <c r="Y2602" i="70"/>
  <c r="X2603" i="70"/>
  <c r="Y2603" i="70"/>
  <c r="X2604" i="70"/>
  <c r="X2605" i="70"/>
  <c r="Y2604" i="70"/>
  <c r="X2606" i="70"/>
  <c r="Y2605" i="70"/>
  <c r="Y2606" i="70"/>
  <c r="X2607" i="70"/>
  <c r="Y2607" i="70"/>
  <c r="X2608" i="70"/>
  <c r="Y2608" i="70"/>
  <c r="X2609" i="70"/>
  <c r="Y2609" i="70"/>
  <c r="X2610" i="70"/>
  <c r="Y2610" i="70"/>
  <c r="X2611" i="70"/>
  <c r="X2612" i="70"/>
  <c r="Y2611" i="70"/>
  <c r="Y2612" i="70"/>
  <c r="X2613" i="70"/>
  <c r="X2614" i="70"/>
  <c r="Y2613" i="70"/>
  <c r="Y2614" i="70"/>
  <c r="X2615" i="70"/>
  <c r="Y2615" i="70"/>
  <c r="X2616" i="70"/>
  <c r="X2617" i="70"/>
  <c r="Y2616" i="70"/>
  <c r="X2618" i="70"/>
  <c r="Y2617" i="70"/>
  <c r="X2619" i="70"/>
  <c r="Y2618" i="70"/>
  <c r="X2620" i="70"/>
  <c r="Y2619" i="70"/>
  <c r="Y2620" i="70"/>
  <c r="X2621" i="70"/>
  <c r="Y2621" i="70"/>
  <c r="X2622" i="70"/>
  <c r="X2623" i="70"/>
  <c r="Y2622" i="70"/>
  <c r="X2624" i="70"/>
  <c r="Y2623" i="70"/>
  <c r="Y2624" i="70"/>
  <c r="X2625" i="70"/>
  <c r="Y2625" i="70"/>
  <c r="X2626" i="70"/>
  <c r="Y2626" i="70"/>
  <c r="X2627" i="70"/>
  <c r="Y2627" i="70"/>
  <c r="X2628" i="70"/>
  <c r="X2629" i="70"/>
  <c r="Y2628" i="70"/>
  <c r="X2630" i="70"/>
  <c r="Y2629" i="70"/>
  <c r="X2631" i="70"/>
  <c r="Y2630" i="70"/>
  <c r="Y2631" i="70"/>
  <c r="X2632" i="70"/>
  <c r="X2633" i="70"/>
  <c r="Y2632" i="70"/>
  <c r="Y2633" i="70"/>
  <c r="X2634" i="70"/>
  <c r="X2635" i="70"/>
  <c r="Y2634" i="70"/>
  <c r="Y2635" i="70"/>
  <c r="X2636" i="70"/>
  <c r="X2637" i="70"/>
  <c r="Y2636" i="70"/>
  <c r="X2638" i="70"/>
  <c r="Y2637" i="70"/>
  <c r="X2639" i="70"/>
  <c r="Y2638" i="70"/>
  <c r="Y2639" i="70"/>
  <c r="X2640" i="70"/>
  <c r="Y2640" i="70"/>
  <c r="X2641" i="70"/>
  <c r="X2642" i="70"/>
  <c r="Y2641" i="70"/>
  <c r="X2643" i="70"/>
  <c r="Y2642" i="70"/>
  <c r="Y2643" i="70"/>
  <c r="X2644" i="70"/>
  <c r="Y2644" i="70"/>
  <c r="X2645" i="70"/>
  <c r="X2646" i="70"/>
  <c r="Y2645" i="70"/>
  <c r="X2647" i="70"/>
  <c r="Y2646" i="70"/>
  <c r="Y2647" i="70"/>
  <c r="X2648" i="70"/>
  <c r="Y2648" i="70"/>
  <c r="X2649" i="70"/>
  <c r="X2650" i="70"/>
  <c r="Y2649" i="70"/>
  <c r="X2651" i="70"/>
  <c r="Y2650" i="70"/>
  <c r="X2652" i="70"/>
  <c r="Y2651" i="70"/>
  <c r="Y2652" i="70"/>
  <c r="X2653" i="70"/>
  <c r="Y2653" i="70"/>
  <c r="X2654" i="70"/>
  <c r="X2655" i="70"/>
  <c r="Y2654" i="70"/>
  <c r="X2656" i="70"/>
  <c r="Y2655" i="70"/>
  <c r="X2657" i="70"/>
  <c r="Y2656" i="70"/>
  <c r="Y2657" i="70"/>
  <c r="X2658" i="70"/>
  <c r="X2659" i="70"/>
  <c r="Y2658" i="70"/>
  <c r="Y2659" i="70"/>
  <c r="X2660" i="70"/>
  <c r="X2661" i="70"/>
  <c r="Y2660" i="70"/>
  <c r="X2662" i="70"/>
  <c r="Y2661" i="70"/>
  <c r="Y2662" i="70"/>
  <c r="X2663" i="70"/>
  <c r="X2664" i="70"/>
  <c r="Y2663" i="70"/>
  <c r="Y2664" i="70"/>
  <c r="X2665" i="70"/>
  <c r="Y2665" i="70"/>
  <c r="X2666" i="70"/>
  <c r="X2667" i="70"/>
  <c r="Y2666" i="70"/>
  <c r="Y2667" i="70"/>
  <c r="X2668" i="70"/>
  <c r="X2669" i="70"/>
  <c r="Y2668" i="70"/>
  <c r="X2670" i="70"/>
  <c r="Y2669" i="70"/>
  <c r="X2671" i="70"/>
  <c r="Y2670" i="70"/>
  <c r="Y2671" i="70"/>
  <c r="X2672" i="70"/>
  <c r="X2673" i="70"/>
  <c r="Y2672" i="70"/>
  <c r="Y2673" i="70"/>
  <c r="X2674" i="70"/>
  <c r="X2675" i="70"/>
  <c r="Y2674" i="70"/>
  <c r="X2676" i="70"/>
  <c r="Y2675" i="70"/>
  <c r="Y2676" i="70"/>
  <c r="X2677" i="70"/>
  <c r="Y2677" i="70"/>
  <c r="X2678" i="70"/>
  <c r="X2679" i="70"/>
  <c r="Y2678" i="70"/>
  <c r="X2680" i="70"/>
  <c r="Y2679" i="70"/>
  <c r="X2681" i="70"/>
  <c r="Y2680" i="70"/>
  <c r="X2682" i="70"/>
  <c r="Y2681" i="70"/>
  <c r="Y2682" i="70"/>
  <c r="X2683" i="70"/>
  <c r="X2684" i="70"/>
  <c r="Y2683" i="70"/>
  <c r="Y2684" i="70"/>
  <c r="X2685" i="70"/>
  <c r="X2686" i="70"/>
  <c r="Y2685" i="70"/>
  <c r="X2687" i="70"/>
  <c r="Y2686" i="70"/>
  <c r="Y2687" i="70"/>
  <c r="X2688" i="70"/>
  <c r="Y2688" i="70"/>
  <c r="X2689" i="70"/>
  <c r="X2690" i="70"/>
  <c r="Y2689" i="70"/>
  <c r="X2691" i="70"/>
  <c r="Y2690" i="70"/>
  <c r="Y2691" i="70"/>
  <c r="X2692" i="70"/>
  <c r="X2693" i="70"/>
  <c r="Y2692" i="70"/>
  <c r="Y2693" i="70"/>
  <c r="X2694" i="70"/>
  <c r="X2695" i="70"/>
  <c r="Y2694" i="70"/>
  <c r="X2696" i="70"/>
  <c r="Y2695" i="70"/>
  <c r="Y2696" i="70"/>
  <c r="X2697" i="70"/>
  <c r="Y2697" i="70"/>
  <c r="X2698" i="70"/>
  <c r="Y2698" i="70"/>
  <c r="X2699" i="70"/>
  <c r="X2700" i="70"/>
  <c r="Y2699" i="70"/>
  <c r="Y2700" i="70"/>
  <c r="X2701" i="70"/>
  <c r="Y2701" i="70"/>
  <c r="X2702" i="70"/>
  <c r="X2703" i="70"/>
  <c r="Y2702" i="70"/>
  <c r="X2704" i="70"/>
  <c r="Y2703" i="70"/>
  <c r="Y2704" i="70"/>
  <c r="X2705" i="70"/>
  <c r="X2706" i="70"/>
  <c r="Y2705" i="70"/>
  <c r="X2707" i="70"/>
  <c r="Y2706" i="70"/>
  <c r="X2708" i="70"/>
  <c r="Y2707" i="70"/>
  <c r="Y2708" i="70"/>
  <c r="X2709" i="70"/>
  <c r="Y2709" i="70"/>
  <c r="X2710" i="70"/>
  <c r="X2711" i="70"/>
  <c r="Y2710" i="70"/>
  <c r="Y2711" i="70"/>
  <c r="X2712" i="70"/>
  <c r="X2713" i="70"/>
  <c r="Y2712" i="70"/>
  <c r="Y2713" i="70"/>
  <c r="X2714" i="70"/>
  <c r="Y2714" i="70"/>
  <c r="X2715" i="70"/>
  <c r="Y2715" i="70"/>
  <c r="X2716" i="70"/>
  <c r="Y2716" i="70"/>
  <c r="X2717" i="70"/>
  <c r="X2718" i="70"/>
  <c r="Y2717" i="70"/>
  <c r="X2719" i="70"/>
  <c r="Y2718" i="70"/>
  <c r="X2720" i="70"/>
  <c r="Y2719" i="70"/>
  <c r="Y2720" i="70"/>
  <c r="X2721" i="70"/>
  <c r="Y2721" i="70"/>
  <c r="X2722" i="70"/>
  <c r="Y2722" i="70"/>
  <c r="X2723" i="70"/>
  <c r="X2724" i="70"/>
  <c r="Y2723" i="70"/>
  <c r="Y2724" i="70"/>
  <c r="X2725" i="70"/>
  <c r="Y2725" i="70"/>
  <c r="X2726" i="70"/>
  <c r="Y2726" i="70"/>
  <c r="X2727" i="70"/>
  <c r="Y2727" i="70"/>
  <c r="X2728" i="70"/>
  <c r="X2729" i="70"/>
  <c r="Y2728" i="70"/>
  <c r="Y2729" i="70"/>
  <c r="X2730" i="70"/>
  <c r="X2731" i="70"/>
  <c r="Y2730" i="70"/>
  <c r="X2732" i="70"/>
  <c r="Y2731" i="70"/>
  <c r="X2733" i="70"/>
  <c r="Y2732" i="70"/>
  <c r="X2734" i="70"/>
  <c r="Y2733" i="70"/>
  <c r="X2735" i="70"/>
  <c r="Y2734" i="70"/>
  <c r="Y2735" i="70"/>
  <c r="X2736" i="70"/>
  <c r="Y2736" i="70"/>
  <c r="X2737" i="70"/>
  <c r="Y2737" i="70"/>
  <c r="X2738" i="70"/>
  <c r="Y2738" i="70"/>
  <c r="X2739" i="70"/>
  <c r="X2740" i="70"/>
  <c r="Y2739" i="70"/>
  <c r="X2741" i="70"/>
  <c r="Y2740" i="70"/>
  <c r="Y2741" i="70"/>
  <c r="X2742" i="70"/>
  <c r="Y2742" i="70"/>
  <c r="X2743" i="70"/>
  <c r="Y2743" i="70"/>
  <c r="X2744" i="70"/>
  <c r="X2745" i="70"/>
  <c r="Y2744" i="70"/>
  <c r="X2746" i="70"/>
  <c r="Y2745" i="70"/>
  <c r="Y2746" i="70"/>
  <c r="X2747" i="70"/>
  <c r="X2748" i="70"/>
  <c r="Y2747" i="70"/>
  <c r="Y2748" i="70"/>
  <c r="X2749" i="70"/>
  <c r="Y2749" i="70"/>
  <c r="X2750" i="70"/>
  <c r="X2751" i="70"/>
  <c r="Y2750" i="70"/>
  <c r="X2752" i="70"/>
  <c r="Y2751" i="70"/>
  <c r="X2753" i="70"/>
  <c r="Y2752" i="70"/>
  <c r="Y2753" i="70"/>
  <c r="X2754" i="70"/>
  <c r="X2755" i="70"/>
  <c r="Y2754" i="70"/>
  <c r="X2756" i="70"/>
  <c r="Y2755" i="70"/>
  <c r="X2757" i="70"/>
  <c r="Y2756" i="70"/>
  <c r="Y2757" i="70"/>
  <c r="X2758" i="70"/>
  <c r="Y2758" i="70"/>
  <c r="X2759" i="70"/>
  <c r="Y2759" i="70"/>
  <c r="X2760" i="70"/>
  <c r="Y2760" i="70"/>
  <c r="X2761" i="70"/>
  <c r="X2762" i="70"/>
  <c r="Y2761" i="70"/>
  <c r="X2763" i="70"/>
  <c r="Y2762" i="70"/>
  <c r="X2764" i="70"/>
  <c r="Y2763" i="70"/>
  <c r="Y2764" i="70"/>
  <c r="X2765" i="70"/>
  <c r="X2766" i="70"/>
  <c r="Y2765" i="70"/>
  <c r="X2767" i="70"/>
  <c r="Y2766" i="70"/>
  <c r="Y2767" i="70"/>
  <c r="X2768" i="70"/>
  <c r="X2769" i="70"/>
  <c r="Y2768" i="70"/>
  <c r="Y2769" i="70"/>
  <c r="X2770" i="70"/>
  <c r="X2771" i="70"/>
  <c r="Y2770" i="70"/>
  <c r="X2772" i="70"/>
  <c r="Y2771" i="70"/>
  <c r="Y2772" i="70"/>
  <c r="X2773" i="70"/>
  <c r="Y2773" i="70"/>
  <c r="X2774" i="70"/>
  <c r="X2775" i="70"/>
  <c r="Y2774" i="70"/>
  <c r="Y2775" i="70"/>
  <c r="X2776" i="70"/>
  <c r="X2777" i="70"/>
  <c r="Y2776" i="70"/>
  <c r="Y2777" i="70"/>
  <c r="X2778" i="70"/>
  <c r="Y2778" i="70"/>
  <c r="X2779" i="70"/>
  <c r="Y2779" i="70"/>
  <c r="X2780" i="70"/>
  <c r="Y2780" i="70"/>
  <c r="X2781" i="70"/>
  <c r="X2782" i="70"/>
  <c r="Y2781" i="70"/>
  <c r="X2783" i="70"/>
  <c r="Y2782" i="70"/>
  <c r="Y2783" i="70"/>
  <c r="X2784" i="70"/>
  <c r="Y2784" i="70"/>
  <c r="X2785" i="70"/>
  <c r="Y2785" i="70"/>
  <c r="X2786" i="70"/>
  <c r="X2787" i="70"/>
  <c r="Y2786" i="70"/>
  <c r="X2788" i="70"/>
  <c r="Y2787" i="70"/>
  <c r="X2789" i="70"/>
  <c r="Y2788" i="70"/>
  <c r="Y2789" i="70"/>
  <c r="X2790" i="70"/>
  <c r="Y2790" i="70"/>
  <c r="X2791" i="70"/>
  <c r="Y2791" i="70"/>
  <c r="X2792" i="70"/>
  <c r="Y2792" i="70"/>
  <c r="X2793" i="70"/>
  <c r="X2794" i="70"/>
  <c r="Y2793" i="70"/>
  <c r="Y2794" i="70"/>
  <c r="X2795" i="70"/>
  <c r="Y2795" i="70"/>
  <c r="X2796" i="70"/>
  <c r="Y2796" i="70"/>
  <c r="X2797" i="70"/>
  <c r="X2798" i="70"/>
  <c r="Y2797" i="70"/>
  <c r="X2799" i="70"/>
  <c r="Y2798" i="70"/>
  <c r="X2800" i="70"/>
  <c r="Y2799" i="70"/>
  <c r="Y2800" i="70"/>
  <c r="X2801" i="70"/>
  <c r="Y2801" i="70"/>
  <c r="X2802" i="70"/>
  <c r="X2803" i="70"/>
  <c r="Y2802" i="70"/>
  <c r="Y2803" i="70"/>
  <c r="X2804" i="70"/>
  <c r="Y2804" i="70"/>
  <c r="X2805" i="70"/>
  <c r="Y2805" i="70"/>
  <c r="X2806" i="70"/>
  <c r="X2807" i="70"/>
  <c r="Y2806" i="70"/>
  <c r="Y2807" i="70"/>
  <c r="X2808" i="70"/>
  <c r="Y2808" i="70"/>
  <c r="X2809" i="70"/>
  <c r="X2810" i="70"/>
  <c r="Y2809" i="70"/>
  <c r="Y2810" i="70"/>
  <c r="X2811" i="70"/>
  <c r="X2812" i="70"/>
  <c r="Y2811" i="70"/>
  <c r="X2813" i="70"/>
  <c r="Y2812" i="70"/>
  <c r="X2814" i="70"/>
  <c r="Y2813" i="70"/>
  <c r="X2815" i="70"/>
  <c r="Y2814" i="70"/>
  <c r="Y2815" i="70"/>
  <c r="X2816" i="70"/>
  <c r="X2817" i="70"/>
  <c r="Y2816" i="70"/>
  <c r="X2818" i="70"/>
  <c r="Y2817" i="70"/>
  <c r="X2819" i="70"/>
  <c r="Y2818" i="70"/>
  <c r="Y2819" i="70"/>
  <c r="X2820" i="70"/>
  <c r="X2821" i="70"/>
  <c r="Y2820" i="70"/>
  <c r="X2822" i="70"/>
  <c r="Y2821" i="70"/>
  <c r="X2823" i="70"/>
  <c r="Y2822" i="70"/>
  <c r="X2824" i="70"/>
  <c r="Y2823" i="70"/>
  <c r="Y2824" i="70"/>
  <c r="X2825" i="70"/>
  <c r="Y2825" i="70"/>
  <c r="X2826" i="70"/>
  <c r="Y2826" i="70"/>
  <c r="X2827" i="70"/>
  <c r="Y2827" i="70"/>
  <c r="X2828" i="70"/>
  <c r="X2829" i="70"/>
  <c r="Y2828" i="70"/>
  <c r="X2830" i="70"/>
  <c r="Y2829" i="70"/>
  <c r="X2831" i="70"/>
  <c r="Y2830" i="70"/>
  <c r="Y2831" i="70"/>
  <c r="X2832" i="70"/>
  <c r="Y2832" i="70"/>
  <c r="X2833" i="70"/>
  <c r="X2834" i="70"/>
  <c r="Y2833" i="70"/>
  <c r="Y2834" i="70"/>
  <c r="X2835" i="70"/>
  <c r="X2836" i="70"/>
  <c r="Y2835" i="70"/>
  <c r="Y2836" i="70"/>
  <c r="X2837" i="70"/>
  <c r="X2838" i="70"/>
  <c r="Y2837" i="70"/>
  <c r="X2839" i="70"/>
  <c r="Y2838" i="70"/>
  <c r="X2840" i="70"/>
  <c r="Y2839" i="70"/>
  <c r="Y2840" i="70"/>
  <c r="X2841" i="70"/>
  <c r="Y2841" i="70"/>
  <c r="X2842" i="70"/>
  <c r="X2843" i="70"/>
  <c r="Y2842" i="70"/>
  <c r="X2844" i="70"/>
  <c r="Y2843" i="70"/>
  <c r="Y2844" i="70"/>
  <c r="X2845" i="70"/>
  <c r="Y2845" i="70"/>
  <c r="X2846" i="70"/>
  <c r="X2847" i="70"/>
  <c r="Y2846" i="70"/>
  <c r="Y2847" i="70"/>
  <c r="X2848" i="70"/>
  <c r="Y2848" i="70"/>
  <c r="X2849" i="70"/>
  <c r="X2850" i="70"/>
  <c r="Y2849" i="70"/>
  <c r="Y2850" i="70"/>
  <c r="X2851" i="70"/>
  <c r="Y2851" i="70"/>
  <c r="X2852" i="70"/>
  <c r="X2853" i="70"/>
  <c r="Y2852" i="70"/>
  <c r="X2854" i="70"/>
  <c r="Y2853" i="70"/>
  <c r="Y2854" i="70"/>
  <c r="X2855" i="70"/>
  <c r="X2856" i="70"/>
  <c r="Y2855" i="70"/>
  <c r="Y2856" i="70"/>
  <c r="X2857" i="70"/>
  <c r="X2858" i="70"/>
  <c r="Y2857" i="70"/>
  <c r="Y2858" i="70"/>
  <c r="X2859" i="70"/>
  <c r="Y2859" i="70"/>
  <c r="X2860" i="70"/>
  <c r="X2861" i="70"/>
  <c r="Y2860" i="70"/>
  <c r="Y2861" i="70"/>
  <c r="X2862" i="70"/>
  <c r="X2863" i="70"/>
  <c r="Y2862" i="70"/>
  <c r="Y2863" i="70"/>
  <c r="X2864" i="70"/>
  <c r="X2865" i="70"/>
  <c r="Y2864" i="70"/>
  <c r="Y2865" i="70"/>
  <c r="X2866" i="70"/>
  <c r="X2867" i="70"/>
  <c r="Y2866" i="70"/>
  <c r="Y2867" i="70"/>
  <c r="X2868" i="70"/>
  <c r="Y2868" i="70"/>
  <c r="X2869" i="70"/>
  <c r="X2870" i="70"/>
  <c r="Y2869" i="70"/>
  <c r="X2871" i="70"/>
  <c r="Y2870" i="70"/>
  <c r="Y2871" i="70"/>
  <c r="X2872" i="70"/>
  <c r="Y2872" i="70"/>
  <c r="X2873" i="70"/>
  <c r="X2874" i="70"/>
  <c r="Y2873" i="70"/>
  <c r="X2875" i="70"/>
  <c r="Y2874" i="70"/>
  <c r="Y2875" i="70"/>
  <c r="X2876" i="70"/>
  <c r="Y2876" i="70"/>
  <c r="X2877" i="70"/>
  <c r="X2878" i="70"/>
  <c r="Y2877" i="70"/>
  <c r="X2879" i="70"/>
  <c r="Y2878" i="70"/>
  <c r="X2880" i="70"/>
  <c r="Y2879" i="70"/>
  <c r="X2881" i="70"/>
  <c r="Y2880" i="70"/>
  <c r="Y2881" i="70"/>
  <c r="X2882" i="70"/>
  <c r="Y2882" i="70"/>
  <c r="X2883" i="70"/>
  <c r="Y2883" i="70"/>
  <c r="X2884" i="70"/>
  <c r="Y2884" i="70"/>
  <c r="X2885" i="70"/>
  <c r="X2886" i="70"/>
  <c r="Y2885" i="70"/>
  <c r="Y2886" i="70"/>
  <c r="X2887" i="70"/>
  <c r="Y2887" i="70"/>
  <c r="X2888" i="70"/>
  <c r="X2889" i="70"/>
  <c r="Y2888" i="70"/>
  <c r="X2890" i="70"/>
  <c r="Y2889" i="70"/>
  <c r="X2891" i="70"/>
  <c r="Y2890" i="70"/>
  <c r="X2892" i="70"/>
  <c r="Y2891" i="70"/>
  <c r="X2893" i="70"/>
  <c r="Y2892" i="70"/>
  <c r="Y2893" i="70"/>
  <c r="X2894" i="70"/>
  <c r="Y2894" i="70"/>
  <c r="X2895" i="70"/>
  <c r="Y2895" i="70"/>
  <c r="X2896" i="70"/>
  <c r="X2897" i="70"/>
  <c r="Y2896" i="70"/>
  <c r="X2898" i="70"/>
  <c r="Y2897" i="70"/>
  <c r="X2899" i="70"/>
  <c r="Y2898" i="70"/>
  <c r="X2900" i="70"/>
  <c r="Y2899" i="70"/>
  <c r="Y2900" i="70"/>
  <c r="X2901" i="70"/>
  <c r="Y2901" i="70"/>
  <c r="X2902" i="70"/>
  <c r="Y2902" i="70"/>
  <c r="X2903" i="70"/>
  <c r="X2904" i="70"/>
  <c r="Y2903" i="70"/>
  <c r="X2905" i="70"/>
  <c r="Y2904" i="70"/>
  <c r="Y2905" i="70"/>
  <c r="X2906" i="70"/>
  <c r="Y2906" i="70"/>
  <c r="X2907" i="70"/>
  <c r="X2908" i="70"/>
  <c r="Y2907" i="70"/>
  <c r="X2909" i="70"/>
  <c r="Y2908" i="70"/>
  <c r="Y2909" i="70"/>
  <c r="X2910" i="70"/>
  <c r="Y2910" i="70"/>
  <c r="X2911" i="70"/>
  <c r="Y2911" i="70"/>
  <c r="X2912" i="70"/>
  <c r="X2913" i="70"/>
  <c r="Y2912" i="70"/>
  <c r="X2914" i="70"/>
  <c r="Y2913" i="70"/>
  <c r="X2915" i="70"/>
  <c r="Y2914" i="70"/>
  <c r="X2916" i="70"/>
  <c r="Y2915" i="70"/>
  <c r="Y2916" i="70"/>
  <c r="X2917" i="70"/>
  <c r="Y2917" i="70"/>
  <c r="X2918" i="70"/>
  <c r="X2919" i="70"/>
  <c r="Y2918" i="70"/>
  <c r="X2920" i="70"/>
  <c r="Y2919" i="70"/>
  <c r="Y2920" i="70"/>
  <c r="X2921" i="70"/>
  <c r="Y2921" i="70"/>
  <c r="X2922" i="70"/>
  <c r="Y2922" i="70"/>
  <c r="X2923" i="70"/>
  <c r="X2924" i="70"/>
  <c r="Y2923" i="70"/>
  <c r="Y2924" i="70"/>
  <c r="X2925" i="70"/>
  <c r="X2926" i="70"/>
  <c r="Y2925" i="70"/>
  <c r="X2927" i="70"/>
  <c r="Y2926" i="70"/>
  <c r="X2928" i="70"/>
  <c r="Y2927" i="70"/>
  <c r="Y2928" i="70"/>
  <c r="X2929" i="70"/>
  <c r="X2930" i="70"/>
  <c r="Y2929" i="70"/>
  <c r="X2931" i="70"/>
  <c r="Y2930" i="70"/>
  <c r="X2932" i="70"/>
  <c r="Y2931" i="70"/>
  <c r="X2933" i="70"/>
  <c r="Y2932" i="70"/>
  <c r="Y2933" i="70"/>
  <c r="X2934" i="70"/>
  <c r="Y2934" i="70"/>
  <c r="X2935" i="70"/>
  <c r="Y2935" i="70"/>
  <c r="X2936" i="70"/>
  <c r="Y2936" i="70"/>
  <c r="X2937" i="70"/>
  <c r="Y2937" i="70"/>
  <c r="X2938" i="70"/>
  <c r="X2939" i="70"/>
  <c r="Y2938" i="70"/>
  <c r="X2940" i="70"/>
  <c r="Y2939" i="70"/>
  <c r="X2941" i="70"/>
  <c r="Y2940" i="70"/>
  <c r="X2942" i="70"/>
  <c r="Y2941" i="70"/>
  <c r="X2943" i="70"/>
  <c r="Y2942" i="70"/>
  <c r="X2944" i="70"/>
  <c r="Y2943" i="70"/>
  <c r="Y2944" i="70"/>
  <c r="X2945" i="70"/>
  <c r="X2946" i="70"/>
  <c r="Y2945" i="70"/>
  <c r="X2947" i="70"/>
  <c r="Y2946" i="70"/>
  <c r="X2948" i="70"/>
  <c r="Y2947" i="70"/>
  <c r="Y2948" i="70"/>
  <c r="X2949" i="70"/>
  <c r="Y2949" i="70"/>
  <c r="X2950" i="70"/>
  <c r="Y2950" i="70"/>
  <c r="X2951" i="70"/>
  <c r="Y2951" i="70"/>
  <c r="X2952" i="70"/>
  <c r="Y2952" i="70"/>
  <c r="X2953" i="70"/>
  <c r="Y2953" i="70"/>
  <c r="X2954" i="70"/>
  <c r="X2955" i="70"/>
  <c r="Y2954" i="70"/>
  <c r="X2956" i="70"/>
  <c r="Y2955" i="70"/>
  <c r="Y2956" i="70"/>
  <c r="X2957" i="70"/>
  <c r="Y2957" i="70"/>
  <c r="X2958" i="70"/>
  <c r="X2959" i="70"/>
  <c r="Y2958" i="70"/>
  <c r="Y2959" i="70"/>
  <c r="X2960" i="70"/>
  <c r="X2961" i="70"/>
  <c r="Y2960" i="70"/>
  <c r="Y2961" i="70"/>
  <c r="X2962" i="70"/>
  <c r="Y2962" i="70"/>
  <c r="X2963" i="70"/>
  <c r="Y2963" i="70"/>
  <c r="X2964" i="70"/>
  <c r="X2965" i="70"/>
  <c r="Y2964" i="70"/>
  <c r="X2966" i="70"/>
  <c r="Y2965" i="70"/>
  <c r="X2967" i="70"/>
  <c r="Y2966" i="70"/>
  <c r="Y2967" i="70"/>
  <c r="X2968" i="70"/>
  <c r="Y2968" i="70"/>
  <c r="X2969" i="70"/>
  <c r="X2970" i="70"/>
  <c r="Y2969" i="70"/>
  <c r="X2971" i="70"/>
  <c r="Y2970" i="70"/>
  <c r="X2972" i="70"/>
  <c r="Y2971" i="70"/>
  <c r="Y2972" i="70"/>
  <c r="X2973" i="70"/>
  <c r="Y2973" i="70"/>
  <c r="X2974" i="70"/>
  <c r="Y2974" i="70"/>
  <c r="X2975" i="70"/>
  <c r="X2976" i="70"/>
  <c r="Y2975" i="70"/>
  <c r="X2977" i="70"/>
  <c r="Y2976" i="70"/>
  <c r="Y2977" i="70"/>
  <c r="X2978" i="70"/>
  <c r="X2979" i="70"/>
  <c r="Y2978" i="70"/>
  <c r="Y2979" i="70"/>
  <c r="X2980" i="70"/>
  <c r="X2981" i="70"/>
  <c r="Y2980" i="70"/>
  <c r="Y2981" i="70"/>
  <c r="X2982" i="70"/>
  <c r="X2983" i="70"/>
  <c r="Y2982" i="70"/>
  <c r="X2984" i="70"/>
  <c r="Y2983" i="70"/>
  <c r="Y2984" i="70"/>
  <c r="X2985" i="70"/>
  <c r="Y2985" i="70"/>
  <c r="X2986" i="70"/>
  <c r="Y2986" i="70"/>
  <c r="X2987" i="70"/>
  <c r="X2988" i="70"/>
  <c r="Y2987" i="70"/>
  <c r="X2989" i="70"/>
  <c r="Y2988" i="70"/>
  <c r="X2990" i="70"/>
  <c r="Y2989" i="70"/>
  <c r="X2991" i="70"/>
  <c r="Y2990" i="70"/>
  <c r="Y2991" i="70"/>
  <c r="X2992" i="70"/>
  <c r="Y2992" i="70"/>
  <c r="X2993" i="70"/>
  <c r="X2994" i="70"/>
  <c r="Y2993" i="70"/>
  <c r="X2995" i="70"/>
  <c r="Y2994" i="70"/>
  <c r="X2996" i="70"/>
  <c r="Y2995" i="70"/>
  <c r="Y2996" i="70"/>
  <c r="X2997" i="70"/>
  <c r="X2998" i="70"/>
  <c r="Y2997" i="70"/>
  <c r="X2999" i="70"/>
  <c r="Y2998" i="70"/>
  <c r="Y2999" i="70"/>
  <c r="X3000" i="70"/>
  <c r="X3001" i="70"/>
  <c r="Y3000" i="70"/>
  <c r="Y3001" i="70"/>
  <c r="X3002" i="70"/>
  <c r="Y3002" i="70"/>
  <c r="X3003" i="70"/>
  <c r="Y3003" i="70"/>
  <c r="X3004" i="70"/>
  <c r="X3005" i="70"/>
  <c r="Y3004" i="70"/>
  <c r="Y3005" i="70"/>
  <c r="X3006" i="70"/>
  <c r="X3007" i="70"/>
  <c r="Y3006" i="70"/>
  <c r="Y3007" i="70"/>
  <c r="X3008" i="70"/>
  <c r="Y3008" i="70"/>
  <c r="X3009" i="70"/>
  <c r="X3010" i="70"/>
  <c r="Y3009" i="70"/>
  <c r="Y3010" i="70"/>
  <c r="X3011" i="70"/>
  <c r="X3012" i="70"/>
  <c r="Y3011" i="70"/>
  <c r="Y3012" i="70"/>
  <c r="X3013" i="70"/>
  <c r="X3014" i="70"/>
  <c r="Y3013" i="70"/>
  <c r="Y3014" i="70"/>
  <c r="X3015" i="70"/>
  <c r="X3016" i="70"/>
  <c r="Y3015" i="70"/>
  <c r="Y3016" i="70"/>
  <c r="X3017" i="70"/>
  <c r="Y3017" i="70"/>
  <c r="X3018" i="70"/>
  <c r="X3019" i="70"/>
  <c r="Y3018" i="70"/>
  <c r="Y3019" i="70"/>
  <c r="X3020" i="70"/>
  <c r="Y3020" i="70"/>
  <c r="X3021" i="70"/>
  <c r="X3022" i="70"/>
  <c r="Y3021" i="70"/>
  <c r="Y3022" i="70"/>
  <c r="X3023" i="70"/>
  <c r="X3024" i="70"/>
  <c r="Y3023" i="70"/>
  <c r="X3025" i="70"/>
  <c r="Y3024" i="70"/>
  <c r="Y3025" i="70"/>
  <c r="X3026" i="70"/>
  <c r="X3027" i="70"/>
  <c r="Y3026" i="70"/>
  <c r="X3028" i="70"/>
  <c r="Y3027" i="70"/>
  <c r="X3029" i="70"/>
  <c r="Y3028" i="70"/>
  <c r="X3030" i="70"/>
  <c r="Y3029" i="70"/>
  <c r="X3031" i="70"/>
  <c r="Y3030" i="70"/>
  <c r="X3032" i="70"/>
  <c r="Y3031" i="70"/>
  <c r="X3033" i="70"/>
  <c r="Y3032" i="70"/>
  <c r="Y3033" i="70"/>
  <c r="X3034" i="70"/>
  <c r="Y3034" i="70"/>
  <c r="X3035" i="70"/>
  <c r="Y3035" i="70"/>
  <c r="X3036" i="70"/>
  <c r="Y3036" i="70"/>
  <c r="X3037" i="70"/>
  <c r="Y3037" i="70"/>
  <c r="X3038" i="70"/>
  <c r="X3039" i="70"/>
  <c r="Y3038" i="70"/>
  <c r="X3040" i="70"/>
  <c r="Y3039" i="70"/>
  <c r="Y3040" i="70"/>
  <c r="X3041" i="70"/>
  <c r="Y3041" i="70"/>
  <c r="X3042" i="70"/>
  <c r="Y3042" i="70"/>
  <c r="X3043" i="70"/>
  <c r="Y3043" i="70"/>
  <c r="X3044" i="70"/>
  <c r="X3045" i="70"/>
  <c r="Y3044" i="70"/>
  <c r="Y3045" i="70"/>
  <c r="X3046" i="70"/>
  <c r="Y3046" i="70"/>
  <c r="X3047" i="70"/>
  <c r="X3048" i="70"/>
  <c r="Y3047" i="70"/>
  <c r="X3049" i="70"/>
  <c r="Y3048" i="70"/>
  <c r="X3050" i="70"/>
  <c r="Y3049" i="70"/>
  <c r="X3051" i="70"/>
  <c r="Y3050" i="70"/>
  <c r="X3052" i="70"/>
  <c r="Y3051" i="70"/>
  <c r="Y3052" i="70"/>
  <c r="X3053" i="70"/>
  <c r="Y3053" i="70"/>
  <c r="X3054" i="70"/>
  <c r="X3055" i="70"/>
  <c r="Y3054" i="70"/>
  <c r="Y3055" i="70"/>
  <c r="X3056" i="70"/>
  <c r="X3057" i="70"/>
  <c r="Y3056" i="70"/>
  <c r="Y3057" i="70"/>
  <c r="X3058" i="70"/>
  <c r="Y3058" i="70"/>
  <c r="X3059" i="70"/>
  <c r="Y3059" i="70"/>
  <c r="X3060" i="70"/>
  <c r="X3061" i="70"/>
  <c r="Y3060" i="70"/>
  <c r="Y3061" i="70"/>
  <c r="X3062" i="70"/>
  <c r="X3063" i="70"/>
  <c r="Y3062" i="70"/>
  <c r="Y3063" i="70"/>
  <c r="X3064" i="70"/>
  <c r="Y3064" i="70"/>
  <c r="X3065" i="70"/>
  <c r="X3066" i="70"/>
  <c r="Y3065" i="70"/>
  <c r="X3067" i="70"/>
  <c r="Y3066" i="70"/>
  <c r="X3068" i="70"/>
  <c r="Y3067" i="70"/>
  <c r="Y3068" i="70"/>
  <c r="X3069" i="70"/>
  <c r="Y3069" i="70"/>
  <c r="X3070" i="70"/>
  <c r="Y3070" i="70"/>
  <c r="X3071" i="70"/>
  <c r="Y3071" i="70"/>
  <c r="X3072" i="70"/>
  <c r="Y3072" i="70"/>
  <c r="X3073" i="70"/>
  <c r="X3074" i="70"/>
  <c r="Y3073" i="70"/>
  <c r="X3075" i="70"/>
  <c r="Y3074" i="70"/>
  <c r="X3076" i="70"/>
  <c r="Y3075" i="70"/>
  <c r="Y3076" i="70"/>
  <c r="X3077" i="70"/>
  <c r="Y3077" i="70"/>
  <c r="X3078" i="70"/>
  <c r="X3079" i="70"/>
  <c r="Y3078" i="70"/>
  <c r="Y3079" i="70"/>
  <c r="X3080" i="70"/>
  <c r="Y3080" i="70"/>
  <c r="X3081" i="70"/>
  <c r="X3082" i="70"/>
  <c r="Y3081" i="70"/>
  <c r="X3083" i="70"/>
  <c r="Y3082" i="70"/>
  <c r="Y3083" i="70"/>
  <c r="X3084" i="70"/>
  <c r="Y3084" i="70"/>
  <c r="X3085" i="70"/>
  <c r="Y3085" i="70"/>
  <c r="X3086" i="70"/>
  <c r="X3087" i="70"/>
  <c r="Y3086" i="70"/>
  <c r="X3088" i="70"/>
  <c r="Y3087" i="70"/>
  <c r="Y3088" i="70"/>
  <c r="X3089" i="70"/>
  <c r="Y3089" i="70"/>
  <c r="X3090" i="70"/>
  <c r="Y3090" i="70"/>
  <c r="X3091" i="70"/>
  <c r="Y3091" i="70"/>
  <c r="X3092" i="70"/>
  <c r="X3093" i="70"/>
  <c r="Y3092" i="70"/>
  <c r="X3094" i="70"/>
  <c r="Y3093" i="70"/>
  <c r="X3095" i="70"/>
  <c r="Y3094" i="70"/>
  <c r="X3096" i="70"/>
  <c r="Y3095" i="70"/>
  <c r="Y3096" i="70"/>
  <c r="X3097" i="70"/>
  <c r="Y3097" i="70"/>
  <c r="X3098" i="70"/>
  <c r="X3099" i="70"/>
  <c r="Y3098" i="70"/>
  <c r="Y3099" i="70"/>
  <c r="X3100" i="70"/>
  <c r="Y3100" i="70"/>
  <c r="X3101" i="70"/>
  <c r="X3102" i="70"/>
  <c r="Y3101" i="70"/>
  <c r="Y3102" i="70"/>
  <c r="X3103" i="70"/>
  <c r="Y3103" i="70"/>
  <c r="X3104" i="70"/>
  <c r="X3105" i="70"/>
  <c r="Y3104" i="70"/>
  <c r="X3106" i="70"/>
  <c r="Y3105" i="70"/>
  <c r="X3107" i="70"/>
  <c r="Y3106" i="70"/>
  <c r="Y3107" i="70"/>
  <c r="X3108" i="70"/>
  <c r="X3109" i="70"/>
  <c r="Y3108" i="70"/>
  <c r="X3110" i="70"/>
  <c r="Y3109" i="70"/>
  <c r="X3111" i="70"/>
  <c r="Y3110" i="70"/>
  <c r="X3112" i="70"/>
  <c r="Y3111" i="70"/>
  <c r="Y3112" i="70"/>
  <c r="X3113" i="70"/>
  <c r="X3114" i="70"/>
  <c r="Y3113" i="70"/>
  <c r="Y3114" i="70"/>
  <c r="X3115" i="70"/>
  <c r="Y3115" i="70"/>
  <c r="X3116" i="70"/>
  <c r="Y3116" i="70"/>
  <c r="X3117" i="70"/>
  <c r="Y3117" i="70"/>
  <c r="X3118" i="70"/>
  <c r="Y3118" i="70"/>
  <c r="X3119" i="70"/>
  <c r="X3120" i="70"/>
  <c r="Y3119" i="70"/>
  <c r="Y3120" i="70"/>
  <c r="X3121" i="70"/>
  <c r="X3122" i="70"/>
  <c r="Y3121" i="70"/>
  <c r="X3123" i="70"/>
  <c r="Y3122" i="70"/>
  <c r="Y3123" i="70"/>
  <c r="X3124" i="70"/>
  <c r="Y3124" i="70"/>
  <c r="X3125" i="70"/>
  <c r="X3126" i="70"/>
  <c r="Y3125" i="70"/>
  <c r="Y3126" i="70"/>
  <c r="X3127" i="70"/>
  <c r="X3128" i="70"/>
  <c r="Y3127" i="70"/>
  <c r="Y3128" i="70"/>
  <c r="X3129" i="70"/>
  <c r="X3130" i="70"/>
  <c r="Y3129" i="70"/>
  <c r="Y3130" i="70"/>
  <c r="X3131" i="70"/>
  <c r="X3132" i="70"/>
  <c r="Y3131" i="70"/>
  <c r="Y3132" i="70"/>
  <c r="X3133" i="70"/>
  <c r="Y3133" i="70"/>
  <c r="X3134" i="70"/>
  <c r="X3135" i="70"/>
  <c r="Y3134" i="70"/>
  <c r="Y3135" i="70"/>
  <c r="X3136" i="70"/>
  <c r="Y3136" i="70"/>
  <c r="X3137" i="70"/>
  <c r="X3138" i="70"/>
  <c r="Y3137" i="70"/>
  <c r="X3139" i="70"/>
  <c r="Y3138" i="70"/>
  <c r="X3140" i="70"/>
  <c r="Y3139" i="70"/>
  <c r="X3141" i="70"/>
  <c r="Y3140" i="70"/>
  <c r="Y3141" i="70"/>
  <c r="X3142" i="70"/>
  <c r="X3143" i="70"/>
  <c r="Y3142" i="70"/>
  <c r="X3144" i="70"/>
  <c r="Y3143" i="70"/>
  <c r="Y3144" i="70"/>
  <c r="X3145" i="70"/>
  <c r="Y3145" i="70"/>
  <c r="X3146" i="70"/>
  <c r="X3147" i="70"/>
  <c r="Y3146" i="70"/>
  <c r="Y3147" i="70"/>
  <c r="X3148" i="70"/>
  <c r="X3149" i="70"/>
  <c r="Y3148" i="70"/>
  <c r="X3150" i="70"/>
  <c r="Y3149" i="70"/>
  <c r="Y3150" i="70"/>
  <c r="X3151" i="70"/>
  <c r="X3152" i="70"/>
  <c r="Y3151" i="70"/>
  <c r="Y3152" i="70"/>
  <c r="X3153" i="70"/>
  <c r="X3154" i="70"/>
  <c r="Y3153" i="70"/>
  <c r="X3155" i="70"/>
  <c r="Y3154" i="70"/>
  <c r="X3156" i="70"/>
  <c r="Y3155" i="70"/>
  <c r="Y3156" i="70"/>
  <c r="X3157" i="70"/>
  <c r="X3158" i="70"/>
  <c r="Y3157" i="70"/>
  <c r="X3159" i="70"/>
  <c r="Y3158" i="70"/>
  <c r="X3160" i="70"/>
  <c r="Y3159" i="70"/>
  <c r="X3161" i="70"/>
  <c r="Y3160" i="70"/>
  <c r="Y3161" i="70"/>
  <c r="X3162" i="70"/>
  <c r="Y3162" i="70"/>
  <c r="X3163" i="70"/>
  <c r="X3164" i="70"/>
  <c r="Y3163" i="70"/>
  <c r="Y3164" i="70"/>
  <c r="X3165" i="70"/>
  <c r="Y3165" i="70"/>
  <c r="X3166" i="70"/>
  <c r="Y3166" i="70"/>
  <c r="X3167" i="70"/>
  <c r="X3168" i="70"/>
  <c r="Y3167" i="70"/>
  <c r="Y3168" i="70"/>
  <c r="X3169" i="70"/>
  <c r="X3170" i="70"/>
  <c r="Y3169" i="70"/>
  <c r="X3171" i="70"/>
  <c r="Y3170" i="70"/>
  <c r="X3172" i="70"/>
  <c r="Y3171" i="70"/>
  <c r="X3173" i="70"/>
  <c r="Y3172" i="70"/>
  <c r="X3174" i="70"/>
  <c r="Y3173" i="70"/>
  <c r="X3175" i="70"/>
  <c r="Y3174" i="70"/>
  <c r="X3176" i="70"/>
  <c r="Y3175" i="70"/>
  <c r="Y3176" i="70"/>
  <c r="X3177" i="70"/>
  <c r="Y3177" i="70"/>
  <c r="X3178" i="70"/>
  <c r="Y3178" i="70"/>
  <c r="X3179" i="70"/>
  <c r="X3180" i="70"/>
  <c r="Y3179" i="70"/>
  <c r="Y3180" i="70"/>
  <c r="X3181" i="70"/>
  <c r="Y3181" i="70"/>
  <c r="X3182" i="70"/>
  <c r="Y3182" i="70"/>
  <c r="X3183" i="70"/>
  <c r="X3184" i="70"/>
  <c r="Y3183" i="70"/>
  <c r="X3185" i="70"/>
  <c r="Y3184" i="70"/>
  <c r="X3186" i="70"/>
  <c r="Y3185" i="70"/>
  <c r="Y3186" i="70"/>
  <c r="X3187" i="70"/>
  <c r="X3188" i="70"/>
  <c r="Y3187" i="70"/>
  <c r="Y3188" i="70"/>
  <c r="X3189" i="70"/>
  <c r="X3190" i="70"/>
  <c r="Y3189" i="70"/>
  <c r="X3191" i="70"/>
  <c r="Y3190" i="70"/>
  <c r="Y3191" i="70"/>
  <c r="X3192" i="70"/>
  <c r="X3193" i="70"/>
  <c r="Y3192" i="70"/>
  <c r="X3194" i="70"/>
  <c r="Y3193" i="70"/>
  <c r="Y3194" i="70"/>
  <c r="X3195" i="70"/>
  <c r="X3196" i="70"/>
  <c r="Y3195" i="70"/>
  <c r="Y3196" i="70"/>
  <c r="X3197" i="70"/>
  <c r="X3198" i="70"/>
  <c r="Y3197" i="70"/>
  <c r="Y3198" i="70"/>
  <c r="X3199" i="70"/>
  <c r="X3200" i="70"/>
  <c r="Y3199" i="70"/>
  <c r="Y3200" i="70"/>
  <c r="X3201" i="70"/>
  <c r="X3202" i="70"/>
  <c r="Y3201" i="70"/>
  <c r="Y3202" i="70"/>
  <c r="X3203" i="70"/>
  <c r="X3204" i="70"/>
  <c r="Y3203" i="70"/>
  <c r="X3205" i="70"/>
  <c r="Y3204" i="70"/>
  <c r="Y3205" i="70"/>
  <c r="X3206" i="70"/>
  <c r="Y3206" i="70"/>
  <c r="X3207" i="70"/>
  <c r="X3208" i="70"/>
  <c r="Y3207" i="70"/>
  <c r="Y3208" i="70"/>
  <c r="X3209" i="70"/>
  <c r="X3210" i="70"/>
  <c r="Y3209" i="70"/>
  <c r="Y3210" i="70"/>
  <c r="X3211" i="70"/>
  <c r="X3212" i="70"/>
  <c r="Y3211" i="70"/>
  <c r="X3213" i="70"/>
  <c r="Y3212" i="70"/>
  <c r="X3214" i="70"/>
  <c r="Y3213" i="70"/>
  <c r="Y3214" i="70"/>
  <c r="X3215" i="70"/>
  <c r="X3216" i="70"/>
  <c r="Y3215" i="70"/>
  <c r="Y3216" i="70"/>
  <c r="X3217" i="70"/>
  <c r="Y3217" i="70"/>
  <c r="X3218" i="70"/>
  <c r="X3219" i="70"/>
  <c r="Y3218" i="70"/>
  <c r="X3220" i="70"/>
  <c r="Y3219" i="70"/>
  <c r="Y3220" i="70"/>
  <c r="X3221" i="70"/>
  <c r="X3222" i="70"/>
  <c r="Y3221" i="70"/>
  <c r="Y3222" i="70"/>
  <c r="X3223" i="70"/>
  <c r="X3224" i="70"/>
  <c r="Y3223" i="70"/>
  <c r="X3225" i="70"/>
  <c r="Y3224" i="70"/>
  <c r="Y3225" i="70"/>
  <c r="X3226" i="70"/>
  <c r="X3227" i="70"/>
  <c r="Y3226" i="70"/>
  <c r="Y3227" i="70"/>
  <c r="X3228" i="70"/>
  <c r="X3229" i="70"/>
  <c r="Y3228" i="70"/>
  <c r="X3230" i="70"/>
  <c r="Y3229" i="70"/>
  <c r="Y3230" i="70"/>
  <c r="X3231" i="70"/>
  <c r="Y3231" i="70"/>
  <c r="X3232" i="70"/>
  <c r="Y3232" i="70"/>
  <c r="X3233" i="70"/>
  <c r="Y3233" i="70"/>
  <c r="X3234" i="70"/>
  <c r="Y3234" i="70"/>
  <c r="X3235" i="70"/>
  <c r="Y3235" i="70"/>
  <c r="X3236" i="70"/>
  <c r="Y3236" i="70"/>
  <c r="X3237" i="70"/>
  <c r="Y3237" i="70"/>
  <c r="X3238" i="70"/>
  <c r="X3239" i="70"/>
  <c r="Y3238" i="70"/>
  <c r="X3240" i="70"/>
  <c r="Y3239" i="70"/>
  <c r="X3241" i="70"/>
  <c r="Y3240" i="70"/>
  <c r="X3242" i="70"/>
  <c r="Y3241" i="70"/>
  <c r="Y3242" i="70"/>
  <c r="X3243" i="70"/>
  <c r="Y3243" i="70"/>
  <c r="X3244" i="70"/>
  <c r="X3245" i="70"/>
  <c r="Y3244" i="70"/>
  <c r="Y3245" i="70"/>
  <c r="X3246" i="70"/>
  <c r="Y3246" i="70"/>
  <c r="X3247" i="70"/>
  <c r="X3248" i="70"/>
  <c r="Y3247" i="70"/>
  <c r="Y3248" i="70"/>
  <c r="X3249" i="70"/>
  <c r="Y3249" i="70"/>
  <c r="X3250" i="70"/>
  <c r="X3251" i="70"/>
  <c r="Y3250" i="70"/>
  <c r="X3252" i="70"/>
  <c r="Y3251" i="70"/>
  <c r="Y3252" i="70"/>
  <c r="X3253" i="70"/>
  <c r="X3254" i="70"/>
  <c r="Y3253" i="70"/>
  <c r="X3255" i="70"/>
  <c r="Y3254" i="70"/>
  <c r="X3256" i="70"/>
  <c r="Y3255" i="70"/>
  <c r="Y3256" i="70"/>
  <c r="X3257" i="70"/>
  <c r="Y3257" i="70"/>
  <c r="X3258" i="70"/>
  <c r="X3259" i="70"/>
  <c r="Y3258" i="70"/>
  <c r="X3260" i="70"/>
  <c r="Y3259" i="70"/>
  <c r="Y3260" i="70"/>
  <c r="X3261" i="70"/>
  <c r="Y3261" i="70"/>
  <c r="X3262" i="70"/>
  <c r="Y3262" i="70"/>
  <c r="X3263" i="70"/>
  <c r="Y3263" i="70"/>
  <c r="X3264" i="70"/>
  <c r="X3265" i="70"/>
  <c r="Y3264" i="70"/>
  <c r="X3266" i="70"/>
  <c r="Y3265" i="70"/>
  <c r="X3267" i="70"/>
  <c r="Y3266" i="70"/>
  <c r="X3268" i="70"/>
  <c r="Y3267" i="70"/>
  <c r="Y3268" i="70"/>
  <c r="X3269" i="70"/>
  <c r="Y3269" i="70"/>
  <c r="X3270" i="70"/>
  <c r="X3271" i="70"/>
  <c r="Y3270" i="70"/>
  <c r="Y3271" i="70"/>
  <c r="X3272" i="70"/>
  <c r="X3273" i="70"/>
  <c r="Y3272" i="70"/>
  <c r="Y3273" i="70"/>
  <c r="X3274" i="70"/>
  <c r="X3275" i="70"/>
  <c r="Y3274" i="70"/>
  <c r="Y3275" i="70"/>
  <c r="X3276" i="70"/>
  <c r="Y3276" i="70"/>
  <c r="X3277" i="70"/>
  <c r="Y3277" i="70"/>
  <c r="X3278" i="70"/>
  <c r="Y3278" i="70"/>
  <c r="X3279" i="70"/>
  <c r="Y3279" i="70"/>
  <c r="X3280" i="70"/>
  <c r="Y3280" i="70"/>
  <c r="X3281" i="70"/>
  <c r="Y3281" i="70"/>
  <c r="X3282" i="70"/>
  <c r="X3283" i="70"/>
  <c r="Y3282" i="70"/>
  <c r="X3284" i="70"/>
  <c r="Y3283" i="70"/>
  <c r="Y3284" i="70"/>
  <c r="X3285" i="70"/>
  <c r="Y3285" i="70"/>
  <c r="X3286" i="70"/>
  <c r="Y3286" i="70"/>
  <c r="X3287" i="70"/>
  <c r="Y3287" i="70"/>
  <c r="X3288" i="70"/>
  <c r="X3289" i="70"/>
  <c r="Y3288" i="70"/>
  <c r="Y3289" i="70"/>
  <c r="X3290" i="70"/>
  <c r="X3291" i="70"/>
  <c r="Y3290" i="70"/>
  <c r="Y3291" i="70"/>
  <c r="X3292" i="70"/>
  <c r="X3293" i="70"/>
  <c r="Y3292" i="70"/>
  <c r="X3294" i="70"/>
  <c r="Y3293" i="70"/>
  <c r="Y3294" i="70"/>
  <c r="X3295" i="70"/>
  <c r="Y3295" i="70"/>
  <c r="X3296" i="70"/>
  <c r="Y3296" i="70"/>
  <c r="X3297" i="70"/>
  <c r="X3298" i="70"/>
  <c r="Y3297" i="70"/>
  <c r="Y3298" i="70"/>
  <c r="X3299" i="70"/>
  <c r="X3300" i="70"/>
  <c r="Y3299" i="70"/>
  <c r="Y3300" i="70"/>
  <c r="X3301" i="70"/>
  <c r="Y3301" i="70"/>
  <c r="X3302" i="70"/>
  <c r="Y3302" i="70"/>
  <c r="X3303" i="70"/>
  <c r="Y3303" i="70"/>
  <c r="X3304" i="70"/>
  <c r="X3305" i="70"/>
  <c r="Y3304" i="70"/>
  <c r="Y3305" i="70"/>
  <c r="X3306" i="70"/>
  <c r="Y3306" i="70"/>
  <c r="X3307" i="70"/>
  <c r="X3308" i="70"/>
  <c r="Y3307" i="70"/>
  <c r="Y3308" i="70"/>
  <c r="X3309" i="70"/>
  <c r="X3310" i="70"/>
  <c r="Y3309" i="70"/>
  <c r="X3311" i="70"/>
  <c r="Y3310" i="70"/>
  <c r="Y3311" i="70"/>
  <c r="X3312" i="70"/>
  <c r="Y3312" i="70"/>
  <c r="X3313" i="70"/>
  <c r="X3314" i="70"/>
  <c r="Y3313" i="70"/>
  <c r="Y3314" i="70"/>
  <c r="X3315" i="70"/>
  <c r="X3316" i="70"/>
  <c r="Y3315" i="70"/>
  <c r="Y3316" i="70"/>
  <c r="X3317" i="70"/>
  <c r="X3318" i="70"/>
  <c r="Y3317" i="70"/>
  <c r="X3319" i="70"/>
  <c r="Y3318" i="70"/>
  <c r="X3320" i="70"/>
  <c r="Y3319" i="70"/>
  <c r="Y3320" i="70"/>
  <c r="X3321" i="70"/>
  <c r="Y3321" i="70"/>
  <c r="X3322" i="70"/>
  <c r="X3323" i="70"/>
  <c r="Y3322" i="70"/>
  <c r="Y3323" i="70"/>
  <c r="X3324" i="70"/>
  <c r="X3325" i="70"/>
  <c r="Y3324" i="70"/>
  <c r="Y3325" i="70"/>
  <c r="X3326" i="70"/>
  <c r="Y3326" i="70"/>
  <c r="X3327" i="70"/>
  <c r="Y3327" i="70"/>
  <c r="X3328" i="70"/>
  <c r="Y3328" i="70"/>
  <c r="X3329" i="70"/>
  <c r="X3330" i="70"/>
  <c r="Y3329" i="70"/>
  <c r="X3331" i="70"/>
  <c r="Y3330" i="70"/>
  <c r="X3332" i="70"/>
  <c r="Y3331" i="70"/>
  <c r="Y3332" i="70"/>
  <c r="X3333" i="70"/>
  <c r="Y3333" i="70"/>
  <c r="X3334" i="70"/>
  <c r="Y3334" i="70"/>
  <c r="X3335" i="70"/>
  <c r="X3336" i="70"/>
  <c r="Y3335" i="70"/>
  <c r="X3337" i="70"/>
  <c r="Y3336" i="70"/>
  <c r="X3338" i="70"/>
  <c r="Y3337" i="70"/>
  <c r="Y3338" i="70"/>
  <c r="X3339" i="70"/>
  <c r="Y3339" i="70"/>
  <c r="X3340" i="70"/>
  <c r="Y3340" i="70"/>
  <c r="X3341" i="70"/>
  <c r="X3342" i="70"/>
  <c r="Y3341" i="70"/>
  <c r="X3343" i="70"/>
  <c r="Y3342" i="70"/>
  <c r="X3344" i="70"/>
  <c r="Y3343" i="70"/>
  <c r="Y3344" i="70"/>
  <c r="X3345" i="70"/>
  <c r="X3346" i="70"/>
  <c r="Y3345" i="70"/>
  <c r="X3347" i="70"/>
  <c r="Y3346" i="70"/>
  <c r="X3348" i="70"/>
  <c r="Y3347" i="70"/>
  <c r="Y3348" i="70"/>
  <c r="X3349" i="70"/>
  <c r="X3350" i="70"/>
  <c r="Y3349" i="70"/>
  <c r="Y3350" i="70"/>
  <c r="X3351" i="70"/>
  <c r="X3352" i="70"/>
  <c r="Y3351" i="70"/>
  <c r="X3353" i="70"/>
  <c r="Y3352" i="70"/>
  <c r="Y3353" i="70"/>
  <c r="X3354" i="70"/>
  <c r="Y3354" i="70"/>
  <c r="X3355" i="70"/>
  <c r="X3356" i="70"/>
  <c r="Y3355" i="70"/>
  <c r="X3357" i="70"/>
  <c r="Y3356" i="70"/>
  <c r="X3358" i="70"/>
  <c r="Y3357" i="70"/>
  <c r="X3359" i="70"/>
  <c r="Y3358" i="70"/>
  <c r="Y3359" i="70"/>
  <c r="X3360" i="70"/>
  <c r="X3361" i="70"/>
  <c r="Y3360" i="70"/>
  <c r="X3362" i="70"/>
  <c r="Y3361" i="70"/>
  <c r="Y3362" i="70"/>
  <c r="X3363" i="70"/>
  <c r="X3364" i="70"/>
  <c r="Y3363" i="70"/>
  <c r="Y3364" i="70"/>
  <c r="X3365" i="70"/>
  <c r="X3366" i="70"/>
  <c r="Y3365" i="70"/>
  <c r="Y3366" i="70"/>
  <c r="X3367" i="70"/>
  <c r="Y3367" i="70"/>
  <c r="X3368" i="70"/>
  <c r="Y3368" i="70"/>
  <c r="X3369" i="70"/>
  <c r="Y3369" i="70"/>
  <c r="X3370" i="70"/>
  <c r="X3371" i="70"/>
  <c r="Y3370" i="70"/>
  <c r="X3372" i="70"/>
  <c r="Y3371" i="70"/>
  <c r="X3373" i="70"/>
  <c r="Y3372" i="70"/>
  <c r="Y3373" i="70"/>
  <c r="X3374" i="70"/>
  <c r="Y3374" i="70"/>
  <c r="X3375" i="70"/>
  <c r="X3376" i="70"/>
  <c r="Y3375" i="70"/>
  <c r="X3377" i="70"/>
  <c r="Y3376" i="70"/>
  <c r="Y3377" i="70"/>
  <c r="X3378" i="70"/>
  <c r="X3379" i="70"/>
  <c r="Y3378" i="70"/>
  <c r="Y3379" i="70"/>
  <c r="X3380" i="70"/>
  <c r="X3381" i="70"/>
  <c r="Y3380" i="70"/>
  <c r="Y3381" i="70"/>
  <c r="X3382" i="70"/>
  <c r="Y3382" i="70"/>
  <c r="X3383" i="70"/>
  <c r="Y3383" i="70"/>
  <c r="X3384" i="70"/>
  <c r="Y3384" i="70"/>
  <c r="X3385" i="70"/>
  <c r="X3386" i="70"/>
  <c r="Y3385" i="70"/>
  <c r="Y3386" i="70"/>
  <c r="X3387" i="70"/>
  <c r="Y3387" i="70"/>
  <c r="X3388" i="70"/>
  <c r="X3389" i="70"/>
  <c r="Y3388" i="70"/>
  <c r="X3390" i="70"/>
  <c r="Y3389" i="70"/>
  <c r="Y3390" i="70"/>
  <c r="X3391" i="70"/>
  <c r="Y3391" i="70"/>
  <c r="X3392" i="70"/>
  <c r="Y3392" i="70"/>
  <c r="X3393" i="70"/>
  <c r="X3394" i="70"/>
  <c r="Y3393" i="70"/>
  <c r="X3395" i="70"/>
  <c r="Y3394" i="70"/>
  <c r="X3396" i="70"/>
  <c r="Y3395" i="70"/>
  <c r="X3397" i="70"/>
  <c r="Y3396" i="70"/>
  <c r="Y3397" i="70"/>
  <c r="X3398" i="70"/>
  <c r="Y3398" i="70"/>
  <c r="X3399" i="70"/>
  <c r="X3400" i="70"/>
  <c r="Y3399" i="70"/>
  <c r="X3401" i="70"/>
  <c r="Y3400" i="70"/>
  <c r="Y3401" i="70"/>
  <c r="X3402" i="70"/>
  <c r="X3403" i="70"/>
  <c r="Y3402" i="70"/>
  <c r="Y3403" i="70"/>
  <c r="X3404" i="70"/>
  <c r="Y3404" i="70"/>
  <c r="X3405" i="70"/>
  <c r="X3406" i="70"/>
  <c r="Y3405" i="70"/>
  <c r="X3407" i="70"/>
  <c r="Y3406" i="70"/>
  <c r="Y3407" i="70"/>
  <c r="X3408" i="70"/>
  <c r="Y3408" i="70"/>
  <c r="X3409" i="70"/>
  <c r="Y3409" i="70"/>
  <c r="X3410" i="70"/>
  <c r="Y3410" i="70"/>
  <c r="X3411" i="70"/>
  <c r="Y3411" i="70"/>
  <c r="X3412" i="70"/>
  <c r="Y3412" i="70"/>
  <c r="X3413" i="70"/>
  <c r="Y3413" i="70"/>
  <c r="X3414" i="70"/>
  <c r="Y3414" i="70"/>
  <c r="X3415" i="70"/>
  <c r="X3416" i="70"/>
  <c r="Y3415" i="70"/>
  <c r="Y3416" i="70"/>
  <c r="X3417" i="70"/>
  <c r="Y3417" i="70"/>
  <c r="X3418" i="70"/>
  <c r="Y3418" i="70"/>
  <c r="X3419" i="70"/>
  <c r="Y3419" i="70"/>
  <c r="X3420" i="70"/>
  <c r="X3421" i="70"/>
  <c r="Y3420" i="70"/>
  <c r="X3422" i="70"/>
  <c r="Y3421" i="70"/>
  <c r="X3423" i="70"/>
  <c r="Y3422" i="70"/>
  <c r="X3424" i="70"/>
  <c r="Y3423" i="70"/>
  <c r="Y3424" i="70"/>
  <c r="X3425" i="70"/>
  <c r="X3426" i="70"/>
  <c r="Y3425" i="70"/>
  <c r="X3427" i="70"/>
  <c r="Y3426" i="70"/>
  <c r="Y3427" i="70"/>
  <c r="X3428" i="70"/>
  <c r="X3429" i="70"/>
  <c r="Y3428" i="70"/>
  <c r="Y3429" i="70"/>
  <c r="X3430" i="70"/>
  <c r="X3431" i="70"/>
  <c r="Y3430" i="70"/>
  <c r="X3432" i="70"/>
  <c r="Y3431" i="70"/>
  <c r="Y3432" i="70"/>
  <c r="X3433" i="70"/>
  <c r="Y3433" i="70"/>
  <c r="X3434" i="70"/>
  <c r="X3435" i="70"/>
  <c r="Y3434" i="70"/>
  <c r="Y3435" i="70"/>
  <c r="X3436" i="70"/>
  <c r="X3437" i="70"/>
  <c r="Y3436" i="70"/>
  <c r="X3438" i="70"/>
  <c r="Y3437" i="70"/>
  <c r="X3439" i="70"/>
  <c r="Y3438" i="70"/>
  <c r="X3440" i="70"/>
  <c r="Y3439" i="70"/>
  <c r="X3441" i="70"/>
  <c r="Y3440" i="70"/>
  <c r="X3442" i="70"/>
  <c r="Y3441" i="70"/>
  <c r="Y3442" i="70"/>
  <c r="X3443" i="70"/>
  <c r="X3444" i="70"/>
  <c r="Y3443" i="70"/>
  <c r="Y3444" i="70"/>
  <c r="X3445" i="70"/>
  <c r="X3446" i="70"/>
  <c r="Y3445" i="70"/>
  <c r="Y3446" i="70"/>
  <c r="X3447" i="70"/>
  <c r="Y3447" i="70"/>
  <c r="X3448" i="70"/>
  <c r="Y3448" i="70"/>
  <c r="X3449" i="70"/>
  <c r="Y3449" i="70"/>
  <c r="X3450" i="70"/>
  <c r="X3451" i="70"/>
  <c r="Y3450" i="70"/>
  <c r="Y3451" i="70"/>
  <c r="X3452" i="70"/>
  <c r="X3453" i="70"/>
  <c r="Y3452" i="70"/>
  <c r="Y3453" i="70"/>
  <c r="X3454" i="70"/>
  <c r="X3455" i="70"/>
  <c r="Y3454" i="70"/>
  <c r="Y3455" i="70"/>
  <c r="X3456" i="70"/>
  <c r="Y3456" i="70"/>
  <c r="X3457" i="70"/>
  <c r="X3458" i="70"/>
  <c r="Y3457" i="70"/>
  <c r="X3459" i="70"/>
  <c r="Y3458" i="70"/>
  <c r="X3460" i="70"/>
  <c r="Y3459" i="70"/>
  <c r="Y3460" i="70"/>
  <c r="X3461" i="70"/>
  <c r="Y3461" i="70"/>
  <c r="X3462" i="70"/>
  <c r="Y3462" i="70"/>
  <c r="X3463" i="70"/>
  <c r="X3464" i="70"/>
  <c r="Y3463" i="70"/>
  <c r="Y3464" i="70"/>
  <c r="X3465" i="70"/>
  <c r="X3466" i="70"/>
  <c r="Y3465" i="70"/>
  <c r="X3467" i="70"/>
  <c r="Y3466" i="70"/>
  <c r="X3468" i="70"/>
  <c r="Y3467" i="70"/>
  <c r="X3469" i="70"/>
  <c r="Y3468" i="70"/>
  <c r="X3470" i="70"/>
  <c r="Y3469" i="70"/>
  <c r="X3471" i="70"/>
  <c r="Y3470" i="70"/>
  <c r="X3472" i="70"/>
  <c r="Y3471" i="70"/>
  <c r="Y3472" i="70"/>
  <c r="X3473" i="70"/>
  <c r="Y3473" i="70"/>
  <c r="X3474" i="70"/>
  <c r="Y3474" i="70"/>
  <c r="X3475" i="70"/>
  <c r="Y3475" i="70"/>
  <c r="X3476" i="70"/>
  <c r="X3477" i="70"/>
  <c r="Y3476" i="70"/>
  <c r="Y3477" i="70"/>
  <c r="X3478" i="70"/>
  <c r="X3479" i="70"/>
  <c r="Y3478" i="70"/>
  <c r="Y3479" i="70"/>
  <c r="X3480" i="70"/>
  <c r="X3481" i="70"/>
  <c r="Y3480" i="70"/>
  <c r="X3482" i="70"/>
  <c r="Y3481" i="70"/>
  <c r="X3483" i="70"/>
  <c r="Y3482" i="70"/>
  <c r="X3484" i="70"/>
  <c r="Y3483" i="70"/>
  <c r="Y3484" i="70"/>
  <c r="X3485" i="70"/>
  <c r="X3486" i="70"/>
  <c r="Y3485" i="70"/>
  <c r="Y3486" i="70"/>
  <c r="X3487" i="70"/>
  <c r="X3488" i="70"/>
  <c r="Y3487" i="70"/>
  <c r="Y3488" i="70"/>
  <c r="X3489" i="70"/>
  <c r="Y3489" i="70"/>
  <c r="X3490" i="70"/>
  <c r="Y3490" i="70"/>
  <c r="X3491" i="70"/>
  <c r="Y3491" i="70"/>
  <c r="X3492" i="70"/>
  <c r="X3493" i="70"/>
  <c r="Y3492" i="70"/>
  <c r="Y3493" i="70"/>
  <c r="X3494" i="70"/>
  <c r="X3495" i="70"/>
  <c r="Y3494" i="70"/>
  <c r="X3496" i="70"/>
  <c r="Y3495" i="70"/>
  <c r="X3497" i="70"/>
  <c r="Y3496" i="70"/>
  <c r="X3498" i="70"/>
  <c r="Y3497" i="70"/>
  <c r="X3499" i="70"/>
  <c r="Y3498" i="70"/>
  <c r="X3500" i="70"/>
  <c r="Y3499" i="70"/>
  <c r="Y3500" i="70"/>
  <c r="X3501" i="70"/>
  <c r="Y3501" i="70"/>
  <c r="X3502" i="70"/>
  <c r="Y3502" i="70"/>
  <c r="X3503" i="70"/>
  <c r="Y3503" i="70"/>
  <c r="X3504" i="70"/>
  <c r="Y3504" i="70"/>
  <c r="X3505" i="70"/>
  <c r="X3506" i="70"/>
  <c r="Y3505" i="70"/>
  <c r="Y3506" i="70"/>
  <c r="X3507" i="70"/>
  <c r="Y3507" i="70"/>
  <c r="X3508" i="70"/>
  <c r="Y3508" i="70"/>
  <c r="X3509" i="70"/>
  <c r="X3510" i="70"/>
  <c r="Y3509" i="70"/>
  <c r="X3511" i="70"/>
  <c r="Y3510" i="70"/>
  <c r="X3512" i="70"/>
  <c r="Y3511" i="70"/>
  <c r="Y3512" i="70"/>
  <c r="X3513" i="70"/>
  <c r="Y3513" i="70"/>
  <c r="X3514" i="70"/>
  <c r="Y3514" i="70"/>
  <c r="X3515" i="70"/>
  <c r="Y3515" i="70"/>
  <c r="X3516" i="70"/>
  <c r="X3517" i="70"/>
  <c r="Y3516" i="70"/>
  <c r="Y3517" i="70"/>
  <c r="X3518" i="70"/>
  <c r="Y3518" i="70"/>
  <c r="X3519" i="70"/>
  <c r="X3520" i="70"/>
  <c r="Y3519" i="70"/>
  <c r="Y3520" i="70"/>
  <c r="X3521" i="70"/>
  <c r="X3522" i="70"/>
  <c r="Y3521" i="70"/>
  <c r="X3523" i="70"/>
  <c r="Y3522" i="70"/>
  <c r="X3524" i="70"/>
  <c r="Y3523" i="70"/>
  <c r="Y3524" i="70"/>
  <c r="X3525" i="70"/>
  <c r="Y3525" i="70"/>
  <c r="X3526" i="70"/>
  <c r="Y3526" i="70"/>
  <c r="X3527" i="70"/>
  <c r="Y3527" i="70"/>
  <c r="X3528" i="70"/>
  <c r="X3529" i="70"/>
  <c r="Y3528" i="70"/>
  <c r="X3530" i="70"/>
  <c r="Y3529" i="70"/>
  <c r="Y3530" i="70"/>
  <c r="X3531" i="70"/>
  <c r="Y3531" i="70"/>
  <c r="X3532" i="70"/>
  <c r="X3533" i="70"/>
  <c r="Y3532" i="70"/>
  <c r="Y3533" i="70"/>
  <c r="X3534" i="70"/>
  <c r="Y3534" i="70"/>
  <c r="X3535" i="70"/>
  <c r="Y3535" i="70"/>
  <c r="X3536" i="70"/>
  <c r="Y3536" i="70"/>
  <c r="X3537" i="70"/>
  <c r="X3538" i="70"/>
  <c r="Y3537" i="70"/>
  <c r="Y3538" i="70"/>
  <c r="X3539" i="70"/>
  <c r="X3540" i="70"/>
  <c r="Y3539" i="70"/>
  <c r="X3541" i="70"/>
  <c r="Y3540" i="70"/>
  <c r="Y3541" i="70"/>
  <c r="X3542" i="70"/>
  <c r="Y3542" i="70"/>
  <c r="X3543" i="70"/>
  <c r="X3544" i="70"/>
  <c r="Y3543" i="70"/>
  <c r="X3545" i="70"/>
  <c r="Y3544" i="70"/>
  <c r="X3546" i="70"/>
  <c r="Y3545" i="70"/>
  <c r="Y3546" i="70"/>
  <c r="X3547" i="70"/>
  <c r="X3548" i="70"/>
  <c r="Y3547" i="70"/>
  <c r="Y3548" i="70"/>
  <c r="X3549" i="70"/>
  <c r="X3550" i="70"/>
  <c r="Y3549" i="70"/>
  <c r="X3551" i="70"/>
  <c r="Y3550" i="70"/>
  <c r="X3552" i="70"/>
  <c r="Y3552" i="70" s="1"/>
  <c r="Y3551" i="70"/>
  <c r="I13" i="63" l="1"/>
  <c r="I16" i="63"/>
  <c r="I9" i="63"/>
  <c r="I6" i="63"/>
  <c r="I7" i="63"/>
  <c r="I12" i="63"/>
  <c r="I8" i="63"/>
  <c r="I11" i="63"/>
  <c r="G5" i="70"/>
  <c r="H16" i="70"/>
  <c r="H14" i="70"/>
  <c r="G7" i="70"/>
  <c r="G14" i="70"/>
  <c r="G12" i="70"/>
  <c r="G8" i="70"/>
  <c r="G11" i="70"/>
  <c r="G16" i="70"/>
  <c r="H9" i="70"/>
  <c r="H7" i="70"/>
  <c r="G9" i="70"/>
  <c r="H3" i="70"/>
  <c r="G4" i="70"/>
  <c r="C6" i="79"/>
  <c r="C13" i="79" s="1"/>
  <c r="C12" i="79"/>
  <c r="H6" i="70"/>
  <c r="G13" i="70"/>
  <c r="C10" i="70"/>
  <c r="H15" i="70"/>
  <c r="H8" i="70"/>
  <c r="H11" i="70"/>
  <c r="G15" i="70"/>
  <c r="H4" i="70"/>
  <c r="G10" i="70"/>
  <c r="G6" i="70"/>
  <c r="H5" i="70"/>
  <c r="H12" i="70"/>
  <c r="G3" i="70"/>
  <c r="I3" i="70" s="1"/>
  <c r="H13" i="70"/>
  <c r="H10" i="70"/>
  <c r="C8" i="70"/>
  <c r="Z3317" i="79"/>
  <c r="Z96" i="79"/>
  <c r="Z975" i="79"/>
  <c r="Z3309" i="79"/>
  <c r="Z2227" i="79"/>
  <c r="Z2028" i="79"/>
  <c r="Z173" i="79"/>
  <c r="Z2182" i="79"/>
  <c r="Z1298" i="79"/>
  <c r="Z1698" i="79"/>
  <c r="Z277" i="79"/>
  <c r="Z3009" i="79"/>
  <c r="Z3122" i="79"/>
  <c r="Z3483" i="79"/>
  <c r="Z3333" i="79"/>
  <c r="Z1365" i="79"/>
  <c r="Z1116" i="79"/>
  <c r="Z1389" i="79"/>
  <c r="Z1291" i="79"/>
  <c r="Z710" i="79"/>
  <c r="Z2108" i="79"/>
  <c r="Z2675" i="79"/>
  <c r="Z2230" i="79"/>
  <c r="Z1494" i="79"/>
  <c r="Z974" i="79"/>
  <c r="Z3139" i="79"/>
  <c r="Z3298" i="79"/>
  <c r="Z3121" i="79"/>
  <c r="Z257" i="79"/>
  <c r="Z644" i="79"/>
  <c r="Z2280" i="79"/>
  <c r="Z2866" i="79"/>
  <c r="Z1371" i="79"/>
  <c r="Z3138" i="79"/>
  <c r="Z3419" i="79"/>
  <c r="Z595" i="79"/>
  <c r="Z1578" i="79"/>
  <c r="Z2561" i="79"/>
  <c r="Z441" i="79"/>
  <c r="Z2034" i="79"/>
  <c r="Z494" i="79"/>
  <c r="Z1307" i="79"/>
  <c r="Z1726" i="79"/>
  <c r="Z999" i="79"/>
  <c r="Z748" i="79"/>
  <c r="Z1908" i="79"/>
  <c r="Z3438" i="79"/>
  <c r="Z3234" i="79"/>
  <c r="Z2777" i="79"/>
  <c r="Z1654" i="79"/>
  <c r="Z2490" i="79"/>
  <c r="Z1817" i="79"/>
  <c r="Z2944" i="79"/>
  <c r="Z2477" i="79"/>
  <c r="Z3216" i="79"/>
  <c r="Z587" i="79"/>
  <c r="Z35" i="79"/>
  <c r="Z3525" i="79"/>
  <c r="Z1659" i="79"/>
  <c r="Z356" i="79"/>
  <c r="Z2383" i="79"/>
  <c r="Z196" i="79"/>
  <c r="Z1728" i="79"/>
  <c r="Z2982" i="79"/>
  <c r="Z3183" i="79"/>
  <c r="Z2021" i="79"/>
  <c r="Z1610" i="79"/>
  <c r="Z2359" i="79"/>
  <c r="Z1488" i="79"/>
  <c r="Z940" i="79"/>
  <c r="Z1033" i="79"/>
  <c r="Z2506" i="79"/>
  <c r="Z1063" i="79"/>
  <c r="Z352" i="79"/>
  <c r="Z1273" i="79"/>
  <c r="Z1034" i="79"/>
  <c r="Z2140" i="79"/>
  <c r="Z618" i="79"/>
  <c r="Z3003" i="79"/>
  <c r="Z2830" i="79"/>
  <c r="Z619" i="79"/>
  <c r="Z1174" i="79"/>
  <c r="Z1009" i="79"/>
  <c r="Z2527" i="79"/>
  <c r="Z2916" i="79"/>
  <c r="Z3168" i="79"/>
  <c r="Z1532" i="79"/>
  <c r="Z474" i="79"/>
  <c r="Z133" i="79"/>
  <c r="Z3197" i="79"/>
  <c r="Z3528" i="79"/>
  <c r="Z2316" i="79"/>
  <c r="Z1938" i="79"/>
  <c r="Z3239" i="79"/>
  <c r="Z1553" i="79"/>
  <c r="Z2847" i="79"/>
  <c r="Z2209" i="79"/>
  <c r="Z333" i="79"/>
  <c r="Z2462" i="79"/>
  <c r="Z3494" i="79"/>
  <c r="Z3215" i="79"/>
  <c r="Z2234" i="79"/>
  <c r="Z1419" i="79"/>
  <c r="Z1608" i="79"/>
  <c r="Z3206" i="79"/>
  <c r="Z2238" i="79"/>
  <c r="Z161" i="79"/>
  <c r="Z3120" i="79"/>
  <c r="Z904" i="79"/>
  <c r="Z3137" i="79"/>
  <c r="Z1522" i="79"/>
  <c r="Z1139" i="79"/>
  <c r="Z2029" i="79"/>
  <c r="Z2678" i="79"/>
  <c r="Z3351" i="79"/>
  <c r="Z795" i="79"/>
  <c r="Z892" i="79"/>
  <c r="Z2908" i="79"/>
  <c r="Z3153" i="79"/>
  <c r="Z3355" i="79"/>
  <c r="Z1606" i="79"/>
  <c r="Z324" i="79"/>
  <c r="Z1587" i="79"/>
  <c r="Z1469" i="79"/>
  <c r="Z591" i="79"/>
  <c r="Z381" i="79"/>
  <c r="Z239" i="79"/>
  <c r="Z2356" i="79"/>
  <c r="Z2150" i="79"/>
  <c r="Z836" i="79"/>
  <c r="Z3296" i="79"/>
  <c r="Z3154" i="79"/>
  <c r="Z243" i="79"/>
  <c r="Z1507" i="79"/>
  <c r="Z1850" i="79"/>
  <c r="Z734" i="79"/>
  <c r="Z3192" i="79"/>
  <c r="Z424" i="79"/>
  <c r="Z2751" i="79"/>
  <c r="Z1925" i="79"/>
  <c r="Z3468" i="79"/>
  <c r="Z1630" i="79"/>
  <c r="Z1597" i="79"/>
  <c r="Z3041" i="79"/>
  <c r="Z3124" i="79"/>
  <c r="Z1462" i="79"/>
  <c r="Z3005" i="79"/>
  <c r="Z2098" i="79"/>
  <c r="Z2001" i="79"/>
  <c r="Z318" i="79"/>
  <c r="Z26" i="79"/>
  <c r="Z2412" i="79"/>
  <c r="Z1899" i="79"/>
  <c r="Z1609" i="79"/>
  <c r="Z764" i="79"/>
  <c r="Z1569" i="79"/>
  <c r="Z640" i="79"/>
  <c r="Z1881" i="79"/>
  <c r="Z496" i="79"/>
  <c r="Z1629" i="79"/>
  <c r="Z3301" i="79"/>
  <c r="Z1887" i="79"/>
  <c r="Z3473" i="79"/>
  <c r="Z1290" i="79"/>
  <c r="Z3310" i="79"/>
  <c r="Z1546" i="79"/>
  <c r="Z341" i="79"/>
  <c r="Z3336" i="79"/>
  <c r="Z3045" i="79"/>
  <c r="Z188" i="79"/>
  <c r="Z3088" i="79"/>
  <c r="Z141" i="79"/>
  <c r="Z54" i="79"/>
  <c r="Z1384" i="79"/>
  <c r="Z3093" i="79"/>
  <c r="Z2205" i="79"/>
  <c r="Z2474" i="79"/>
  <c r="Z1026" i="79"/>
  <c r="Z1905" i="79"/>
  <c r="Z948" i="79"/>
  <c r="Z2676" i="79"/>
  <c r="Z2941" i="79"/>
  <c r="Z2292" i="79"/>
  <c r="Z1310" i="79"/>
  <c r="Z960" i="79"/>
  <c r="Z1367" i="79"/>
  <c r="Z2694" i="79"/>
  <c r="Z3100" i="79"/>
  <c r="Z194" i="79"/>
  <c r="Z268" i="79"/>
  <c r="Z1693" i="79"/>
  <c r="Z2657" i="79"/>
  <c r="Z864" i="79"/>
  <c r="Z335" i="79"/>
  <c r="Z3070" i="79"/>
  <c r="Z985" i="79"/>
  <c r="Z1721" i="79"/>
  <c r="Z992" i="79"/>
  <c r="Z965" i="79"/>
  <c r="Z92" i="79"/>
  <c r="Z966" i="79"/>
  <c r="Z3115" i="79"/>
  <c r="Z436" i="79"/>
  <c r="Z326" i="79"/>
  <c r="Z1412" i="79"/>
  <c r="Z269" i="79"/>
  <c r="Z1210" i="79"/>
  <c r="Z1098" i="79"/>
  <c r="Z1108" i="79"/>
  <c r="Z281" i="79"/>
  <c r="Z472" i="79"/>
  <c r="Z487" i="79"/>
  <c r="Z2218" i="79"/>
  <c r="Z2479" i="79"/>
  <c r="Z2621" i="79"/>
  <c r="Z1514" i="79"/>
  <c r="Z1018" i="79"/>
  <c r="Z311" i="79"/>
  <c r="Z1382" i="79"/>
  <c r="Z2342" i="79"/>
  <c r="Z3166" i="79"/>
  <c r="Z2500" i="79"/>
  <c r="Z1670" i="79"/>
  <c r="Z130" i="79"/>
  <c r="Z2229" i="79"/>
  <c r="Z1946" i="79"/>
  <c r="Z2650" i="79"/>
  <c r="Z307" i="79"/>
  <c r="Z2401" i="79"/>
  <c r="Z3522" i="79"/>
  <c r="Z2600" i="79"/>
  <c r="Z3140" i="79"/>
  <c r="Z1360" i="79"/>
  <c r="Z329" i="79"/>
  <c r="Z2572" i="79"/>
  <c r="Z1772" i="79"/>
  <c r="Z666" i="79"/>
  <c r="Z2226" i="79"/>
  <c r="Z2775" i="79"/>
  <c r="Z2191" i="79"/>
  <c r="Z190" i="79"/>
  <c r="Z912" i="79"/>
  <c r="Z1574" i="79"/>
  <c r="Z2975" i="79"/>
  <c r="Z432" i="79"/>
  <c r="Z3226" i="79"/>
  <c r="Z1151" i="79"/>
  <c r="Z1882" i="79"/>
  <c r="Z244" i="79"/>
  <c r="Z1162" i="79"/>
  <c r="Z3391" i="79"/>
  <c r="Z728" i="79"/>
  <c r="Z2914" i="79"/>
  <c r="Z1661" i="79"/>
  <c r="Z1121" i="79"/>
  <c r="Z417" i="79"/>
  <c r="Z2125" i="79"/>
  <c r="Z2314" i="79"/>
  <c r="Z3550" i="79"/>
  <c r="Z464" i="79"/>
  <c r="Z1272" i="79"/>
  <c r="Z2163" i="79"/>
  <c r="Z3118" i="79"/>
  <c r="Z1450" i="79"/>
  <c r="Z2991" i="79"/>
  <c r="Z1040" i="79"/>
  <c r="Z2110" i="79"/>
  <c r="Z421" i="79"/>
  <c r="Z2225" i="79"/>
  <c r="Z2797" i="79"/>
  <c r="Z2827" i="79"/>
  <c r="Z3111" i="79"/>
  <c r="Z2898" i="79"/>
  <c r="Z2688" i="79"/>
  <c r="Z273" i="79"/>
  <c r="Z1844" i="79"/>
  <c r="Z1288" i="79"/>
  <c r="Z1668" i="79"/>
  <c r="Z1667" i="79"/>
  <c r="Z788" i="79"/>
  <c r="Z1730" i="79"/>
  <c r="Z2714" i="79"/>
  <c r="Z1148" i="79"/>
  <c r="Z688" i="79"/>
  <c r="Z1265" i="79"/>
  <c r="Z1099" i="79"/>
  <c r="Z3277" i="79"/>
  <c r="Z3212" i="79"/>
  <c r="Z2103" i="79"/>
  <c r="Z3209" i="79"/>
  <c r="Z3512" i="79"/>
  <c r="Z1953" i="79"/>
  <c r="Z245" i="79"/>
  <c r="Z1959" i="79"/>
  <c r="Z2259" i="79"/>
  <c r="Z2367" i="79"/>
  <c r="Z3315" i="79"/>
  <c r="Z721" i="79"/>
  <c r="Z3497" i="79"/>
  <c r="Z1007" i="79"/>
  <c r="Z1115" i="79"/>
  <c r="Z1206" i="79"/>
  <c r="Z2978" i="79"/>
  <c r="Z3196" i="79"/>
  <c r="Z1060" i="79"/>
  <c r="Z961" i="79"/>
  <c r="Z2646" i="79"/>
  <c r="Z3363" i="79"/>
  <c r="Z220" i="79"/>
  <c r="Z2421" i="79"/>
  <c r="Z508" i="79"/>
  <c r="Z2445" i="79"/>
  <c r="Z3193" i="79"/>
  <c r="Z1586" i="79"/>
  <c r="Z2331" i="79"/>
  <c r="Z2817" i="79"/>
  <c r="Z3075" i="79"/>
  <c r="Z2267" i="79"/>
  <c r="Z903" i="79"/>
  <c r="Z2123" i="79"/>
  <c r="Z622" i="79"/>
  <c r="Z3031" i="79"/>
  <c r="Z2127" i="79"/>
  <c r="Z1506" i="79"/>
  <c r="Z2499" i="79"/>
  <c r="Z829" i="79"/>
  <c r="Z1441" i="79"/>
  <c r="Z750" i="79"/>
  <c r="Z1510" i="79"/>
  <c r="Z3546" i="79"/>
  <c r="Z1236" i="79"/>
  <c r="Z2649" i="79"/>
  <c r="Z953" i="79"/>
  <c r="Z2377" i="79"/>
  <c r="Z108" i="79"/>
  <c r="Z1416" i="79"/>
  <c r="Z1296" i="79"/>
  <c r="Z2761" i="79"/>
  <c r="Z2433" i="79"/>
  <c r="Z2969" i="79"/>
  <c r="Z1330" i="79"/>
  <c r="Z2046" i="79"/>
  <c r="Z1165" i="79"/>
  <c r="Z3230" i="79"/>
  <c r="Z3423" i="79"/>
  <c r="Z2865" i="79"/>
  <c r="Z1390" i="79"/>
  <c r="Z94" i="79"/>
  <c r="Z1753" i="79"/>
  <c r="Z3335" i="79"/>
  <c r="Z1935" i="79"/>
  <c r="Z683" i="79"/>
  <c r="Z1323" i="79"/>
  <c r="Z1521" i="79"/>
  <c r="Z499" i="79"/>
  <c r="Z2345" i="79"/>
  <c r="Z1596" i="79"/>
  <c r="Z2116" i="79"/>
  <c r="Z1526" i="79"/>
  <c r="Z1584" i="79"/>
  <c r="Z908" i="79"/>
  <c r="Z1993" i="79"/>
  <c r="Z2315" i="79"/>
  <c r="Z1027" i="79"/>
  <c r="Z398" i="79"/>
  <c r="Z2665" i="79"/>
  <c r="Z3267" i="79"/>
  <c r="Z149" i="79"/>
  <c r="Z2200" i="79"/>
  <c r="Z1971" i="79"/>
  <c r="Z576" i="79"/>
  <c r="Z1319" i="79"/>
  <c r="Z1765" i="79"/>
  <c r="Z1860" i="79"/>
  <c r="Z2290" i="79"/>
  <c r="Z933" i="79"/>
  <c r="Z1397" i="79"/>
  <c r="Z3477" i="79"/>
  <c r="Z111" i="79"/>
  <c r="Z3541" i="79"/>
  <c r="Z2744" i="79"/>
  <c r="Z2434" i="79"/>
  <c r="Z3195" i="79"/>
  <c r="Z174" i="79"/>
  <c r="Z2611" i="79"/>
  <c r="Z1295" i="79"/>
  <c r="Z2109" i="79"/>
  <c r="Z2888" i="79"/>
  <c r="Z1468" i="79"/>
  <c r="Z189" i="79"/>
  <c r="Z2653" i="79"/>
  <c r="Z860" i="79"/>
  <c r="Z2628" i="79"/>
  <c r="Z1763" i="79"/>
  <c r="Z1387" i="79"/>
  <c r="Z3371" i="79"/>
  <c r="Z1701" i="79"/>
  <c r="Z347" i="79"/>
  <c r="Z3306" i="79"/>
  <c r="Z391" i="79"/>
  <c r="Z2577" i="79"/>
  <c r="Z2938" i="79"/>
  <c r="Z3403" i="79"/>
  <c r="Z1013" i="79"/>
  <c r="Z909" i="79"/>
  <c r="Z1380" i="79"/>
  <c r="Z1901" i="79"/>
  <c r="Z824" i="79"/>
  <c r="Z1871" i="79"/>
  <c r="Z2457" i="79"/>
  <c r="Z3057" i="79"/>
  <c r="Z1163" i="79"/>
  <c r="Z2934" i="79"/>
  <c r="Z1752" i="79"/>
  <c r="Z2546" i="79"/>
  <c r="Z2948" i="79"/>
  <c r="Z1391" i="79"/>
  <c r="Z30" i="79"/>
  <c r="Z858" i="79"/>
  <c r="Z3409" i="79"/>
  <c r="Z187" i="79"/>
  <c r="Z2990" i="79"/>
  <c r="Z2186" i="79"/>
  <c r="Z2921" i="79"/>
  <c r="Z2894" i="79"/>
  <c r="Z3307" i="79"/>
  <c r="Z3152" i="79"/>
  <c r="Z2968" i="79"/>
  <c r="Z2725" i="79"/>
  <c r="Z230" i="79"/>
  <c r="Z568" i="79"/>
  <c r="Z3524" i="79"/>
  <c r="Z2913" i="79"/>
  <c r="Z3435" i="79"/>
  <c r="Z378" i="79"/>
  <c r="Z1644" i="79"/>
  <c r="Z3035" i="79"/>
  <c r="Z3249" i="79"/>
  <c r="Z3179" i="79"/>
  <c r="Z177" i="79"/>
  <c r="Z2989" i="79"/>
  <c r="Z1342" i="79"/>
  <c r="Z2170" i="79"/>
  <c r="Z107" i="79"/>
  <c r="Z349" i="79"/>
  <c r="Z1278" i="79"/>
  <c r="Z2279" i="79"/>
  <c r="Z1779" i="79"/>
  <c r="Z1036" i="79"/>
  <c r="Z1970" i="79"/>
  <c r="Z3048" i="79"/>
  <c r="Z852" i="79"/>
  <c r="Z67" i="79"/>
  <c r="Z1897" i="79"/>
  <c r="Z1594" i="79"/>
  <c r="Z582" i="79"/>
  <c r="Z3428" i="79"/>
  <c r="Z2436" i="79"/>
  <c r="Z114" i="79"/>
  <c r="Z2262" i="79"/>
  <c r="Z2859" i="79"/>
  <c r="Z629" i="79"/>
  <c r="Z1732" i="79"/>
  <c r="Z2202" i="79"/>
  <c r="Z100" i="79"/>
  <c r="Z69" i="79"/>
  <c r="Z1854" i="79"/>
  <c r="Z2146" i="79"/>
  <c r="Z2570" i="79"/>
  <c r="Z2341" i="79"/>
  <c r="Z3151" i="79"/>
  <c r="Z3020" i="79"/>
  <c r="Z3046" i="79"/>
  <c r="Z1620" i="79"/>
  <c r="Z2679" i="79"/>
  <c r="Z3032" i="79"/>
  <c r="Z1695" i="79"/>
  <c r="Z2647" i="79"/>
  <c r="Z1317" i="79"/>
  <c r="Z2906" i="79"/>
  <c r="Z3485" i="79"/>
  <c r="Z2578" i="79"/>
  <c r="Z2111" i="79"/>
  <c r="Z2482" i="79"/>
  <c r="Z1089" i="79"/>
  <c r="Z3176" i="79"/>
  <c r="Z3314" i="79"/>
  <c r="Z1449" i="79"/>
  <c r="Z276" i="79"/>
  <c r="Z2298" i="79"/>
  <c r="Z1541" i="79"/>
  <c r="Z1339" i="79"/>
  <c r="Z167" i="79"/>
  <c r="Z293" i="79"/>
  <c r="Z1142" i="79"/>
  <c r="Z3098" i="79"/>
  <c r="Z2579" i="79"/>
  <c r="Z3518" i="79"/>
  <c r="Z1904" i="79"/>
  <c r="Z1035" i="79"/>
  <c r="Z453" i="79"/>
  <c r="Z3110" i="79"/>
  <c r="Z3129" i="79"/>
  <c r="Z3024" i="79"/>
  <c r="Z586" i="79"/>
  <c r="Z707" i="79"/>
  <c r="Z511" i="79"/>
  <c r="Z776" i="79"/>
  <c r="Z200" i="79"/>
  <c r="Z3463" i="79"/>
  <c r="Z154" i="79"/>
  <c r="Z3029" i="79"/>
  <c r="Z160" i="79"/>
  <c r="Z1565" i="79"/>
  <c r="Z1523" i="79"/>
  <c r="Z361" i="79"/>
  <c r="Z1641" i="79"/>
  <c r="Z2494" i="79"/>
  <c r="Z2330" i="79"/>
  <c r="Z2286" i="79"/>
  <c r="Z1537" i="79"/>
  <c r="Z1180" i="79"/>
  <c r="Z963" i="79"/>
  <c r="Z1761" i="79"/>
  <c r="Z1797" i="79"/>
  <c r="Z1842" i="79"/>
  <c r="Z402" i="79"/>
  <c r="Z2025" i="79"/>
  <c r="Z2876" i="79"/>
  <c r="Z1396" i="79"/>
  <c r="Z260" i="79"/>
  <c r="Z1793" i="79"/>
  <c r="Z2387" i="79"/>
  <c r="Z1002" i="79"/>
  <c r="Z275" i="79"/>
  <c r="Z1888" i="79"/>
  <c r="Z715" i="79"/>
  <c r="Z2051" i="79"/>
  <c r="Z481" i="79"/>
  <c r="Z1182" i="79"/>
  <c r="Z2630" i="79"/>
  <c r="Z2857" i="79"/>
  <c r="Z1666" i="79"/>
  <c r="Z2096" i="79"/>
  <c r="Z2408" i="79"/>
  <c r="Z2492" i="79"/>
  <c r="Z2957" i="79"/>
  <c r="Z3026" i="79"/>
  <c r="Z1006" i="79"/>
  <c r="Z3261" i="79"/>
  <c r="Z1415" i="79"/>
  <c r="Z1652" i="79"/>
  <c r="Z93" i="79"/>
  <c r="Z1061" i="79"/>
  <c r="Z651" i="79"/>
  <c r="Z495" i="79"/>
  <c r="Z2598" i="79"/>
  <c r="Z1575" i="79"/>
  <c r="Z2522" i="79"/>
  <c r="Z3311" i="79"/>
  <c r="Z1238" i="79"/>
  <c r="Z357" i="79"/>
  <c r="Z3081" i="79"/>
  <c r="Z3116" i="79"/>
  <c r="Z1195" i="79"/>
  <c r="Z3374" i="79"/>
  <c r="Z2077" i="79"/>
  <c r="Z3053" i="79"/>
  <c r="Z1364" i="79"/>
  <c r="Z1690" i="79"/>
  <c r="Z1219" i="79"/>
  <c r="Z1849" i="79"/>
  <c r="Z2118" i="79"/>
  <c r="Z2654" i="79"/>
  <c r="Z1544" i="79"/>
  <c r="Z3448" i="79"/>
  <c r="Z3366" i="79"/>
  <c r="Z541" i="79"/>
  <c r="Z2141" i="79"/>
  <c r="Z470" i="79"/>
  <c r="Z1011" i="79"/>
  <c r="Z2245" i="79"/>
  <c r="Z3222" i="79"/>
  <c r="Z1327" i="79"/>
  <c r="Z1074" i="79"/>
  <c r="Z885" i="79"/>
  <c r="Z282" i="79"/>
  <c r="Z1411" i="79"/>
  <c r="Z1824" i="79"/>
  <c r="Z1551" i="79"/>
  <c r="Z2893" i="79"/>
  <c r="Z1570" i="79"/>
  <c r="Z548" i="79"/>
  <c r="Z2740" i="79"/>
  <c r="Z1499" i="79"/>
  <c r="Z170" i="79"/>
  <c r="Z540" i="79"/>
  <c r="Z2164" i="79"/>
  <c r="Z2066" i="79"/>
  <c r="Z2055" i="79"/>
  <c r="Z1231" i="79"/>
  <c r="Z3232" i="79"/>
  <c r="Z2589" i="79"/>
  <c r="Z438" i="79"/>
  <c r="Z2769" i="79"/>
  <c r="Z2217" i="79"/>
  <c r="Z714" i="79"/>
  <c r="Z1981" i="79"/>
  <c r="Z857" i="79"/>
  <c r="Z1525" i="79"/>
  <c r="Z2856" i="79"/>
  <c r="Z1699" i="79"/>
  <c r="Z358" i="79"/>
  <c r="Z1404" i="79"/>
  <c r="Z2188" i="79"/>
  <c r="Z2581" i="79"/>
  <c r="Z2207" i="79"/>
  <c r="Z2493" i="79"/>
  <c r="Z298" i="79"/>
  <c r="Z2050" i="79"/>
  <c r="Z2425" i="79"/>
  <c r="Z2929" i="79"/>
  <c r="Z2659" i="79"/>
  <c r="Z2743" i="79"/>
  <c r="Z3051" i="79"/>
  <c r="Z544" i="79"/>
  <c r="Z214" i="79"/>
  <c r="Z106" i="79"/>
  <c r="Z3413" i="79"/>
  <c r="Z2483" i="79"/>
  <c r="Z3096" i="79"/>
  <c r="Z2325" i="79"/>
  <c r="Z2607" i="79"/>
  <c r="Z1552" i="79"/>
  <c r="Z580" i="79"/>
  <c r="Z2349" i="79"/>
  <c r="Z1714" i="79"/>
  <c r="Z2616" i="79"/>
  <c r="Z2393" i="79"/>
  <c r="Z2036" i="79"/>
  <c r="Z2136" i="79"/>
  <c r="Z630" i="79"/>
  <c r="Z918" i="79"/>
  <c r="Z3480" i="79"/>
  <c r="Z1381" i="79"/>
  <c r="Z3113" i="79"/>
  <c r="Z3211" i="79"/>
  <c r="Z2339" i="79"/>
  <c r="Z2016" i="79"/>
  <c r="Z2790" i="79"/>
  <c r="Z2453" i="79"/>
  <c r="Z1447" i="79"/>
  <c r="Z3000" i="79"/>
  <c r="Z3146" i="79"/>
  <c r="Z431" i="79"/>
  <c r="Z2078" i="79"/>
  <c r="Z2778" i="79"/>
  <c r="Z3027" i="79"/>
  <c r="Z3062" i="79"/>
  <c r="Z138" i="79"/>
  <c r="Z1454" i="79"/>
  <c r="Z830" i="79"/>
  <c r="Z2931" i="79"/>
  <c r="Z2994" i="79"/>
  <c r="Z2346" i="79"/>
  <c r="Z1101" i="79"/>
  <c r="Z3320" i="79"/>
  <c r="Z19" i="79"/>
  <c r="Z572" i="79"/>
  <c r="Z1592" i="79"/>
  <c r="Z631" i="79"/>
  <c r="Z1717" i="79"/>
  <c r="Z1877" i="79"/>
  <c r="Z2193" i="79"/>
  <c r="Z2059" i="79"/>
  <c r="Z2090" i="79"/>
  <c r="Z3457" i="79"/>
  <c r="Z844" i="79"/>
  <c r="Z2704" i="79"/>
  <c r="Z1191" i="79"/>
  <c r="Z97" i="79"/>
  <c r="Z2124" i="79"/>
  <c r="Z1750" i="79"/>
  <c r="Z1279" i="79"/>
  <c r="Z1768" i="79"/>
  <c r="Z158" i="79"/>
  <c r="Z1267" i="79"/>
  <c r="Z713" i="79"/>
  <c r="Z902" i="79"/>
  <c r="Z317" i="79"/>
  <c r="Z1731" i="79"/>
  <c r="Z951" i="79"/>
  <c r="Z2243" i="79"/>
  <c r="Z182" i="79"/>
  <c r="Z2261" i="79"/>
  <c r="Z411" i="79"/>
  <c r="Z2746" i="79"/>
  <c r="Z1015" i="79"/>
  <c r="Z1314" i="79"/>
  <c r="Z2510" i="79"/>
  <c r="Z2531" i="79"/>
  <c r="Z72" i="79"/>
  <c r="Z1436" i="79"/>
  <c r="Z3059" i="79"/>
  <c r="Z977" i="79"/>
  <c r="Z203" i="79"/>
  <c r="Z1129" i="79"/>
  <c r="Z3388" i="79"/>
  <c r="Z1778" i="79"/>
  <c r="Z1671" i="79"/>
  <c r="Z3199" i="79"/>
  <c r="Z2904" i="79"/>
  <c r="Z2705" i="79"/>
  <c r="Z1997" i="79"/>
  <c r="Z1807" i="79"/>
  <c r="Z3325" i="79"/>
  <c r="Z328" i="79"/>
  <c r="Z787" i="79"/>
  <c r="Z3235" i="79"/>
  <c r="Z1633" i="79"/>
  <c r="Z2656" i="79"/>
  <c r="Z1940" i="79"/>
  <c r="Z2080" i="79"/>
  <c r="Z3123" i="79"/>
  <c r="Z3047" i="79"/>
  <c r="Z1627" i="79"/>
  <c r="Z3134" i="79"/>
  <c r="Z3202" i="79"/>
  <c r="Z2608" i="79"/>
  <c r="Z3170" i="79"/>
  <c r="Z503" i="79"/>
  <c r="Z2371" i="79"/>
  <c r="Z2723" i="79"/>
  <c r="Z897" i="79"/>
  <c r="Z2507" i="79"/>
  <c r="Z1545" i="79"/>
  <c r="Z1414" i="79"/>
  <c r="Z3449" i="79"/>
  <c r="Z457" i="79"/>
  <c r="Z877" i="79"/>
  <c r="Z392" i="79"/>
  <c r="Z1057" i="79"/>
  <c r="Z1958" i="79"/>
  <c r="Z1336" i="79"/>
  <c r="Z178" i="79"/>
  <c r="Z1334" i="79"/>
  <c r="Z2291" i="79"/>
  <c r="Z2853" i="79"/>
  <c r="Z1087" i="79"/>
  <c r="Z3095" i="79"/>
  <c r="Z2965" i="79"/>
  <c r="Z162" i="79"/>
  <c r="Z2824" i="79"/>
  <c r="Z223" i="79"/>
  <c r="Z294" i="79"/>
  <c r="Z1826" i="79"/>
  <c r="Z1718" i="79"/>
  <c r="Z1809" i="79"/>
  <c r="Z1782" i="79"/>
  <c r="Z1190" i="79"/>
  <c r="Z3392" i="79"/>
  <c r="Z2390" i="79"/>
  <c r="Z2184" i="79"/>
  <c r="Z3339" i="79"/>
  <c r="Z3450" i="79"/>
  <c r="Z2295" i="79"/>
  <c r="Z3464" i="79"/>
  <c r="Z1611" i="79"/>
  <c r="Z2467" i="79"/>
  <c r="Z2446" i="79"/>
  <c r="Z2652" i="79"/>
  <c r="Z2246" i="79"/>
  <c r="Z3012" i="79"/>
  <c r="Z2593" i="79"/>
  <c r="Z2622" i="79"/>
  <c r="Z185" i="79"/>
  <c r="Z2804" i="79"/>
  <c r="Z3061" i="79"/>
  <c r="Z980" i="79"/>
  <c r="Z642" i="79"/>
  <c r="Z1485" i="79"/>
  <c r="Z1505" i="79"/>
  <c r="Z1379" i="79"/>
  <c r="Z3359" i="79"/>
  <c r="Z1810" i="79"/>
  <c r="Z2043" i="79"/>
  <c r="Z774" i="79"/>
  <c r="Z2002" i="79"/>
  <c r="Z1127" i="79"/>
  <c r="Z796" i="79"/>
  <c r="Z377" i="79"/>
  <c r="Z851" i="79"/>
  <c r="Z116" i="79"/>
  <c r="Z528" i="79"/>
  <c r="Z2560" i="79"/>
  <c r="Z1362" i="79"/>
  <c r="Z1643" i="79"/>
  <c r="Z3290" i="79"/>
  <c r="Z473" i="79"/>
  <c r="Z623" i="79"/>
  <c r="Z2081" i="79"/>
  <c r="Z1822" i="79"/>
  <c r="Z545" i="79"/>
  <c r="Z1987" i="79"/>
  <c r="Z1625" i="79"/>
  <c r="Z482" i="79"/>
  <c r="Z2143" i="79"/>
  <c r="Z738" i="79"/>
  <c r="Z2791" i="79"/>
  <c r="Z2614" i="79"/>
  <c r="Z1502" i="79"/>
  <c r="Z3442" i="79"/>
  <c r="Z1642" i="79"/>
  <c r="Z2816" i="79"/>
  <c r="Z1085" i="79"/>
  <c r="Z2398" i="79"/>
  <c r="Z2155" i="79"/>
  <c r="Z741" i="79"/>
  <c r="Z910" i="79"/>
  <c r="Z2662" i="79"/>
  <c r="Z2466" i="79"/>
  <c r="Z172" i="79"/>
  <c r="Z686" i="79"/>
  <c r="Z3016" i="79"/>
  <c r="Z2167" i="79"/>
  <c r="Z1211" i="79"/>
  <c r="Z1222" i="79"/>
  <c r="Z632" i="79"/>
  <c r="Z1775" i="79"/>
  <c r="Z1665" i="79"/>
  <c r="Z1185" i="79"/>
  <c r="Z1353" i="79"/>
  <c r="Z3213" i="79"/>
  <c r="Z718" i="79"/>
  <c r="Z447" i="79"/>
  <c r="Z812" i="79"/>
  <c r="Z871" i="79"/>
  <c r="Z882" i="79"/>
  <c r="Z2713" i="79"/>
  <c r="Z2253" i="79"/>
  <c r="Z625" i="79"/>
  <c r="Z1249" i="79"/>
  <c r="Z1823" i="79"/>
  <c r="Z206" i="79"/>
  <c r="Z237" i="79"/>
  <c r="Z1976" i="79"/>
  <c r="Z1376" i="79"/>
  <c r="Z2082" i="79"/>
  <c r="Z288" i="79"/>
  <c r="Z1192" i="79"/>
  <c r="Z1068" i="79"/>
  <c r="Z2928" i="79"/>
  <c r="Z396" i="79"/>
  <c r="Z2671" i="79"/>
  <c r="Z2313" i="79"/>
  <c r="Z1919" i="79"/>
  <c r="Z3372" i="79"/>
  <c r="Z2070" i="79"/>
  <c r="Z2242" i="79"/>
  <c r="Z2530" i="79"/>
  <c r="Z1405" i="79"/>
  <c r="Z2175" i="79"/>
  <c r="Z493" i="79"/>
  <c r="Z2391" i="79"/>
  <c r="Z3446" i="79"/>
  <c r="Z797" i="79"/>
  <c r="Z2271" i="79"/>
  <c r="Z811" i="79"/>
  <c r="Z1440" i="79"/>
  <c r="Z2571" i="79"/>
  <c r="Z2042" i="79"/>
  <c r="Z1675" i="79"/>
  <c r="Z437" i="79"/>
  <c r="Z1572" i="79"/>
  <c r="Z2666" i="79"/>
  <c r="Z322" i="79"/>
  <c r="Z1563" i="79"/>
  <c r="Z484" i="79"/>
  <c r="Z2162" i="79"/>
  <c r="Z82" i="79"/>
  <c r="Z1130" i="79"/>
  <c r="Z280" i="79"/>
  <c r="Z423" i="79"/>
  <c r="Z2810" i="79"/>
  <c r="Z2353" i="79"/>
  <c r="Z3147" i="79"/>
  <c r="Z2005" i="79"/>
  <c r="Z2599" i="79"/>
  <c r="Z2850" i="79"/>
  <c r="Z3479" i="79"/>
  <c r="Z3521" i="79"/>
  <c r="Z2336" i="79"/>
  <c r="Z426" i="79"/>
  <c r="Z3156" i="79"/>
  <c r="Z708" i="79"/>
  <c r="Z105" i="79"/>
  <c r="Z2947" i="79"/>
  <c r="Z389" i="79"/>
  <c r="Z3191" i="79"/>
  <c r="Z3482" i="79"/>
  <c r="Z1424" i="79"/>
  <c r="Z3288" i="79"/>
  <c r="Z849" i="79"/>
  <c r="Z1443" i="79"/>
  <c r="Z596" i="79"/>
  <c r="Z2604" i="79"/>
  <c r="Z2024" i="79"/>
  <c r="Z3173" i="79"/>
  <c r="Z313" i="79"/>
  <c r="Z1212" i="79"/>
  <c r="Z792" i="79"/>
  <c r="Z3436" i="79"/>
  <c r="Z1433" i="79"/>
  <c r="Z2480" i="79"/>
  <c r="Z2056" i="79"/>
  <c r="Z1413" i="79"/>
  <c r="Z2549" i="79"/>
  <c r="Z1691" i="79"/>
  <c r="Z1554" i="79"/>
  <c r="Z1434" i="79"/>
  <c r="Z2471" i="79"/>
  <c r="Z2161" i="79"/>
  <c r="Z3180" i="79"/>
  <c r="Z815" i="79"/>
  <c r="Z949" i="79"/>
  <c r="Z2858" i="79"/>
  <c r="Z55" i="79"/>
  <c r="Z1839" i="79"/>
  <c r="Z2079" i="79"/>
  <c r="Z1239" i="79"/>
  <c r="Z492" i="79"/>
  <c r="Z3410" i="79"/>
  <c r="Z2169" i="79"/>
  <c r="Z2456" i="79"/>
  <c r="Z2236" i="79"/>
  <c r="Z153" i="79"/>
  <c r="Z2092" i="79"/>
  <c r="Z1170" i="79"/>
  <c r="Z1423" i="79"/>
  <c r="Z2618" i="79"/>
  <c r="Z2054" i="79"/>
  <c r="Z1261" i="79"/>
  <c r="Z3210" i="79"/>
  <c r="Z2283" i="79"/>
  <c r="Z148" i="79"/>
  <c r="Z316" i="79"/>
  <c r="Z880" i="79"/>
  <c r="Z3381" i="79"/>
  <c r="Z1543" i="79"/>
  <c r="Z1161" i="79"/>
  <c r="Z1645" i="79"/>
  <c r="Z1894" i="79"/>
  <c r="Z279" i="79"/>
  <c r="Z1370" i="79"/>
  <c r="Z818" i="79"/>
  <c r="Z1140" i="79"/>
  <c r="Z201" i="79"/>
  <c r="Z856" i="79"/>
  <c r="Z2984" i="79"/>
  <c r="Z3552" i="79"/>
  <c r="Z3165" i="79"/>
  <c r="Z2557" i="79"/>
  <c r="Z2920" i="79"/>
  <c r="Z900" i="79"/>
  <c r="Z1394" i="79"/>
  <c r="Z1910" i="79"/>
  <c r="Z22" i="79"/>
  <c r="Z2995" i="79"/>
  <c r="Z3429" i="79"/>
  <c r="Z3424" i="79"/>
  <c r="Z1403" i="79"/>
  <c r="Z124" i="79"/>
  <c r="Z1512" i="79"/>
  <c r="Z2884" i="79"/>
  <c r="Z366" i="79"/>
  <c r="Z3050" i="79"/>
  <c r="Z51" i="79"/>
  <c r="Z1458" i="79"/>
  <c r="Z2404" i="79"/>
  <c r="Z2221" i="79"/>
  <c r="Z1266" i="79"/>
  <c r="Z1338" i="79"/>
  <c r="Z1260" i="79"/>
  <c r="Z945" i="79"/>
  <c r="Z1696" i="79"/>
  <c r="Z895" i="79"/>
  <c r="Z202" i="79"/>
  <c r="Z1158" i="79"/>
  <c r="Z151" i="79"/>
  <c r="Z1097" i="79"/>
  <c r="Z1947" i="79"/>
  <c r="Z1463" i="79"/>
  <c r="Z1076" i="79"/>
  <c r="Z1503" i="79"/>
  <c r="Z1886" i="79"/>
  <c r="Z2027" i="79"/>
  <c r="Z2673" i="79"/>
  <c r="Z179" i="79"/>
  <c r="Z1213" i="79"/>
  <c r="Z1755" i="79"/>
  <c r="Z1560" i="79"/>
  <c r="Z1477" i="79"/>
  <c r="Z1773" i="79"/>
  <c r="Z3001" i="79"/>
  <c r="Z2455" i="79"/>
  <c r="Z1616" i="79"/>
  <c r="Z1577" i="79"/>
  <c r="Z3401" i="79"/>
  <c r="Z302" i="79"/>
  <c r="Z131" i="79"/>
  <c r="Z2999" i="79"/>
  <c r="Z1251" i="79"/>
  <c r="Z1487" i="79"/>
  <c r="Z1957" i="79"/>
  <c r="Z846" i="79"/>
  <c r="Z3341" i="79"/>
  <c r="Z27" i="79"/>
  <c r="Z2097" i="79"/>
  <c r="Z1509" i="79"/>
  <c r="Z2270" i="79"/>
  <c r="Z2880" i="79"/>
  <c r="Z3011" i="79"/>
  <c r="Z2053" i="79"/>
  <c r="Z2832" i="79"/>
  <c r="Z76" i="79"/>
  <c r="Z3520" i="79"/>
  <c r="Z3119" i="79"/>
  <c r="Z1096" i="79"/>
  <c r="Z2802" i="79"/>
  <c r="Z3160" i="79"/>
  <c r="Z2224" i="79"/>
  <c r="Z2765" i="79"/>
  <c r="Z1408" i="79"/>
  <c r="Z1203" i="79"/>
  <c r="Z2788" i="79"/>
  <c r="Z285" i="79"/>
  <c r="Z1058" i="79"/>
  <c r="Z599" i="79"/>
  <c r="Z1927" i="79"/>
  <c r="Z2411" i="79"/>
  <c r="Z1902" i="79"/>
  <c r="Z2071" i="79"/>
  <c r="Z345" i="79"/>
  <c r="Z2502" i="79"/>
  <c r="Z958" i="79"/>
  <c r="Z3280" i="79"/>
  <c r="Z881" i="79"/>
  <c r="Z3373" i="79"/>
  <c r="Z947" i="79"/>
  <c r="Z3503" i="79"/>
  <c r="Z224" i="79"/>
  <c r="Z3343" i="79"/>
  <c r="Z2139" i="79"/>
  <c r="Z3352" i="79"/>
  <c r="Z2134" i="79"/>
  <c r="Z25" i="79"/>
  <c r="Z2882" i="79"/>
  <c r="Z2970" i="79"/>
  <c r="Z3326" i="79"/>
  <c r="Z397" i="79"/>
  <c r="Z915" i="79"/>
  <c r="Z3132" i="79"/>
  <c r="Z128" i="79"/>
  <c r="Z3547" i="79"/>
  <c r="Z2559" i="79"/>
  <c r="Z368" i="79"/>
  <c r="Z3185" i="79"/>
  <c r="Z2040" i="79"/>
  <c r="Z3489" i="79"/>
  <c r="Z2909" i="79"/>
  <c r="Z1032" i="79"/>
  <c r="Z1655" i="79"/>
  <c r="Z1429" i="79"/>
  <c r="Z952" i="79"/>
  <c r="Z1410" i="79"/>
  <c r="Z536" i="79"/>
  <c r="Z988" i="79"/>
  <c r="Z2690" i="79"/>
  <c r="Z231" i="79"/>
  <c r="Z1486" i="79"/>
  <c r="Z2869" i="79"/>
  <c r="Z297" i="79"/>
  <c r="Z3142" i="79"/>
  <c r="Z2278" i="79"/>
  <c r="Z314" i="79"/>
  <c r="Z2354" i="79"/>
  <c r="Z2266" i="79"/>
  <c r="Z535" i="79"/>
  <c r="Z3250" i="79"/>
  <c r="Z3393" i="79"/>
  <c r="Z2303" i="79"/>
  <c r="Z1498" i="79"/>
  <c r="Z3516" i="79"/>
  <c r="Z571" i="79"/>
  <c r="Z1372" i="79"/>
  <c r="Z2174" i="79"/>
  <c r="Z590" i="79"/>
  <c r="Z1830" i="79"/>
  <c r="Z996" i="79"/>
  <c r="Z1118" i="79"/>
  <c r="Z674" i="79"/>
  <c r="Z2352" i="79"/>
  <c r="Z1907" i="79"/>
  <c r="Z2584" i="79"/>
  <c r="Z1814" i="79"/>
  <c r="Z2715" i="79"/>
  <c r="Z2794" i="79"/>
  <c r="Z320" i="79"/>
  <c r="Z254" i="79"/>
  <c r="Z2992" i="79"/>
  <c r="Z1029" i="79"/>
  <c r="Z1818" i="79"/>
  <c r="Z1133" i="79"/>
  <c r="Z2851" i="79"/>
  <c r="Z706" i="79"/>
  <c r="Z1198" i="79"/>
  <c r="Z583" i="79"/>
  <c r="Z3342" i="79"/>
  <c r="Z3144" i="79"/>
  <c r="Z1147" i="79"/>
  <c r="Z2582" i="79"/>
  <c r="Z1038" i="79"/>
  <c r="Z2542" i="79"/>
  <c r="Z3023" i="79"/>
  <c r="Z1000" i="79"/>
  <c r="Z563" i="79"/>
  <c r="Z1122" i="79"/>
  <c r="Z3236" i="79"/>
  <c r="Z1840" i="79"/>
  <c r="Z2428" i="79"/>
  <c r="Z3496" i="79"/>
  <c r="Z410" i="79"/>
  <c r="Z3379" i="79"/>
  <c r="Z119" i="79"/>
  <c r="Z615" i="79"/>
  <c r="Z842" i="79"/>
  <c r="Z3368" i="79"/>
  <c r="Z42" i="79"/>
  <c r="Z1707" i="79"/>
  <c r="Z2463" i="79"/>
  <c r="Z360" i="79"/>
  <c r="Z523" i="79"/>
  <c r="Z3238" i="79"/>
  <c r="Z2074" i="79"/>
  <c r="Z1979" i="79"/>
  <c r="Z3276" i="79"/>
  <c r="Z2667" i="79"/>
  <c r="Z2889" i="79"/>
  <c r="Z2264" i="79"/>
  <c r="Z1819" i="79"/>
  <c r="Z672" i="79"/>
  <c r="Z1204" i="79"/>
  <c r="Z997" i="79"/>
  <c r="Z3385" i="79"/>
  <c r="Z1069" i="79"/>
  <c r="Z771" i="79"/>
  <c r="Z3231" i="79"/>
  <c r="Z3378" i="79"/>
  <c r="Z1004" i="79"/>
  <c r="Z1366" i="79"/>
  <c r="Z2160" i="79"/>
  <c r="Z3058" i="79"/>
  <c r="Z518" i="79"/>
  <c r="Z216" i="79"/>
  <c r="Z1263" i="79"/>
  <c r="Z2727" i="79"/>
  <c r="Z1580" i="79"/>
  <c r="Z1196" i="79"/>
  <c r="Z1550" i="79"/>
  <c r="Z1762" i="79"/>
  <c r="Z1216" i="79"/>
  <c r="Z1268" i="79"/>
  <c r="Z301" i="79"/>
  <c r="Z834" i="79"/>
  <c r="Z1475" i="79"/>
  <c r="Z371" i="79"/>
  <c r="Z460" i="79"/>
  <c r="Z2881" i="79"/>
  <c r="Z1409" i="79"/>
  <c r="Z2293" i="79"/>
  <c r="Z2067" i="79"/>
  <c r="Z1766" i="79"/>
  <c r="Z3332" i="79"/>
  <c r="Z1634" i="79"/>
  <c r="Z1084" i="79"/>
  <c r="Z3259" i="79"/>
  <c r="Z3440" i="79"/>
  <c r="Z147" i="79"/>
  <c r="Z2801" i="79"/>
  <c r="Z3451" i="79"/>
  <c r="Z664" i="79"/>
  <c r="Z1280" i="79"/>
  <c r="Z598" i="79"/>
  <c r="Z3221" i="79"/>
  <c r="Z2058" i="79"/>
  <c r="Z134" i="79"/>
  <c r="Z1164" i="79"/>
  <c r="Z2661" i="79"/>
  <c r="Z2750" i="79"/>
  <c r="Z33" i="79"/>
  <c r="Z2351" i="79"/>
  <c r="Z3461" i="79"/>
  <c r="Z2276" i="79"/>
  <c r="Z439" i="79"/>
  <c r="Z1106" i="79"/>
  <c r="Z780" i="79"/>
  <c r="Z3411" i="79"/>
  <c r="Z415" i="79"/>
  <c r="Z2964" i="79"/>
  <c r="Z635" i="79"/>
  <c r="Z3244" i="79"/>
  <c r="Z1171" i="79"/>
  <c r="Z2413" i="79"/>
  <c r="Z2093" i="79"/>
  <c r="Z1109" i="79"/>
  <c r="Z1312" i="79"/>
  <c r="Z31" i="79"/>
  <c r="Z1837" i="79"/>
  <c r="Z2682" i="79"/>
  <c r="Z1064" i="79"/>
  <c r="Z3083" i="79"/>
  <c r="Z3523" i="79"/>
  <c r="Z1359" i="79"/>
  <c r="Z171" i="79"/>
  <c r="Z1056" i="79"/>
  <c r="Z228" i="79"/>
  <c r="Z1683" i="79"/>
  <c r="Z1906" i="79"/>
  <c r="Z579" i="79"/>
  <c r="Z2629" i="79"/>
  <c r="Z1934" i="79"/>
  <c r="Z463" i="79"/>
  <c r="Z2767" i="79"/>
  <c r="Z874" i="79"/>
  <c r="Z2237" i="79"/>
  <c r="Z700" i="79"/>
  <c r="Z2273" i="79"/>
  <c r="Z2609" i="79"/>
  <c r="Z255" i="79"/>
  <c r="Z2115" i="79"/>
  <c r="Z2651" i="79"/>
  <c r="Z1542" i="79"/>
  <c r="Z1749" i="79"/>
  <c r="Z2937" i="79"/>
  <c r="Z226" i="79"/>
  <c r="Z3201" i="79"/>
  <c r="Z3348" i="79"/>
  <c r="Z778" i="79"/>
  <c r="Z1892" i="79"/>
  <c r="Z3458" i="79"/>
  <c r="Z607" i="79"/>
  <c r="Z2736" i="79"/>
  <c r="Z3470" i="79"/>
  <c r="Z2317" i="79"/>
  <c r="Z3242" i="79"/>
  <c r="Z452" i="79"/>
  <c r="Z617" i="79"/>
  <c r="Z334" i="79"/>
  <c r="Z2068" i="79"/>
  <c r="Z1760" i="79"/>
  <c r="Z1254" i="79"/>
  <c r="Z3200" i="79"/>
  <c r="Z821" i="79"/>
  <c r="Z889" i="79"/>
  <c r="Z3312" i="79"/>
  <c r="Z1154" i="79"/>
  <c r="Z3078" i="79"/>
  <c r="Z315" i="79"/>
  <c r="Z2048" i="79"/>
  <c r="Z3484" i="79"/>
  <c r="Z319" i="79"/>
  <c r="Z2730" i="79"/>
  <c r="Z547" i="79"/>
  <c r="Z3469" i="79"/>
  <c r="Z1598" i="79"/>
  <c r="Z1533" i="79"/>
  <c r="Z2703" i="79"/>
  <c r="Z2395" i="79"/>
  <c r="Z238" i="79"/>
  <c r="Z1100" i="79"/>
  <c r="Z1720" i="79"/>
  <c r="Z2933" i="79"/>
  <c r="Z3415" i="79"/>
  <c r="Z602" i="79"/>
  <c r="Z1030" i="79"/>
  <c r="Z973" i="79"/>
  <c r="Z258" i="79"/>
  <c r="Z3133" i="79"/>
  <c r="Z1990" i="79"/>
  <c r="Z2963" i="79"/>
  <c r="Z2062" i="79"/>
  <c r="Z75" i="79"/>
  <c r="Z3460" i="79"/>
  <c r="Z2211" i="79"/>
  <c r="Z169" i="79"/>
  <c r="Z976" i="79"/>
  <c r="Z1873" i="79"/>
  <c r="Z2041" i="79"/>
  <c r="Z669" i="79"/>
  <c r="Z1516" i="79"/>
  <c r="Z3380" i="79"/>
  <c r="Z3505" i="79"/>
  <c r="Z2033" i="79"/>
  <c r="Z1538" i="79"/>
  <c r="Z878" i="79"/>
  <c r="Z986" i="79"/>
  <c r="Z45" i="79"/>
  <c r="Z2327" i="79"/>
  <c r="Z2301" i="79"/>
  <c r="Z3535" i="79"/>
  <c r="Z725" i="79"/>
  <c r="Z1808" i="79"/>
  <c r="Z752" i="79"/>
  <c r="Z2501" i="79"/>
  <c r="Z1146" i="79"/>
  <c r="Z2757" i="79"/>
  <c r="Z2517" i="79"/>
  <c r="Z2658" i="79"/>
  <c r="Z634" i="79"/>
  <c r="Z1343" i="79"/>
  <c r="Z2197" i="79"/>
  <c r="Z3174" i="79"/>
  <c r="Z1176" i="79"/>
  <c r="Z1055" i="79"/>
  <c r="Z1781" i="79"/>
  <c r="Z3430" i="79"/>
  <c r="Z77" i="79"/>
  <c r="Z703" i="79"/>
  <c r="Z1969" i="79"/>
  <c r="Z3515" i="79"/>
  <c r="Z1406" i="79"/>
  <c r="Z1175" i="79"/>
  <c r="Z215" i="79"/>
  <c r="Z1986" i="79"/>
  <c r="Z2378" i="79"/>
  <c r="Z531" i="79"/>
  <c r="Z36" i="79"/>
  <c r="Z2296" i="79"/>
  <c r="Z165" i="79"/>
  <c r="Z2939" i="79"/>
  <c r="Z755" i="79"/>
  <c r="Z1010" i="79"/>
  <c r="Z3136" i="79"/>
  <c r="Z3395" i="79"/>
  <c r="Z1321" i="79"/>
  <c r="Z1974" i="79"/>
  <c r="Z2260" i="79"/>
  <c r="Z557" i="79"/>
  <c r="Z225" i="79"/>
  <c r="Z261" i="79"/>
  <c r="Z638" i="79"/>
  <c r="Z1716" i="79"/>
  <c r="Z730" i="79"/>
  <c r="Z3284" i="79"/>
  <c r="Z1884" i="79"/>
  <c r="Z584" i="79"/>
  <c r="Z155" i="79"/>
  <c r="Z1588" i="79"/>
  <c r="Z1344" i="79"/>
  <c r="Z2426" i="79"/>
  <c r="Z2088" i="79"/>
  <c r="Z1311" i="79"/>
  <c r="Z1275" i="79"/>
  <c r="Z3089" i="79"/>
  <c r="Z2677" i="79"/>
  <c r="Z2335" i="79"/>
  <c r="Z722" i="79"/>
  <c r="Z3398" i="79"/>
  <c r="Z23" i="79"/>
  <c r="Z2129" i="79"/>
  <c r="Z321" i="79"/>
  <c r="Z1912" i="79"/>
  <c r="Z289" i="79"/>
  <c r="Z2684" i="79"/>
  <c r="Z3404" i="79"/>
  <c r="Z3014" i="79"/>
  <c r="Z3263" i="79"/>
  <c r="Z24" i="79"/>
  <c r="Z1493" i="79"/>
  <c r="Z369" i="79"/>
  <c r="Z2072" i="79"/>
  <c r="Z1704" i="79"/>
  <c r="Z621" i="79"/>
  <c r="Z3376" i="79"/>
  <c r="Z1676" i="79"/>
  <c r="Z2252" i="79"/>
  <c r="Z2065" i="79"/>
  <c r="Z1355" i="79"/>
  <c r="Z2811" i="79"/>
  <c r="Z1789" i="79"/>
  <c r="Z1088" i="79"/>
  <c r="Z609" i="79"/>
  <c r="Z2564" i="79"/>
  <c r="Z3247" i="79"/>
  <c r="Z2503" i="79"/>
  <c r="Z1679" i="79"/>
  <c r="Z2912" i="79"/>
  <c r="Z1025" i="79"/>
  <c r="Z399" i="79"/>
  <c r="Z911" i="79"/>
  <c r="Z3186" i="79"/>
  <c r="Z2826" i="79"/>
  <c r="Z3149" i="79"/>
  <c r="Z1783" i="79"/>
  <c r="Z1739" i="79"/>
  <c r="Z2872" i="79"/>
  <c r="Z1702" i="79"/>
  <c r="Z1246" i="79"/>
  <c r="Z2547" i="79"/>
  <c r="Z2312" i="79"/>
  <c r="Z2896" i="79"/>
  <c r="Z726" i="79"/>
  <c r="Z3227" i="79"/>
  <c r="Z2251" i="79"/>
  <c r="Z2971" i="79"/>
  <c r="Z232" i="79"/>
  <c r="Z1638" i="79"/>
  <c r="Z2032" i="79"/>
  <c r="Z3358" i="79"/>
  <c r="Z1005" i="79"/>
  <c r="Z312" i="79"/>
  <c r="Z2997" i="79"/>
  <c r="Z883" i="79"/>
  <c r="Z2410" i="79"/>
  <c r="Z1217" i="79"/>
  <c r="Z221" i="79"/>
  <c r="Z2004" i="79"/>
  <c r="Z697" i="79"/>
  <c r="Z993" i="79"/>
  <c r="Z956" i="79"/>
  <c r="Z573" i="79"/>
  <c r="Z2697" i="79"/>
  <c r="Z794" i="79"/>
  <c r="Z1478" i="79"/>
  <c r="Z498" i="79"/>
  <c r="Z984" i="79"/>
  <c r="Z820" i="79"/>
  <c r="Z2523" i="79"/>
  <c r="Z29" i="79"/>
  <c r="Z427" i="79"/>
  <c r="Z2776" i="79"/>
  <c r="Z798" i="79"/>
  <c r="Z2586" i="79"/>
  <c r="Z765" i="79"/>
  <c r="Z998" i="79"/>
  <c r="Z3269" i="79"/>
  <c r="Z838" i="79"/>
  <c r="Z3305" i="79"/>
  <c r="Z3548" i="79"/>
  <c r="Z1428" i="79"/>
  <c r="Z2177" i="79"/>
  <c r="Z3228" i="79"/>
  <c r="Z760" i="79"/>
  <c r="Z2959" i="79"/>
  <c r="Z1302" i="79"/>
  <c r="Z1442" i="79"/>
  <c r="Z2601" i="79"/>
  <c r="Z745" i="79"/>
  <c r="Z2380" i="79"/>
  <c r="Z831" i="79"/>
  <c r="Z2441" i="79"/>
  <c r="Z2953" i="79"/>
  <c r="Z2288" i="79"/>
  <c r="Z2179" i="79"/>
  <c r="Z3101" i="79"/>
  <c r="Z519" i="79"/>
  <c r="Z2702" i="79"/>
  <c r="Z181" i="79"/>
  <c r="Z1080" i="79"/>
  <c r="Z969" i="79"/>
  <c r="Z382" i="79"/>
  <c r="Z957" i="79"/>
  <c r="Z1639" i="79"/>
  <c r="Z180" i="79"/>
  <c r="Z2265" i="79"/>
  <c r="Z2619" i="79"/>
  <c r="Z2529" i="79"/>
  <c r="Z340" i="79"/>
  <c r="Z211" i="79"/>
  <c r="Z2540" i="79"/>
  <c r="Z749" i="79"/>
  <c r="Z3262" i="79"/>
  <c r="Z936" i="79"/>
  <c r="Z907" i="79"/>
  <c r="Z2414" i="79"/>
  <c r="Z1931" i="79"/>
  <c r="Z1269" i="79"/>
  <c r="Z2520" i="79"/>
  <c r="Z2343" i="79"/>
  <c r="Z65" i="79"/>
  <c r="Z3182" i="79"/>
  <c r="Z434" i="79"/>
  <c r="Z2039" i="79"/>
  <c r="Z1081" i="79"/>
  <c r="Z801" i="79"/>
  <c r="Z2172" i="79"/>
  <c r="Z127" i="79"/>
  <c r="Z2825" i="79"/>
  <c r="Z2424" i="79"/>
  <c r="Z71" i="79"/>
  <c r="Z3270" i="79"/>
  <c r="Z1518" i="79"/>
  <c r="Z2231" i="79"/>
  <c r="Z554" i="79"/>
  <c r="Z1999" i="79"/>
  <c r="Z1995" i="79"/>
  <c r="Z41" i="79"/>
  <c r="Z1399" i="79"/>
  <c r="Z1167" i="79"/>
  <c r="Z370" i="79"/>
  <c r="Z234" i="79"/>
  <c r="Z2739" i="79"/>
  <c r="Z2196" i="79"/>
  <c r="Z968" i="79"/>
  <c r="Z1759" i="79"/>
  <c r="Z419" i="79"/>
  <c r="Z2821" i="79"/>
  <c r="Z2460" i="79"/>
  <c r="Z3519" i="79"/>
  <c r="Z478" i="79"/>
  <c r="Z359" i="79"/>
  <c r="Z1530" i="79"/>
  <c r="Z1780" i="79"/>
  <c r="Z461" i="79"/>
  <c r="Z430" i="79"/>
  <c r="Z690" i="79"/>
  <c r="Z3256" i="79"/>
  <c r="Z3207" i="79"/>
  <c r="Z2664" i="79"/>
  <c r="Z2216" i="79"/>
  <c r="Z1664" i="79"/>
  <c r="Z611" i="79"/>
  <c r="Z1858" i="79"/>
  <c r="Z916" i="79"/>
  <c r="Z1890" i="79"/>
  <c r="Z310" i="79"/>
  <c r="Z354" i="79"/>
  <c r="Z3275" i="79"/>
  <c r="Z2223" i="79"/>
  <c r="Z1014" i="79"/>
  <c r="Z486" i="79"/>
  <c r="Z84" i="79"/>
  <c r="Z1467" i="79"/>
  <c r="Z1994" i="79"/>
  <c r="Z2289" i="79"/>
  <c r="Z122" i="79"/>
  <c r="Z853" i="79"/>
  <c r="Z729" i="79"/>
  <c r="Z2779" i="79"/>
  <c r="Z1474" i="79"/>
  <c r="Z1250" i="79"/>
  <c r="Z532" i="79"/>
  <c r="Z546" i="79"/>
  <c r="Z3488" i="79"/>
  <c r="Z520" i="79"/>
  <c r="Z2660" i="79"/>
  <c r="Z1624" i="79"/>
  <c r="Z888" i="79"/>
  <c r="Z3155" i="79"/>
  <c r="Z2849" i="79"/>
  <c r="Z3481" i="79"/>
  <c r="Z676" i="79"/>
  <c r="Z825" i="79"/>
  <c r="Z1878" i="79"/>
  <c r="Z1232" i="79"/>
  <c r="Z594" i="79"/>
  <c r="Z1256" i="79"/>
  <c r="Z854" i="79"/>
  <c r="Z1804" i="79"/>
  <c r="Z2370" i="79"/>
  <c r="Z1653" i="79"/>
  <c r="Z88" i="79"/>
  <c r="Z1259" i="79"/>
  <c r="Z3506" i="79"/>
  <c r="Z1252" i="79"/>
  <c r="Z1855" i="79"/>
  <c r="Z1684" i="79"/>
  <c r="Z1331" i="79"/>
  <c r="Z1838" i="79"/>
  <c r="Z696" i="79"/>
  <c r="Z1727" i="79"/>
  <c r="Z2792" i="79"/>
  <c r="Z810" i="79"/>
  <c r="Z2594" i="79"/>
  <c r="Z2903" i="79"/>
  <c r="Z2144" i="79"/>
  <c r="Z2819" i="79"/>
  <c r="Z3169" i="79"/>
  <c r="Z2086" i="79"/>
  <c r="Z115" i="79"/>
  <c r="Z843" i="79"/>
  <c r="Z1710" i="79"/>
  <c r="Z3531" i="79"/>
  <c r="Z2787" i="79"/>
  <c r="Z1227" i="79"/>
  <c r="Z1555" i="79"/>
  <c r="Z2138" i="79"/>
  <c r="Z3246" i="79"/>
  <c r="Z2360" i="79"/>
  <c r="Z1581" i="79"/>
  <c r="Z822" i="79"/>
  <c r="Z2554" i="79"/>
  <c r="Z2996" i="79"/>
  <c r="Z1144" i="79"/>
  <c r="Z2348" i="79"/>
  <c r="Z3278" i="79"/>
  <c r="Z1318" i="79"/>
  <c r="Z2488" i="79"/>
  <c r="Z1746" i="79"/>
  <c r="Z3157" i="79"/>
  <c r="Z2275" i="79"/>
  <c r="Z767" i="79"/>
  <c r="Z3105" i="79"/>
  <c r="Z2337" i="79"/>
  <c r="Z2862" i="79"/>
  <c r="Z3002" i="79"/>
  <c r="Z266" i="79"/>
  <c r="Z1003" i="79"/>
  <c r="Z2915" i="79"/>
  <c r="Z3362" i="79"/>
  <c r="Z558" i="79"/>
  <c r="Z1306" i="79"/>
  <c r="Z1864" i="79"/>
  <c r="Z521" i="79"/>
  <c r="Z814" i="79"/>
  <c r="Z3517" i="79"/>
  <c r="Z98" i="79"/>
  <c r="Z1646" i="79"/>
  <c r="Z3204" i="79"/>
  <c r="Z3025" i="79"/>
  <c r="Z2219" i="79"/>
  <c r="Z3060" i="79"/>
  <c r="Z1635" i="79"/>
  <c r="Z1325" i="79"/>
  <c r="Z1786" i="79"/>
  <c r="Z1508" i="79"/>
  <c r="Z485" i="79"/>
  <c r="Z372" i="79"/>
  <c r="Z3319" i="79"/>
  <c r="Z2733" i="79"/>
  <c r="Z2897" i="79"/>
  <c r="Z2214" i="79"/>
  <c r="Z2591" i="79"/>
  <c r="Z2536" i="79"/>
  <c r="Z3545" i="79"/>
  <c r="Z2400" i="79"/>
  <c r="Z1719" i="79"/>
  <c r="Z2454" i="79"/>
  <c r="Z2973" i="79"/>
  <c r="Z893" i="79"/>
  <c r="Z2935" i="79"/>
  <c r="Z1095" i="79"/>
  <c r="Z2444" i="79"/>
  <c r="Z1337" i="79"/>
  <c r="Z3297" i="79"/>
  <c r="Z2240" i="79"/>
  <c r="Z1835" i="79"/>
  <c r="Z1445" i="79"/>
  <c r="Z2972" i="79"/>
  <c r="Z2754" i="79"/>
  <c r="Z3036" i="79"/>
  <c r="Z1019" i="79"/>
  <c r="Z3194" i="79"/>
  <c r="Z2555" i="79"/>
  <c r="Z1453" i="79"/>
  <c r="Z2955" i="79"/>
  <c r="Z290" i="79"/>
  <c r="Z1777" i="79"/>
  <c r="Z695" i="79"/>
  <c r="Z1674" i="79"/>
  <c r="Z175" i="79"/>
  <c r="Z943" i="79"/>
  <c r="Z1636" i="79"/>
  <c r="Z2588" i="79"/>
  <c r="Z2427" i="79"/>
  <c r="Z2329" i="79"/>
  <c r="Z3295" i="79"/>
  <c r="Z2417" i="79"/>
  <c r="Z3454" i="79"/>
  <c r="Z2648" i="79"/>
  <c r="Z1346" i="79"/>
  <c r="Z49" i="79"/>
  <c r="Z83" i="79"/>
  <c r="Z1386" i="79"/>
  <c r="Z884" i="79"/>
  <c r="Z2423" i="79"/>
  <c r="Z649" i="79"/>
  <c r="Z2672" i="79"/>
  <c r="Z2728" i="79"/>
  <c r="Z699" i="79"/>
  <c r="Z3360" i="79"/>
  <c r="Z2210" i="79"/>
  <c r="Z799" i="79"/>
  <c r="Z3321" i="79"/>
  <c r="Z1558" i="79"/>
  <c r="Z626" i="79"/>
  <c r="Z3039" i="79"/>
  <c r="Z2836" i="79"/>
  <c r="Z3181" i="79"/>
  <c r="Z3514" i="79"/>
  <c r="Z2556" i="79"/>
  <c r="Z248" i="79"/>
  <c r="Z837" i="79"/>
  <c r="Z2782" i="79"/>
  <c r="Z711" i="79"/>
  <c r="Z816" i="79"/>
  <c r="Z250" i="79"/>
  <c r="Z660" i="79"/>
  <c r="Z3432" i="79"/>
  <c r="Z560" i="79"/>
  <c r="Z1457" i="79"/>
  <c r="Z2596" i="79"/>
  <c r="Z3082" i="79"/>
  <c r="Z1893" i="79"/>
  <c r="Z1950" i="79"/>
  <c r="Z3243" i="79"/>
  <c r="Z1008" i="79"/>
  <c r="Z3148" i="79"/>
  <c r="Z2988" i="79"/>
  <c r="Z1556" i="79"/>
  <c r="Z497" i="79"/>
  <c r="Z3260" i="79"/>
  <c r="Z1400" i="79"/>
  <c r="Z325" i="79"/>
  <c r="Z603" i="79"/>
  <c r="Z1975" i="79"/>
  <c r="Z2852" i="79"/>
  <c r="Z2012" i="79"/>
  <c r="Z2465" i="79"/>
  <c r="Z2823" i="79"/>
  <c r="Z1595" i="79"/>
  <c r="Z620" i="79"/>
  <c r="Z3337" i="79"/>
  <c r="Z2190" i="79"/>
  <c r="Z1235" i="79"/>
  <c r="Z2762" i="79"/>
  <c r="Z2282" i="79"/>
  <c r="Z331" i="79"/>
  <c r="Z3092" i="79"/>
  <c r="Z643" i="79"/>
  <c r="Z3361" i="79"/>
  <c r="Z1297" i="79"/>
  <c r="Z379" i="79"/>
  <c r="Z2498" i="79"/>
  <c r="Z1531" i="79"/>
  <c r="Z199" i="79"/>
  <c r="Z654" i="79"/>
  <c r="Z3161" i="79"/>
  <c r="Z2798" i="79"/>
  <c r="Z1315" i="79"/>
  <c r="Z104" i="79"/>
  <c r="Z3252" i="79"/>
  <c r="Z2250" i="79"/>
  <c r="Z1028" i="79"/>
  <c r="Z3130" i="79"/>
  <c r="Z3114" i="79"/>
  <c r="Z3405" i="79"/>
  <c r="Z1800" i="79"/>
  <c r="Z3076" i="79"/>
  <c r="Z3533" i="79"/>
  <c r="Z840" i="79"/>
  <c r="Z641" i="79"/>
  <c r="Z1964" i="79"/>
  <c r="Z2768" i="79"/>
  <c r="Z2320" i="79"/>
  <c r="Z2374" i="79"/>
  <c r="Z3437" i="79"/>
  <c r="Z3426" i="79"/>
  <c r="Z1982" i="79"/>
  <c r="Z2322" i="79"/>
  <c r="Z346" i="79"/>
  <c r="Z2574" i="79"/>
  <c r="Z1582" i="79"/>
  <c r="Z1284" i="79"/>
  <c r="Z2569" i="79"/>
  <c r="Z376" i="79"/>
  <c r="Z1145" i="79"/>
  <c r="Z2632" i="79"/>
  <c r="Z673" i="79"/>
  <c r="Z2199" i="79"/>
  <c r="Z772" i="79"/>
  <c r="Z2837" i="79"/>
  <c r="Z809" i="79"/>
  <c r="Z2192" i="79"/>
  <c r="Z1022" i="79"/>
  <c r="Z3389" i="79"/>
  <c r="Z1193" i="79"/>
  <c r="Z2924" i="79"/>
  <c r="Z1444" i="79"/>
  <c r="Z1452" i="79"/>
  <c r="Z863" i="79"/>
  <c r="Z983" i="79"/>
  <c r="Z2440" i="79"/>
  <c r="Z2960" i="79"/>
  <c r="Z1255" i="79"/>
  <c r="Z1770" i="79"/>
  <c r="Z3172" i="79"/>
  <c r="Z3421" i="79"/>
  <c r="Z394" i="79"/>
  <c r="Z1742" i="79"/>
  <c r="Z687" i="79"/>
  <c r="Z2954" i="79"/>
  <c r="Z2977" i="79"/>
  <c r="Z1103" i="79"/>
  <c r="Z2178" i="79"/>
  <c r="Z3055" i="79"/>
  <c r="Z2156" i="79"/>
  <c r="Z393" i="79"/>
  <c r="Z537" i="79"/>
  <c r="Z2487" i="79"/>
  <c r="Z50" i="79"/>
  <c r="Z657" i="79"/>
  <c r="Z2576" i="79"/>
  <c r="Z754" i="79"/>
  <c r="Z53" i="79"/>
  <c r="Z2981" i="79"/>
  <c r="Z2394" i="79"/>
  <c r="Z1942" i="79"/>
  <c r="Z1277" i="79"/>
  <c r="Z1422" i="79"/>
  <c r="Z3253" i="79"/>
  <c r="Z2422" i="79"/>
  <c r="Z191" i="79"/>
  <c r="Z735" i="79"/>
  <c r="Z2057" i="79"/>
  <c r="Z3492" i="79"/>
  <c r="Z2458" i="79"/>
  <c r="Z1113" i="79"/>
  <c r="Z1504" i="79"/>
  <c r="Z2692" i="79"/>
  <c r="Z2698" i="79"/>
  <c r="Z2683" i="79"/>
  <c r="Z2064" i="79"/>
  <c r="Z2044" i="79"/>
  <c r="Z2010" i="79"/>
  <c r="Z2409" i="79"/>
  <c r="Z1861" i="79"/>
  <c r="Z705" i="79"/>
  <c r="Z1402" i="79"/>
  <c r="Z3145" i="79"/>
  <c r="Z3030" i="79"/>
  <c r="Z2007" i="79"/>
  <c r="Z2470" i="79"/>
  <c r="Z2324" i="79"/>
  <c r="Z2741" i="79"/>
  <c r="Z2544" i="79"/>
  <c r="Z2986" i="79"/>
  <c r="Z2925" i="79"/>
  <c r="Z2693" i="79"/>
  <c r="Z3128" i="79"/>
  <c r="Z3015" i="79"/>
  <c r="Z272" i="79"/>
  <c r="Z1534" i="79"/>
  <c r="Z1465" i="79"/>
  <c r="Z1909" i="79"/>
  <c r="Z1149" i="79"/>
  <c r="Z2328" i="79"/>
  <c r="Z2863" i="79"/>
  <c r="Z2304" i="79"/>
  <c r="Z1688" i="79"/>
  <c r="Z2013" i="79"/>
  <c r="Z2439" i="79"/>
  <c r="Z3418" i="79"/>
  <c r="Z2402" i="79"/>
  <c r="Z987" i="79"/>
  <c r="Z1241" i="79"/>
  <c r="Z144" i="79"/>
  <c r="Z3345" i="79"/>
  <c r="Z2212" i="79"/>
  <c r="Z278" i="79"/>
  <c r="Z3382" i="79"/>
  <c r="Z827" i="79"/>
  <c r="Z2397" i="79"/>
  <c r="Z1221" i="79"/>
  <c r="Z284" i="79"/>
  <c r="Z1341" i="79"/>
  <c r="Z2159" i="79"/>
  <c r="Z2403" i="79"/>
  <c r="Z1156" i="79"/>
  <c r="Z2117" i="79"/>
  <c r="Z2709" i="79"/>
  <c r="Z233" i="79"/>
  <c r="Z2597" i="79"/>
  <c r="Z979" i="79"/>
  <c r="Z3143" i="79"/>
  <c r="Z1385" i="79"/>
  <c r="Z823" i="79"/>
  <c r="Z2052" i="79"/>
  <c r="Z927" i="79"/>
  <c r="Z2518" i="79"/>
  <c r="Z1276" i="79"/>
  <c r="Z3387" i="79"/>
  <c r="Z2321" i="79"/>
  <c r="Z2642" i="79"/>
  <c r="Z564" i="79"/>
  <c r="Z2708" i="79"/>
  <c r="Z2699" i="79"/>
  <c r="Z2508" i="79"/>
  <c r="Z1933" i="79"/>
  <c r="Z2583" i="79"/>
  <c r="Z2030" i="79"/>
  <c r="Z1791" i="79"/>
  <c r="Z270" i="79"/>
  <c r="Z1123" i="79"/>
  <c r="Z1511" i="79"/>
  <c r="Z3334" i="79"/>
  <c r="Z1848" i="79"/>
  <c r="Z1135" i="79"/>
  <c r="Z380" i="79"/>
  <c r="Z2287" i="79"/>
  <c r="Z3498" i="79"/>
  <c r="Z1077" i="79"/>
  <c r="Z3414" i="79"/>
  <c r="Z2249" i="79"/>
  <c r="Z924" i="79"/>
  <c r="Z2491" i="79"/>
  <c r="Z3167" i="79"/>
  <c r="Z1833" i="79"/>
  <c r="Z870" i="79"/>
  <c r="Z1335" i="79"/>
  <c r="Z553" i="79"/>
  <c r="Z235" i="79"/>
  <c r="Z898" i="79"/>
  <c r="Z2365" i="79"/>
  <c r="Z569" i="79"/>
  <c r="Z833" i="79"/>
  <c r="Z3292" i="79"/>
  <c r="Z1604" i="79"/>
  <c r="Z3094" i="79"/>
  <c r="Z2473" i="79"/>
  <c r="Z1155" i="79"/>
  <c r="Z1834" i="79"/>
  <c r="Z440" i="79"/>
  <c r="Z1110" i="79"/>
  <c r="Z2208" i="79"/>
  <c r="Z1117" i="79"/>
  <c r="Z95" i="79"/>
  <c r="Z2718" i="79"/>
  <c r="Z1282" i="79"/>
  <c r="Z1481" i="79"/>
  <c r="Z1785" i="79"/>
  <c r="Z240" i="79"/>
  <c r="Z950" i="79"/>
  <c r="Z3054" i="79"/>
  <c r="Z2674" i="79"/>
  <c r="Z2504" i="79"/>
  <c r="Z746" i="79"/>
  <c r="Z906" i="79"/>
  <c r="Z1738" i="79"/>
  <c r="Z2049" i="79"/>
  <c r="Z1640" i="79"/>
  <c r="Z1831" i="79"/>
  <c r="Z152" i="79"/>
  <c r="Z2716" i="79"/>
  <c r="Z2149" i="79"/>
  <c r="Z789" i="79"/>
  <c r="Z1872" i="79"/>
  <c r="Z731" i="79"/>
  <c r="Z2770" i="79"/>
  <c r="Z3069" i="79"/>
  <c r="Z3229" i="79"/>
  <c r="Z405" i="79"/>
  <c r="Z647" i="79"/>
  <c r="Z1350" i="79"/>
  <c r="Z1885" i="79"/>
  <c r="Z2773" i="79"/>
  <c r="Z164" i="79"/>
  <c r="Z479" i="79"/>
  <c r="Z589" i="79"/>
  <c r="Z3190" i="79"/>
  <c r="Z2405" i="79"/>
  <c r="Z1591" i="79"/>
  <c r="Z58" i="79"/>
  <c r="Z923" i="79"/>
  <c r="Z249" i="79"/>
  <c r="Z685" i="79"/>
  <c r="Z1672" i="79"/>
  <c r="Z890" i="79"/>
  <c r="Z658" i="79"/>
  <c r="Z229" i="79"/>
  <c r="Z1356" i="79"/>
  <c r="Z3007" i="79"/>
  <c r="Z2641" i="79"/>
  <c r="Z403" i="79"/>
  <c r="Z3529" i="79"/>
  <c r="Z3510" i="79"/>
  <c r="Z3158" i="79"/>
  <c r="Z2545" i="79"/>
  <c r="Z292" i="79"/>
  <c r="Z990" i="79"/>
  <c r="Z1460" i="79"/>
  <c r="Z1348" i="79"/>
  <c r="Z2415" i="79"/>
  <c r="Z773" i="79"/>
  <c r="Z850" i="79"/>
  <c r="Z256" i="79"/>
  <c r="Z3344" i="79"/>
  <c r="Z1769" i="79"/>
  <c r="Z1228" i="79"/>
  <c r="Z1059" i="79"/>
  <c r="Z1484" i="79"/>
  <c r="Z1579" i="79"/>
  <c r="Z1722" i="79"/>
  <c r="Z1051" i="79"/>
  <c r="Z574" i="79"/>
  <c r="Z1812" i="79"/>
  <c r="Z800" i="79"/>
  <c r="Z1945" i="79"/>
  <c r="Z1160" i="79"/>
  <c r="Z925" i="79"/>
  <c r="Z3444" i="79"/>
  <c r="Z944" i="79"/>
  <c r="Z1735" i="79"/>
  <c r="Z2623" i="79"/>
  <c r="Z3476" i="79"/>
  <c r="Z1299" i="79"/>
  <c r="Z1790" i="79"/>
  <c r="Z1201" i="79"/>
  <c r="Z2838" i="79"/>
  <c r="Z265" i="79"/>
  <c r="Z2183" i="79"/>
  <c r="Z2133" i="79"/>
  <c r="Z1917" i="79"/>
  <c r="Z2318" i="79"/>
  <c r="Z793" i="79"/>
  <c r="Z46" i="79"/>
  <c r="Z1678" i="79"/>
  <c r="Z3536" i="79"/>
  <c r="Z698" i="79"/>
  <c r="Z1501" i="79"/>
  <c r="Z516" i="79"/>
  <c r="Z2812" i="79"/>
  <c r="Z1086" i="79"/>
  <c r="Z1456" i="79"/>
  <c r="Z1294" i="79"/>
  <c r="Z2277" i="79"/>
  <c r="Z3010" i="79"/>
  <c r="Z1803" i="79"/>
  <c r="Z868" i="79"/>
  <c r="Z1093" i="79"/>
  <c r="Z1622" i="79"/>
  <c r="Z3308" i="79"/>
  <c r="Z2774" i="79"/>
  <c r="Z3233" i="79"/>
  <c r="Z1827" i="79"/>
  <c r="Z757" i="79"/>
  <c r="Z163" i="79"/>
  <c r="Z3338" i="79"/>
  <c r="Z1253" i="79"/>
  <c r="Z3217" i="79"/>
  <c r="Z3417" i="79"/>
  <c r="Z3224" i="79"/>
  <c r="Z483" i="79"/>
  <c r="Z513" i="79"/>
  <c r="Z2148" i="79"/>
  <c r="Z2020" i="79"/>
  <c r="Z2419" i="79"/>
  <c r="Z3354" i="79"/>
  <c r="Z2388" i="79"/>
  <c r="Z3266" i="79"/>
  <c r="Z1515" i="79"/>
  <c r="Z264" i="79"/>
  <c r="Z515" i="79"/>
  <c r="Z2305" i="79"/>
  <c r="Z1354" i="79"/>
  <c r="Z1270" i="79"/>
  <c r="Z2563" i="79"/>
  <c r="Z2532" i="79"/>
  <c r="Z2951" i="79"/>
  <c r="Z3330" i="79"/>
  <c r="Z887" i="79"/>
  <c r="Z1287" i="79"/>
  <c r="Z2553" i="79"/>
  <c r="Z616" i="79"/>
  <c r="Z784" i="79"/>
  <c r="Z1960" i="79"/>
  <c r="Z891" i="79"/>
  <c r="Z1662" i="79"/>
  <c r="Z3539" i="79"/>
  <c r="Z1903" i="79"/>
  <c r="Z1300" i="79"/>
  <c r="Z2014" i="79"/>
  <c r="Z2132" i="79"/>
  <c r="Z113" i="79"/>
  <c r="Z3106" i="79"/>
  <c r="Z1262" i="79"/>
  <c r="Z86" i="79"/>
  <c r="Z1153" i="79"/>
  <c r="Z2045" i="79"/>
  <c r="Z2047" i="79"/>
  <c r="Z2820" i="79"/>
  <c r="Z1968" i="79"/>
  <c r="Z355" i="79"/>
  <c r="Z3271" i="79"/>
  <c r="Z384" i="79"/>
  <c r="Z2548" i="79"/>
  <c r="Z3097" i="79"/>
  <c r="Z1883" i="79"/>
  <c r="Z839" i="79"/>
  <c r="Z1173" i="79"/>
  <c r="Z2846" i="79"/>
  <c r="Z448" i="79"/>
  <c r="Z668" i="79"/>
  <c r="Z2637" i="79"/>
  <c r="Z62" i="79"/>
  <c r="Z1980" i="79"/>
  <c r="Z556" i="79"/>
  <c r="Z1119" i="79"/>
  <c r="Z2603" i="79"/>
  <c r="Z1853" i="79"/>
  <c r="Z2833" i="79"/>
  <c r="Z2107" i="79"/>
  <c r="Z2334" i="79"/>
  <c r="Z1600" i="79"/>
  <c r="Z2366" i="79"/>
  <c r="Z3038" i="79"/>
  <c r="Z2215" i="79"/>
  <c r="Z1358" i="79"/>
  <c r="Z1788" i="79"/>
  <c r="Z2748" i="79"/>
  <c r="Z1915" i="79"/>
  <c r="Z3245" i="79"/>
  <c r="Z633" i="79"/>
  <c r="Z1599" i="79"/>
  <c r="Z2842" i="79"/>
  <c r="Z1847" i="79"/>
  <c r="Z2268" i="79"/>
  <c r="Z1557" i="79"/>
  <c r="Z1673" i="79"/>
  <c r="Z732" i="79"/>
  <c r="Z445" i="79"/>
  <c r="Z1041" i="79"/>
  <c r="Z308" i="79"/>
  <c r="Z3364" i="79"/>
  <c r="Z3159" i="79"/>
  <c r="Z1049" i="79"/>
  <c r="Z1237" i="79"/>
  <c r="Z2311" i="79"/>
  <c r="Z2870" i="79"/>
  <c r="Z1647" i="79"/>
  <c r="Z3422" i="79"/>
  <c r="Z1607" i="79"/>
  <c r="Z468" i="79"/>
  <c r="Z3486" i="79"/>
  <c r="Z2373" i="79"/>
  <c r="Z2448" i="79"/>
  <c r="Z1490" i="79"/>
  <c r="Z3328" i="79"/>
  <c r="Z1846" i="79"/>
  <c r="Z488" i="79"/>
  <c r="Z2891" i="79"/>
  <c r="Z1658" i="79"/>
  <c r="Z157" i="79"/>
  <c r="Z143" i="79"/>
  <c r="Z3340" i="79"/>
  <c r="Z2091" i="79"/>
  <c r="Z20" i="79"/>
  <c r="Z61" i="79"/>
  <c r="Z2962" i="79"/>
  <c r="Z2871" i="79"/>
  <c r="Z2083" i="79"/>
  <c r="Z2022" i="79"/>
  <c r="Z527" i="79"/>
  <c r="Z2899" i="79"/>
  <c r="Z3408" i="79"/>
  <c r="Z2355" i="79"/>
  <c r="Z3033" i="79"/>
  <c r="Z756" i="79"/>
  <c r="Z1470" i="79"/>
  <c r="Z2712" i="79"/>
  <c r="Z2469" i="79"/>
  <c r="Z435" i="79"/>
  <c r="Z3265" i="79"/>
  <c r="Z1168" i="79"/>
  <c r="Z662" i="79"/>
  <c r="Z444" i="79"/>
  <c r="Z813" i="79"/>
  <c r="Z1136" i="79"/>
  <c r="Z3412" i="79"/>
  <c r="Z3439" i="79"/>
  <c r="Z117" i="79"/>
  <c r="Z2443" i="79"/>
  <c r="Z3248" i="79"/>
  <c r="Z2154" i="79"/>
  <c r="Z109" i="79"/>
  <c r="Z917" i="79"/>
  <c r="Z2519" i="79"/>
  <c r="Z2552" i="79"/>
  <c r="Z2256" i="79"/>
  <c r="Z1104" i="79"/>
  <c r="Z3396" i="79"/>
  <c r="Z1774" i="79"/>
  <c r="Z989" i="79"/>
  <c r="Z3313" i="79"/>
  <c r="Z2807" i="79"/>
  <c r="Z3350" i="79"/>
  <c r="Z723" i="79"/>
  <c r="Z2302" i="79"/>
  <c r="Z1602" i="79"/>
  <c r="Z420" i="79"/>
  <c r="Z39" i="79"/>
  <c r="Z921" i="79"/>
  <c r="Z1420" i="79"/>
  <c r="Z337" i="79"/>
  <c r="Z2430" i="79"/>
  <c r="Z2720" i="79"/>
  <c r="Z2089" i="79"/>
  <c r="Z724" i="79"/>
  <c r="Z1189" i="79"/>
  <c r="Z1361" i="79"/>
  <c r="Z937" i="79"/>
  <c r="Z1715" i="79"/>
  <c r="Z1375" i="79"/>
  <c r="Z3369" i="79"/>
  <c r="Z142" i="79"/>
  <c r="Z2756" i="79"/>
  <c r="Z692" i="79"/>
  <c r="Z991" i="79"/>
  <c r="Z3303" i="79"/>
  <c r="Z785" i="79"/>
  <c r="Z1949" i="79"/>
  <c r="Z1021" i="79"/>
  <c r="Z2126" i="79"/>
  <c r="Z2717" i="79"/>
  <c r="Z555" i="79"/>
  <c r="Z2580" i="79"/>
  <c r="Z375" i="79"/>
  <c r="Z2874" i="79"/>
  <c r="Z2372" i="79"/>
  <c r="Z1073" i="79"/>
  <c r="Z2452" i="79"/>
  <c r="Z1913" i="79"/>
  <c r="Z1349" i="79"/>
  <c r="Z3287" i="79"/>
  <c r="Z2386" i="79"/>
  <c r="Z1689" i="79"/>
  <c r="Z1585" i="79"/>
  <c r="Z2902" i="79"/>
  <c r="Z3513" i="79"/>
  <c r="Z768" i="79"/>
  <c r="Z373" i="79"/>
  <c r="Z3203" i="79"/>
  <c r="Z2340" i="79"/>
  <c r="Z2294" i="79"/>
  <c r="Z1724" i="79"/>
  <c r="Z2793" i="79"/>
  <c r="Z848" i="79"/>
  <c r="Z2376" i="79"/>
  <c r="Z1012" i="79"/>
  <c r="Z608" i="79"/>
  <c r="Z1967" i="79"/>
  <c r="Z3367" i="79"/>
  <c r="Z2841" i="79"/>
  <c r="Z2834" i="79"/>
  <c r="Z1357" i="79"/>
  <c r="Z1977" i="79"/>
  <c r="Z336" i="79"/>
  <c r="Z2326" i="79"/>
  <c r="Z565" i="79"/>
  <c r="Z2639" i="79"/>
  <c r="Z2910" i="79"/>
  <c r="Z500" i="79"/>
  <c r="Z3447" i="79"/>
  <c r="Z1680" i="79"/>
  <c r="Z1713" i="79"/>
  <c r="Z2157" i="79"/>
  <c r="Z3501" i="79"/>
  <c r="Z408" i="79"/>
  <c r="Z1043" i="79"/>
  <c r="Z1476" i="79"/>
  <c r="Z2173" i="79"/>
  <c r="Z867" i="79"/>
  <c r="Z2566" i="79"/>
  <c r="Z2006" i="79"/>
  <c r="Z3189" i="79"/>
  <c r="Z2263" i="79"/>
  <c r="Z3104" i="79"/>
  <c r="Z3008" i="79"/>
  <c r="Z1965" i="79"/>
  <c r="Z1345" i="79"/>
  <c r="Z2980" i="79"/>
  <c r="Z1157" i="79"/>
  <c r="Z3254" i="79"/>
  <c r="Z2617" i="79"/>
  <c r="Z3040" i="79"/>
  <c r="Z2011" i="79"/>
  <c r="Z781" i="79"/>
  <c r="Z954" i="79"/>
  <c r="Z667" i="79"/>
  <c r="Z1466" i="79"/>
  <c r="Z763" i="79"/>
  <c r="Z2019" i="79"/>
  <c r="Z416" i="79"/>
  <c r="Z2429" i="79"/>
  <c r="Z296" i="79"/>
  <c r="Z2332" i="79"/>
  <c r="Z2687" i="79"/>
  <c r="Z3022" i="79"/>
  <c r="Z3126" i="79"/>
  <c r="Z597" i="79"/>
  <c r="Z1852" i="79"/>
  <c r="Z2729" i="79"/>
  <c r="Z3240" i="79"/>
  <c r="Z2878" i="79"/>
  <c r="Z1615" i="79"/>
  <c r="Z2204" i="79"/>
  <c r="Z1736" i="79"/>
  <c r="Z2364" i="79"/>
  <c r="Z2185" i="79"/>
  <c r="Z955" i="79"/>
  <c r="Z2789" i="79"/>
  <c r="Z639" i="79"/>
  <c r="Z2949" i="79"/>
  <c r="Z1152" i="79"/>
  <c r="Z3052" i="79"/>
  <c r="Z1922" i="79"/>
  <c r="Z383" i="79"/>
  <c r="Z3507" i="79"/>
  <c r="Z1669" i="79"/>
  <c r="Z395" i="79"/>
  <c r="Z841" i="79"/>
  <c r="Z1536" i="79"/>
  <c r="Z2835" i="79"/>
  <c r="Z1425" i="79"/>
  <c r="Z168" i="79"/>
  <c r="Z3285" i="79"/>
  <c r="Z1815" i="79"/>
  <c r="Z3349" i="79"/>
  <c r="Z1489" i="79"/>
  <c r="Z3399" i="79"/>
  <c r="Z1677" i="79"/>
  <c r="Z68" i="79"/>
  <c r="Z3017" i="79"/>
  <c r="Z37" i="79"/>
  <c r="Z3455" i="79"/>
  <c r="Z471" i="79"/>
  <c r="Z2158" i="79"/>
  <c r="Z59" i="79"/>
  <c r="Z2526" i="79"/>
  <c r="Z1332" i="79"/>
  <c r="Z227" i="79"/>
  <c r="Z659" i="79"/>
  <c r="Z1292" i="79"/>
  <c r="Z2009" i="79"/>
  <c r="Z1743" i="79"/>
  <c r="Z2958" i="79"/>
  <c r="Z1527" i="79"/>
  <c r="Z102" i="79"/>
  <c r="Z2485" i="79"/>
  <c r="Z1657" i="79"/>
  <c r="Z1900" i="79"/>
  <c r="Z1225" i="79"/>
  <c r="Z2447" i="79"/>
  <c r="Z2524" i="79"/>
  <c r="Z543" i="79"/>
  <c r="Z207" i="79"/>
  <c r="Z1392" i="79"/>
  <c r="Z567" i="79"/>
  <c r="Z1923" i="79"/>
  <c r="Z512" i="79"/>
  <c r="Z1047" i="79"/>
  <c r="Z1757" i="79"/>
  <c r="Z1090" i="79"/>
  <c r="Z1024" i="79"/>
  <c r="Z624" i="79"/>
  <c r="Z2707" i="79"/>
  <c r="Z1869" i="79"/>
  <c r="Z807" i="79"/>
  <c r="Z3353" i="79"/>
  <c r="Z2883" i="79"/>
  <c r="Z2015" i="79"/>
  <c r="Z2537" i="79"/>
  <c r="Z422" i="79"/>
  <c r="Z759" i="79"/>
  <c r="Z3102" i="79"/>
  <c r="Z3237" i="79"/>
  <c r="Z3357" i="79"/>
  <c r="Z1271" i="79"/>
  <c r="Z627" i="79"/>
  <c r="Z1067" i="79"/>
  <c r="Z670" i="79"/>
  <c r="Z2389" i="79"/>
  <c r="Z2241" i="79"/>
  <c r="Z747" i="79"/>
  <c r="Z1134" i="79"/>
  <c r="Z2382" i="79"/>
  <c r="Z2381" i="79"/>
  <c r="Z2137" i="79"/>
  <c r="Z1944" i="79"/>
  <c r="Z246" i="79"/>
  <c r="Z3502" i="79"/>
  <c r="Z3493" i="79"/>
  <c r="Z3037" i="79"/>
  <c r="Z2399" i="79"/>
  <c r="Z819" i="79"/>
  <c r="Z3443" i="79"/>
  <c r="Z1248" i="79"/>
  <c r="Z1229" i="79"/>
  <c r="Z2152" i="79"/>
  <c r="Z549" i="79"/>
  <c r="Z1614" i="79"/>
  <c r="Z1438" i="79"/>
  <c r="Z2512" i="79"/>
  <c r="Z1992" i="79"/>
  <c r="Z2535" i="79"/>
  <c r="Z344" i="79"/>
  <c r="Z390" i="79"/>
  <c r="Z2306" i="79"/>
  <c r="Z2297" i="79"/>
  <c r="Z491" i="79"/>
  <c r="Z332" i="79"/>
  <c r="Z736" i="79"/>
  <c r="Z2432" i="79"/>
  <c r="Z510" i="79"/>
  <c r="Z2464" i="79"/>
  <c r="Z1472" i="79"/>
  <c r="Z3208" i="79"/>
  <c r="Z684" i="79"/>
  <c r="Z938" i="79"/>
  <c r="Z1936" i="79"/>
  <c r="Z1431" i="79"/>
  <c r="Z3291" i="79"/>
  <c r="Z3453" i="79"/>
  <c r="Z1395" i="79"/>
  <c r="Z120" i="79"/>
  <c r="Z63" i="79"/>
  <c r="Z450" i="79"/>
  <c r="Z1836" i="79"/>
  <c r="Z3511" i="79"/>
  <c r="Z2633" i="79"/>
  <c r="Z550" i="79"/>
  <c r="Z78" i="79"/>
  <c r="Z1798" i="79"/>
  <c r="Z1347" i="79"/>
  <c r="Z3445" i="79"/>
  <c r="Z2272" i="79"/>
  <c r="Z1623" i="79"/>
  <c r="Z665" i="79"/>
  <c r="Z886" i="79"/>
  <c r="Z3540" i="79"/>
  <c r="Z1816" i="79"/>
  <c r="Z454" i="79"/>
  <c r="Z1650" i="79"/>
  <c r="Z2808" i="79"/>
  <c r="Z353" i="79"/>
  <c r="Z1050" i="79"/>
  <c r="Z295" i="79"/>
  <c r="Z3028" i="79"/>
  <c r="Z1078" i="79"/>
  <c r="Z2344" i="79"/>
  <c r="Z648" i="79"/>
  <c r="Z2624" i="79"/>
  <c r="Z3127" i="79"/>
  <c r="Z252" i="79"/>
  <c r="Z1242" i="79"/>
  <c r="Z1796" i="79"/>
  <c r="Z1209" i="79"/>
  <c r="Z1603" i="79"/>
  <c r="Z2923" i="79"/>
  <c r="Z2035" i="79"/>
  <c r="Z2121" i="79"/>
  <c r="Z970" i="79"/>
  <c r="Z2258" i="79"/>
  <c r="Z1734" i="79"/>
  <c r="Z2347" i="79"/>
  <c r="Z2875" i="79"/>
  <c r="Z3318" i="79"/>
  <c r="Z110" i="79"/>
  <c r="Z2940" i="79"/>
  <c r="Z802" i="79"/>
  <c r="Z1711" i="79"/>
  <c r="Z1998" i="79"/>
  <c r="Z145" i="79"/>
  <c r="Z2752" i="79"/>
  <c r="Z1820" i="79"/>
  <c r="Z3300" i="79"/>
  <c r="Z126" i="79"/>
  <c r="Z1023" i="79"/>
  <c r="Z186" i="79"/>
  <c r="Z2587" i="79"/>
  <c r="Z1632" i="79"/>
  <c r="Z3107" i="79"/>
  <c r="Z475" i="79"/>
  <c r="Z1880" i="79"/>
  <c r="Z530" i="79"/>
  <c r="Z1895" i="79"/>
  <c r="Z271" i="79"/>
  <c r="Z2145" i="79"/>
  <c r="Z3109" i="79"/>
  <c r="Z3066" i="79"/>
  <c r="Z3530" i="79"/>
  <c r="Z2620" i="79"/>
  <c r="Z3272" i="79"/>
  <c r="Z3281" i="79"/>
  <c r="Z1841" i="79"/>
  <c r="Z429" i="79"/>
  <c r="Z451" i="79"/>
  <c r="Z139" i="79"/>
  <c r="Z2864" i="79"/>
  <c r="Z2771" i="79"/>
  <c r="Z719" i="79"/>
  <c r="Z1283" i="79"/>
  <c r="Z2095" i="79"/>
  <c r="Z2094" i="79"/>
  <c r="Z2901" i="79"/>
  <c r="Z2525" i="79"/>
  <c r="Z456" i="79"/>
  <c r="Z212" i="79"/>
  <c r="Z2575" i="79"/>
  <c r="Z3549" i="79"/>
  <c r="Z455" i="79"/>
  <c r="Z2670" i="79"/>
  <c r="Z2257" i="79"/>
  <c r="Z2655" i="79"/>
  <c r="Z3286" i="79"/>
  <c r="Z401" i="79"/>
  <c r="Z1141" i="79"/>
  <c r="Z1921" i="79"/>
  <c r="Z159" i="79"/>
  <c r="Z3327" i="79"/>
  <c r="Z939" i="79"/>
  <c r="Z2003" i="79"/>
  <c r="Z1943" i="79"/>
  <c r="Z2887" i="79"/>
  <c r="Z1519" i="79"/>
  <c r="Z40" i="79"/>
  <c r="Z2543" i="79"/>
  <c r="Z1281" i="79"/>
  <c r="Z636" i="79"/>
  <c r="Z2663" i="79"/>
  <c r="Z1037" i="79"/>
  <c r="Z1548" i="79"/>
  <c r="Z1388" i="79"/>
  <c r="Z407" i="79"/>
  <c r="Z2099" i="79"/>
  <c r="Z2375" i="79"/>
  <c r="Z751" i="79"/>
  <c r="Z205" i="79"/>
  <c r="Z1320" i="79"/>
  <c r="Z2396" i="79"/>
  <c r="Z509" i="79"/>
  <c r="Z628" i="79"/>
  <c r="Z3316" i="79"/>
  <c r="Z2435" i="79"/>
  <c r="Z1601" i="79"/>
  <c r="Z3067" i="79"/>
  <c r="Z1851" i="79"/>
  <c r="Z656" i="79"/>
  <c r="Z1708" i="79"/>
  <c r="Z2171" i="79"/>
  <c r="Z2061" i="79"/>
  <c r="Z865" i="79"/>
  <c r="Z1729" i="79"/>
  <c r="Z1218" i="79"/>
  <c r="Z1799" i="79"/>
  <c r="Z1988" i="79"/>
  <c r="Z3490" i="79"/>
  <c r="Z3441" i="79"/>
  <c r="Z2310" i="79"/>
  <c r="Z459" i="79"/>
  <c r="Z2308" i="79"/>
  <c r="Z2785" i="79"/>
  <c r="Z2431" i="79"/>
  <c r="Z2907" i="79"/>
  <c r="Z1333" i="79"/>
  <c r="Z3274" i="79"/>
  <c r="Z183" i="79"/>
  <c r="Z262" i="79"/>
  <c r="Z217" i="79"/>
  <c r="Z80" i="79"/>
  <c r="Z2735" i="79"/>
  <c r="Z1918" i="79"/>
  <c r="Z1613" i="79"/>
  <c r="Z1926" i="79"/>
  <c r="Z2686" i="79"/>
  <c r="Z3068" i="79"/>
  <c r="Z677" i="79"/>
  <c r="Z2737" i="79"/>
  <c r="Z2738" i="79"/>
  <c r="Z3086" i="79"/>
  <c r="Z70" i="79"/>
  <c r="Z2573" i="79"/>
  <c r="Z1479" i="79"/>
  <c r="Z2668" i="79"/>
  <c r="Z994" i="79"/>
  <c r="Z791" i="79"/>
  <c r="Z646" i="79"/>
  <c r="Z1870" i="79"/>
  <c r="Z604" i="79"/>
  <c r="Z3220" i="79"/>
  <c r="Z2942" i="79"/>
  <c r="Z971" i="79"/>
  <c r="Z3077" i="79"/>
  <c r="Z103" i="79"/>
  <c r="Z1539" i="79"/>
  <c r="Z195" i="79"/>
  <c r="Z1996" i="79"/>
  <c r="Z2476" i="79"/>
  <c r="Z3375" i="79"/>
  <c r="Z2102" i="79"/>
  <c r="Z2122" i="79"/>
  <c r="Z1948" i="79"/>
  <c r="Z1700" i="79"/>
  <c r="Z305" i="79"/>
  <c r="Z2222" i="79"/>
  <c r="Z2886" i="79"/>
  <c r="Z1651" i="79"/>
  <c r="Z2350" i="79"/>
  <c r="Z859" i="79"/>
  <c r="Z406" i="79"/>
  <c r="Z2568" i="79"/>
  <c r="Z3225" i="79"/>
  <c r="Z2198" i="79"/>
  <c r="Z1303" i="79"/>
  <c r="Z2181" i="79"/>
  <c r="Z3478" i="79"/>
  <c r="Z2818" i="79"/>
  <c r="Z2461" i="79"/>
  <c r="Z1039" i="79"/>
  <c r="Z1985" i="79"/>
  <c r="Z1856" i="79"/>
  <c r="Z3184" i="79"/>
  <c r="Z1978" i="79"/>
  <c r="Z3397" i="79"/>
  <c r="Z845" i="79"/>
  <c r="Z2406" i="79"/>
  <c r="Z1083" i="79"/>
  <c r="Z2358" i="79"/>
  <c r="Z3090" i="79"/>
  <c r="Z2930" i="79"/>
  <c r="Z38" i="79"/>
  <c r="Z1451" i="79"/>
  <c r="Z1169" i="79"/>
  <c r="Z529" i="79"/>
  <c r="Z2606" i="79"/>
  <c r="Z2357" i="79"/>
  <c r="Z89" i="79"/>
  <c r="Z3150" i="79"/>
  <c r="Z614" i="79"/>
  <c r="Z2795" i="79"/>
  <c r="Z716" i="79"/>
  <c r="Z2442" i="79"/>
  <c r="Z717" i="79"/>
  <c r="Z477" i="79"/>
  <c r="Z704" i="79"/>
  <c r="Z1686" i="79"/>
  <c r="Z762" i="79"/>
  <c r="Z740" i="79"/>
  <c r="Z2905" i="79"/>
  <c r="Z2254" i="79"/>
  <c r="Z150" i="79"/>
  <c r="Z3018" i="79"/>
  <c r="Z1398" i="79"/>
  <c r="Z2592" i="79"/>
  <c r="Z342" i="79"/>
  <c r="Z3099" i="79"/>
  <c r="Z3219" i="79"/>
  <c r="Z1455" i="79"/>
  <c r="Z2879" i="79"/>
  <c r="Z3495" i="79"/>
  <c r="Z1983" i="79"/>
  <c r="Z3282" i="79"/>
  <c r="Z2189" i="79"/>
  <c r="Z783" i="79"/>
  <c r="Z2726" i="79"/>
  <c r="Z2634" i="79"/>
  <c r="Z3471" i="79"/>
  <c r="Z3049" i="79"/>
  <c r="Z2985" i="79"/>
  <c r="Z1207" i="79"/>
  <c r="Z655" i="79"/>
  <c r="Z1048" i="79"/>
  <c r="Z442" i="79"/>
  <c r="Z3425" i="79"/>
  <c r="Z1114" i="79"/>
  <c r="Z1832" i="79"/>
  <c r="Z1482" i="79"/>
  <c r="Z3273" i="79"/>
  <c r="Z1313" i="79"/>
  <c r="Z1562" i="79"/>
  <c r="Z3504" i="79"/>
  <c r="Z365" i="79"/>
  <c r="Z2142" i="79"/>
  <c r="Z3073" i="79"/>
  <c r="Z663" i="79"/>
  <c r="Z2936" i="79"/>
  <c r="Z176" i="79"/>
  <c r="Z3178" i="79"/>
  <c r="Z2008" i="79"/>
  <c r="Z2636" i="79"/>
  <c r="Z3542" i="79"/>
  <c r="Z1725" i="79"/>
  <c r="Z1092" i="79"/>
  <c r="Z2945" i="79"/>
  <c r="Z3420" i="79"/>
  <c r="Z3187" i="79"/>
  <c r="Z1784" i="79"/>
  <c r="Z1741" i="79"/>
  <c r="Z2731" i="79"/>
  <c r="Z1619" i="79"/>
  <c r="Z204" i="79"/>
  <c r="Z3526" i="79"/>
  <c r="Z2917" i="79"/>
  <c r="Z522" i="79"/>
  <c r="Z1567" i="79"/>
  <c r="Z2685" i="79"/>
  <c r="Z2976" i="79"/>
  <c r="Z1865" i="79"/>
  <c r="Z3065" i="79"/>
  <c r="Z443" i="79"/>
  <c r="Z2112" i="79"/>
  <c r="Z2180" i="79"/>
  <c r="Z2983" i="79"/>
  <c r="Z905" i="79"/>
  <c r="Z1930" i="79"/>
  <c r="Z2943" i="79"/>
  <c r="Z2203" i="79"/>
  <c r="Z1124" i="79"/>
  <c r="Z489" i="79"/>
  <c r="Z1756" i="79"/>
  <c r="Z2855" i="79"/>
  <c r="Z1082" i="79"/>
  <c r="Z2900" i="79"/>
  <c r="Z1066" i="79"/>
  <c r="Z362" i="79"/>
  <c r="Z2710" i="79"/>
  <c r="Z462" i="79"/>
  <c r="Z514" i="79"/>
  <c r="Z2753" i="79"/>
  <c r="Z1966" i="79"/>
  <c r="Z2113" i="79"/>
  <c r="Z306" i="79"/>
  <c r="Z3108" i="79"/>
  <c r="Z267" i="79"/>
  <c r="Z575" i="79"/>
  <c r="Z782" i="79"/>
  <c r="Z901" i="79"/>
  <c r="Z1194" i="79"/>
  <c r="Z2369" i="79"/>
  <c r="Z1703" i="79"/>
  <c r="Z3433" i="79"/>
  <c r="Z1418" i="79"/>
  <c r="Z3071" i="79"/>
  <c r="Z466" i="79"/>
  <c r="Z2722" i="79"/>
  <c r="Z1150" i="79"/>
  <c r="Z374" i="79"/>
  <c r="Z1102" i="79"/>
  <c r="Z1590" i="79"/>
  <c r="Z1125" i="79"/>
  <c r="Z581" i="79"/>
  <c r="Z3241" i="79"/>
  <c r="Z2711" i="79"/>
  <c r="Z1094" i="79"/>
  <c r="Z136" i="79"/>
  <c r="Z3544" i="79"/>
  <c r="Z283" i="79"/>
  <c r="Z3370" i="79"/>
  <c r="Z712" i="79"/>
  <c r="Z1054" i="79"/>
  <c r="Z2966" i="79"/>
  <c r="Z3452" i="79"/>
  <c r="Z3043" i="79"/>
  <c r="Z2822" i="79"/>
  <c r="Z1143" i="79"/>
  <c r="Z2803" i="79"/>
  <c r="Z2151" i="79"/>
  <c r="Z1712" i="79"/>
  <c r="Z876" i="79"/>
  <c r="Z526" i="79"/>
  <c r="Z1605" i="79"/>
  <c r="Z1439" i="79"/>
  <c r="Z1105" i="79"/>
  <c r="Z2839" i="79"/>
  <c r="Z605" i="79"/>
  <c r="Z766" i="79"/>
  <c r="Z995" i="79"/>
  <c r="Z1540" i="79"/>
  <c r="Z761" i="79"/>
  <c r="Z779" i="79"/>
  <c r="Z2392" i="79"/>
  <c r="Z3141" i="79"/>
  <c r="Z210" i="79"/>
  <c r="Z1257" i="79"/>
  <c r="Z928" i="79"/>
  <c r="Z1932" i="79"/>
  <c r="Z3087" i="79"/>
  <c r="Z1240" i="79"/>
  <c r="Z2786" i="79"/>
  <c r="Z1705" i="79"/>
  <c r="Z3538" i="79"/>
  <c r="Z3063" i="79"/>
  <c r="Z1649" i="79"/>
  <c r="Z2534" i="79"/>
  <c r="Z585" i="79"/>
  <c r="Z600" i="79"/>
  <c r="Z3323" i="79"/>
  <c r="Z1767" i="79"/>
  <c r="Z2239" i="79"/>
  <c r="Z2248" i="79"/>
  <c r="Z1426" i="79"/>
  <c r="Z2845" i="79"/>
  <c r="Z2919" i="79"/>
  <c r="Z678" i="79"/>
  <c r="Z1628" i="79"/>
  <c r="Z539" i="79"/>
  <c r="Z2956" i="79"/>
  <c r="Z1794" i="79"/>
  <c r="Z251" i="79"/>
  <c r="Z1874" i="79"/>
  <c r="Z1535" i="79"/>
  <c r="Z2153" i="79"/>
  <c r="Z1491" i="79"/>
  <c r="Z2533" i="79"/>
  <c r="Z1862" i="79"/>
  <c r="Z1811" i="79"/>
  <c r="Z3289" i="79"/>
  <c r="Z2505" i="79"/>
  <c r="Z737" i="79"/>
  <c r="Z3467" i="79"/>
  <c r="Z3427" i="79"/>
  <c r="Z1316" i="79"/>
  <c r="Z44" i="79"/>
  <c r="Z1758" i="79"/>
  <c r="Z2106" i="79"/>
  <c r="Z1528" i="79"/>
  <c r="Z2247" i="79"/>
  <c r="Z3268" i="79"/>
  <c r="Z2420" i="79"/>
  <c r="Z2755" i="79"/>
  <c r="Z1309" i="79"/>
  <c r="Z3472" i="79"/>
  <c r="Z3377" i="79"/>
  <c r="Z1566" i="79"/>
  <c r="Z2031" i="79"/>
  <c r="Z2176" i="79"/>
  <c r="Z2922" i="79"/>
  <c r="Z1751" i="79"/>
  <c r="Z2783" i="79"/>
  <c r="Z2605" i="79"/>
  <c r="Z566" i="79"/>
  <c r="Z3551" i="79"/>
  <c r="Z808" i="79"/>
  <c r="Z1289" i="79"/>
  <c r="Z343" i="79"/>
  <c r="Z2805" i="79"/>
  <c r="Z99" i="79"/>
  <c r="Z930" i="79"/>
  <c r="Z1589" i="79"/>
  <c r="Z2509" i="79"/>
  <c r="Z501" i="79"/>
  <c r="Z803" i="79"/>
  <c r="Z1524" i="79"/>
  <c r="Z404" i="79"/>
  <c r="Z2085" i="79"/>
  <c r="Z1805" i="79"/>
  <c r="Z775" i="79"/>
  <c r="Z2333" i="79"/>
  <c r="Z934" i="79"/>
  <c r="Z2565" i="79"/>
  <c r="Z1961" i="79"/>
  <c r="Z2323" i="79"/>
  <c r="Z1020" i="79"/>
  <c r="Z967" i="79"/>
  <c r="Z2514" i="79"/>
  <c r="Z2281" i="79"/>
  <c r="Z2627" i="79"/>
  <c r="Z2481" i="79"/>
  <c r="Z610" i="79"/>
  <c r="Z3103" i="79"/>
  <c r="Z1247" i="79"/>
  <c r="Z1564" i="79"/>
  <c r="Z3125" i="79"/>
  <c r="Z198" i="79"/>
  <c r="Z2228" i="79"/>
  <c r="Z1138" i="79"/>
  <c r="Z1547" i="79"/>
  <c r="Z2496" i="79"/>
  <c r="Z828" i="79"/>
  <c r="Z2719" i="79"/>
  <c r="Z2766" i="79"/>
  <c r="Z1825" i="79"/>
  <c r="Z123" i="79"/>
  <c r="Z1214" i="79"/>
  <c r="Z671" i="79"/>
  <c r="Z3500" i="79"/>
  <c r="Z1500" i="79"/>
  <c r="Z2233" i="79"/>
  <c r="Z2063" i="79"/>
  <c r="Z2269" i="79"/>
  <c r="Z744" i="79"/>
  <c r="Z577" i="79"/>
  <c r="Z1723" i="79"/>
  <c r="Z1928" i="79"/>
  <c r="Z1070" i="79"/>
  <c r="Z1792" i="79"/>
  <c r="Z2407" i="79"/>
  <c r="Z2781" i="79"/>
  <c r="Z2813" i="79"/>
  <c r="Z769" i="79"/>
  <c r="Z505" i="79"/>
  <c r="Z1618" i="79"/>
  <c r="Z1801" i="79"/>
  <c r="Z790" i="79"/>
  <c r="Z879" i="79"/>
  <c r="Z3079" i="79"/>
  <c r="Z2307" i="79"/>
  <c r="Z1955" i="79"/>
  <c r="Z2120" i="79"/>
  <c r="Z465" i="79"/>
  <c r="Z2644" i="79"/>
  <c r="Z1202" i="79"/>
  <c r="Z2194" i="79"/>
  <c r="Z2119" i="79"/>
  <c r="Z1172" i="79"/>
  <c r="Z3299" i="79"/>
  <c r="Z1776" i="79"/>
  <c r="Z2130" i="79"/>
  <c r="Z946" i="79"/>
  <c r="Z1593" i="79"/>
  <c r="Z1071" i="79"/>
  <c r="Z929" i="79"/>
  <c r="Z3175" i="79"/>
  <c r="Z2201" i="79"/>
  <c r="Z57" i="79"/>
  <c r="Z931" i="79"/>
  <c r="Z2843" i="79"/>
  <c r="Z3131" i="79"/>
  <c r="Z1340" i="79"/>
  <c r="Z1245" i="79"/>
  <c r="Z1183" i="79"/>
  <c r="Z3084" i="79"/>
  <c r="Z2952" i="79"/>
  <c r="Z1748" i="79"/>
  <c r="Z1293" i="79"/>
  <c r="Z875" i="79"/>
  <c r="Z2724" i="79"/>
  <c r="Z1660" i="79"/>
  <c r="Z3431" i="79"/>
  <c r="Z1497" i="79"/>
  <c r="Z2232" i="79"/>
  <c r="Z219" i="79"/>
  <c r="Z1637" i="79"/>
  <c r="Z1692" i="79"/>
  <c r="Z3135" i="79"/>
  <c r="Z1745" i="79"/>
  <c r="Z184" i="79"/>
  <c r="Z2558" i="79"/>
  <c r="Z2998" i="79"/>
  <c r="Z2706" i="79"/>
  <c r="Z2105" i="79"/>
  <c r="Z1352" i="79"/>
  <c r="Z1787" i="79"/>
  <c r="Z2867" i="79"/>
  <c r="Z1184" i="79"/>
  <c r="Z197" i="79"/>
  <c r="Z1951" i="79"/>
  <c r="Z425" i="79"/>
  <c r="Z2309" i="79"/>
  <c r="Z2076" i="79"/>
  <c r="Z2760" i="79"/>
  <c r="Z2449" i="79"/>
  <c r="Z770" i="79"/>
  <c r="Z2691" i="79"/>
  <c r="Z2235" i="79"/>
  <c r="Z2873" i="79"/>
  <c r="Z1091" i="79"/>
  <c r="Z2255" i="79"/>
  <c r="Z2979" i="79"/>
  <c r="Z3475" i="79"/>
  <c r="Z85" i="79"/>
  <c r="Z709" i="79"/>
  <c r="Z2023" i="79"/>
  <c r="Z52" i="79"/>
  <c r="Z2244" i="79"/>
  <c r="Z894" i="79"/>
  <c r="Z1120" i="79"/>
  <c r="Z79" i="79"/>
  <c r="Z112" i="79"/>
  <c r="Z3019" i="79"/>
  <c r="Z935" i="79"/>
  <c r="Z2361" i="79"/>
  <c r="Z1576" i="79"/>
  <c r="Z913" i="79"/>
  <c r="Z3251" i="79"/>
  <c r="Z363" i="79"/>
  <c r="Z1044" i="79"/>
  <c r="Z1898" i="79"/>
  <c r="Z1821" i="79"/>
  <c r="Z2450" i="79"/>
  <c r="Z274" i="79"/>
  <c r="Z2749" i="79"/>
  <c r="Z2539" i="79"/>
  <c r="Z1179" i="79"/>
  <c r="Z1513" i="79"/>
  <c r="Z1205" i="79"/>
  <c r="Z3356" i="79"/>
  <c r="Z2438" i="79"/>
  <c r="Z606" i="79"/>
  <c r="Z542" i="79"/>
  <c r="Z1929" i="79"/>
  <c r="Z538" i="79"/>
  <c r="Z1471" i="79"/>
  <c r="Z3383" i="79"/>
  <c r="Z613" i="79"/>
  <c r="Z3347" i="79"/>
  <c r="Z561" i="79"/>
  <c r="Z3394" i="79"/>
  <c r="Z835" i="79"/>
  <c r="Z3294" i="79"/>
  <c r="Z612" i="79"/>
  <c r="Z832" i="79"/>
  <c r="Z1437" i="79"/>
  <c r="Z1324" i="79"/>
  <c r="Z2551" i="79"/>
  <c r="Z2806" i="79"/>
  <c r="Z2018" i="79"/>
  <c r="Z3072" i="79"/>
  <c r="Z2026" i="79"/>
  <c r="Z2585" i="79"/>
  <c r="Z3462" i="79"/>
  <c r="Z3080" i="79"/>
  <c r="Z743" i="79"/>
  <c r="Z3006" i="79"/>
  <c r="Z758" i="79"/>
  <c r="Z1868" i="79"/>
  <c r="Z2868" i="79"/>
  <c r="Z48" i="79"/>
  <c r="Z1072" i="79"/>
  <c r="Z1378" i="79"/>
  <c r="Z3302" i="79"/>
  <c r="Z2911" i="79"/>
  <c r="Z1187" i="79"/>
  <c r="Z2610" i="79"/>
  <c r="Z1417" i="79"/>
  <c r="Z64" i="79"/>
  <c r="Z804" i="79"/>
  <c r="Z2384" i="79"/>
  <c r="Z1920" i="79"/>
  <c r="Z2892" i="79"/>
  <c r="Z222" i="79"/>
  <c r="Z2385" i="79"/>
  <c r="Z2612" i="79"/>
  <c r="Z1223" i="79"/>
  <c r="Z3543" i="79"/>
  <c r="Z2950" i="79"/>
  <c r="Z209" i="79"/>
  <c r="Z2495" i="79"/>
  <c r="Z3223" i="79"/>
  <c r="Z1764" i="79"/>
  <c r="Z1186" i="79"/>
  <c r="Z241" i="79"/>
  <c r="Z2101" i="79"/>
  <c r="Z562" i="79"/>
  <c r="Z679" i="79"/>
  <c r="Z1111" i="79"/>
  <c r="Z2721" i="79"/>
  <c r="Z32" i="79"/>
  <c r="Z1795" i="79"/>
  <c r="Z1208" i="79"/>
  <c r="Z872" i="79"/>
  <c r="Z73" i="79"/>
  <c r="Z287" i="79"/>
  <c r="Z525" i="79"/>
  <c r="Z2689" i="79"/>
  <c r="Z2486" i="79"/>
  <c r="Z446" i="79"/>
  <c r="Z533" i="79"/>
  <c r="Z1954" i="79"/>
  <c r="Z2926" i="79"/>
  <c r="Z2961" i="79"/>
  <c r="Z3324" i="79"/>
  <c r="Z2195" i="79"/>
  <c r="Z502" i="79"/>
  <c r="Z1866" i="79"/>
  <c r="Z2695" i="79"/>
  <c r="Z467" i="79"/>
  <c r="Z2987" i="79"/>
  <c r="Z962" i="79"/>
  <c r="Z28" i="79"/>
  <c r="Z1363" i="79"/>
  <c r="Z2135" i="79"/>
  <c r="Z3091" i="79"/>
  <c r="Z1863" i="79"/>
  <c r="Z247" i="79"/>
  <c r="Z1941" i="79"/>
  <c r="Z534" i="79"/>
  <c r="Z291" i="79"/>
  <c r="Z364" i="79"/>
  <c r="Z1031" i="79"/>
  <c r="Z3283" i="79"/>
  <c r="Z922" i="79"/>
  <c r="Z3188" i="79"/>
  <c r="Z1916" i="79"/>
  <c r="Z469" i="79"/>
  <c r="Z1889" i="79"/>
  <c r="Z3499" i="79"/>
  <c r="Z263" i="79"/>
  <c r="Z964" i="79"/>
  <c r="Z3205" i="79"/>
  <c r="Z601" i="79"/>
  <c r="Z3331" i="79"/>
  <c r="Z1802" i="79"/>
  <c r="Z3402" i="79"/>
  <c r="Z90" i="79"/>
  <c r="Z1178" i="79"/>
  <c r="Z2638" i="79"/>
  <c r="Z3434" i="79"/>
  <c r="Z1737" i="79"/>
  <c r="Z1430" i="79"/>
  <c r="Z972" i="79"/>
  <c r="Z2472" i="79"/>
  <c r="Z208" i="79"/>
  <c r="Z727" i="79"/>
  <c r="Z1137" i="79"/>
  <c r="Z3085" i="79"/>
  <c r="Z1446" i="79"/>
  <c r="Z2300" i="79"/>
  <c r="Z91" i="79"/>
  <c r="Z1879" i="79"/>
  <c r="Z3400" i="79"/>
  <c r="Z2478" i="79"/>
  <c r="Z588" i="79"/>
  <c r="Z3466" i="79"/>
  <c r="Z1301" i="79"/>
  <c r="Z2784" i="79"/>
  <c r="Z3365" i="79"/>
  <c r="Z56" i="79"/>
  <c r="Z1046" i="79"/>
  <c r="Z2069" i="79"/>
  <c r="Z3532" i="79"/>
  <c r="Z2538" i="79"/>
  <c r="Z637" i="79"/>
  <c r="Z3162" i="79"/>
  <c r="Z3384" i="79"/>
  <c r="Z409" i="79"/>
  <c r="Z1473" i="79"/>
  <c r="Z428" i="79"/>
  <c r="Z1128" i="79"/>
  <c r="Z2814" i="79"/>
  <c r="Z2625" i="79"/>
  <c r="Z3004" i="79"/>
  <c r="Z1939" i="79"/>
  <c r="Z2890" i="79"/>
  <c r="Z1052" i="79"/>
  <c r="Z777" i="79"/>
  <c r="Z2521" i="79"/>
  <c r="Z1706" i="79"/>
  <c r="Z2932" i="79"/>
  <c r="Z2615" i="79"/>
  <c r="Z2848" i="79"/>
  <c r="Z869" i="79"/>
  <c r="Z1495" i="79"/>
  <c r="Z3198" i="79"/>
  <c r="Z2285" i="79"/>
  <c r="Z2497" i="79"/>
  <c r="Z3406" i="79"/>
  <c r="Z3064" i="79"/>
  <c r="Z3044" i="79"/>
  <c r="Z309" i="79"/>
  <c r="Z135" i="79"/>
  <c r="Z1328" i="79"/>
  <c r="Z2541" i="79"/>
  <c r="Z3509" i="79"/>
  <c r="Z2038" i="79"/>
  <c r="Z414" i="79"/>
  <c r="Z2927" i="79"/>
  <c r="Z1867" i="79"/>
  <c r="Z286" i="79"/>
  <c r="Z1656" i="79"/>
  <c r="Z1529" i="79"/>
  <c r="Z3164" i="79"/>
  <c r="Z2602" i="79"/>
  <c r="Z327" i="79"/>
  <c r="Z2562" i="79"/>
  <c r="Z2362" i="79"/>
  <c r="Z350" i="79"/>
  <c r="Z2799" i="79"/>
  <c r="Z3258" i="79"/>
  <c r="Z259" i="79"/>
  <c r="Z733" i="79"/>
  <c r="Z2974" i="79"/>
  <c r="Z2213" i="79"/>
  <c r="Z192" i="79"/>
  <c r="Z2363" i="79"/>
  <c r="Z1845" i="79"/>
  <c r="Z140" i="79"/>
  <c r="Z3459" i="79"/>
  <c r="Z413" i="79"/>
  <c r="Z3537" i="79"/>
  <c r="Z1685" i="79"/>
  <c r="Z1771" i="79"/>
  <c r="Z1573" i="79"/>
  <c r="Z253" i="79"/>
  <c r="Z125" i="79"/>
  <c r="Z2459" i="79"/>
  <c r="Z702" i="79"/>
  <c r="Z675" i="79"/>
  <c r="Z2284" i="79"/>
  <c r="Z942" i="79"/>
  <c r="Z1188" i="79"/>
  <c r="Z3329" i="79"/>
  <c r="Z1243" i="79"/>
  <c r="Z1875" i="79"/>
  <c r="Z21" i="79"/>
  <c r="Z2626" i="79"/>
  <c r="Z2840" i="79"/>
  <c r="Z1496" i="79"/>
  <c r="Z2860" i="79"/>
  <c r="Z2418" i="79"/>
  <c r="Z855" i="79"/>
  <c r="Z3112" i="79"/>
  <c r="Z330" i="79"/>
  <c r="Z817" i="79"/>
  <c r="Z2147" i="79"/>
  <c r="Z2993" i="79"/>
  <c r="Z3214" i="79"/>
  <c r="Z2680" i="79"/>
  <c r="Z2475" i="79"/>
  <c r="Z691" i="79"/>
  <c r="Z339" i="79"/>
  <c r="Z1956" i="79"/>
  <c r="Z213" i="79"/>
  <c r="Z412" i="79"/>
  <c r="Z2701" i="79"/>
  <c r="Z1952" i="79"/>
  <c r="Z3177" i="79"/>
  <c r="Z3171" i="79"/>
  <c r="Z1517" i="79"/>
  <c r="Z2772" i="79"/>
  <c r="Z1483" i="79"/>
  <c r="Z920" i="79"/>
  <c r="Z2861" i="79"/>
  <c r="Z2000" i="79"/>
  <c r="Z2104" i="79"/>
  <c r="Z3474" i="79"/>
  <c r="Z1914" i="79"/>
  <c r="Z2567" i="79"/>
  <c r="Z786" i="79"/>
  <c r="Z3491" i="79"/>
  <c r="Z2073" i="79"/>
  <c r="Z1682" i="79"/>
  <c r="Z449" i="79"/>
  <c r="Z1305" i="79"/>
  <c r="Z1973" i="79"/>
  <c r="Z932" i="79"/>
  <c r="Z1631" i="79"/>
  <c r="Z3456" i="79"/>
  <c r="Z1226" i="79"/>
  <c r="Z2759" i="79"/>
  <c r="Z2131" i="79"/>
  <c r="Z2967" i="79"/>
  <c r="Z1492" i="79"/>
  <c r="Z1230" i="79"/>
  <c r="Z2895" i="79"/>
  <c r="Z1829" i="79"/>
  <c r="Z1286" i="79"/>
  <c r="Z2087" i="79"/>
  <c r="Z3346" i="79"/>
  <c r="Z862" i="79"/>
  <c r="Z2319" i="79"/>
  <c r="Z1459" i="79"/>
  <c r="Z1329" i="79"/>
  <c r="Z2844" i="79"/>
  <c r="Z2885" i="79"/>
  <c r="Z480" i="79"/>
  <c r="Z1963" i="79"/>
  <c r="Z2037" i="79"/>
  <c r="Z2700" i="79"/>
  <c r="Z3508" i="79"/>
  <c r="Z2745" i="79"/>
  <c r="Z43" i="79"/>
  <c r="Z3257" i="79"/>
  <c r="Z400" i="79"/>
  <c r="Z323" i="79"/>
  <c r="Z3416" i="79"/>
  <c r="Z2747" i="79"/>
  <c r="Z3322" i="79"/>
  <c r="Z1285" i="79"/>
  <c r="Z3386" i="79"/>
  <c r="Z2084" i="79"/>
  <c r="Z1427" i="79"/>
  <c r="Z926" i="79"/>
  <c r="Z2165" i="79"/>
  <c r="Z2732" i="79"/>
  <c r="Z1224" i="79"/>
  <c r="Z1694" i="79"/>
  <c r="Z1308" i="79"/>
  <c r="Z1464" i="79"/>
  <c r="Z805" i="79"/>
  <c r="Z3056" i="79"/>
  <c r="Z2489" i="79"/>
  <c r="Z941" i="79"/>
  <c r="Z570" i="79"/>
  <c r="Z3304" i="79"/>
  <c r="Z2681" i="79"/>
  <c r="Z694" i="79"/>
  <c r="Z1258" i="79"/>
  <c r="Z2220" i="79"/>
  <c r="Z982" i="79"/>
  <c r="Z1304" i="79"/>
  <c r="Z2763" i="79"/>
  <c r="Z2815" i="79"/>
  <c r="Z592" i="79"/>
  <c r="Z304" i="79"/>
  <c r="Z1989" i="79"/>
  <c r="Z193" i="79"/>
  <c r="Z1891" i="79"/>
  <c r="Z2640" i="79"/>
  <c r="Z121" i="79"/>
  <c r="Z1199" i="79"/>
  <c r="Z137" i="79"/>
  <c r="Z2946" i="79"/>
  <c r="Z1421" i="79"/>
  <c r="Z60" i="79"/>
  <c r="Z101" i="79"/>
  <c r="Z87" i="79"/>
  <c r="Z899" i="79"/>
  <c r="Z1181" i="79"/>
  <c r="Z2918" i="79"/>
  <c r="Z2669" i="79"/>
  <c r="Z1559" i="79"/>
  <c r="Z3487" i="79"/>
  <c r="Z2742" i="79"/>
  <c r="Z1107" i="79"/>
  <c r="Z1744" i="79"/>
  <c r="Z826" i="79"/>
  <c r="Z2854" i="79"/>
  <c r="Z1079" i="79"/>
  <c r="Z351" i="79"/>
  <c r="Z1448" i="79"/>
  <c r="Z1991" i="79"/>
  <c r="Z981" i="79"/>
  <c r="Z1681" i="79"/>
  <c r="Z2643" i="79"/>
  <c r="Z2550" i="79"/>
  <c r="Z1234" i="79"/>
  <c r="Z236" i="79"/>
  <c r="Z1274" i="79"/>
  <c r="Z914" i="79"/>
  <c r="Z2764" i="79"/>
  <c r="Z2075" i="79"/>
  <c r="Z1857" i="79"/>
  <c r="Z1962" i="79"/>
  <c r="Z689" i="79"/>
  <c r="Z3074" i="79"/>
  <c r="Z524" i="79"/>
  <c r="Z1017" i="79"/>
  <c r="Z3013" i="79"/>
  <c r="Z1401" i="79"/>
  <c r="Z74" i="79"/>
  <c r="Z2515" i="79"/>
  <c r="Z1001" i="79"/>
  <c r="Z387" i="79"/>
  <c r="Z3407" i="79"/>
  <c r="Z3279" i="79"/>
  <c r="Z3218" i="79"/>
  <c r="Z2516" i="79"/>
  <c r="Z433" i="79"/>
  <c r="Z2631" i="79"/>
  <c r="Z1480" i="79"/>
  <c r="Z1617" i="79"/>
  <c r="Z847" i="79"/>
  <c r="Z682" i="79"/>
  <c r="Z1326" i="79"/>
  <c r="Z2796" i="79"/>
  <c r="Z1177" i="79"/>
  <c r="Z1733" i="79"/>
  <c r="Z2595" i="79"/>
  <c r="Z3264" i="79"/>
  <c r="Z1131" i="79"/>
  <c r="Z1351" i="79"/>
  <c r="Z739" i="79"/>
  <c r="Z1754" i="79"/>
  <c r="Z3021" i="79"/>
  <c r="Z1876" i="79"/>
  <c r="Z919" i="79"/>
  <c r="Z3465" i="79"/>
  <c r="Z2831" i="79"/>
  <c r="Z3255" i="79"/>
  <c r="Z2168" i="79"/>
  <c r="Z2590" i="79"/>
  <c r="Z1806" i="79"/>
  <c r="Z1697" i="79"/>
  <c r="Z2368" i="79"/>
  <c r="Z476" i="79"/>
  <c r="Z680" i="79"/>
  <c r="Z385" i="79"/>
  <c r="Z2206" i="79"/>
  <c r="Z218" i="79"/>
  <c r="Z303" i="79"/>
  <c r="Z645" i="79"/>
  <c r="Z3293" i="79"/>
  <c r="Z3034" i="79"/>
  <c r="Z2017" i="79"/>
  <c r="Z2645" i="79"/>
  <c r="Z418" i="79"/>
  <c r="Z1244" i="79"/>
  <c r="Z1373" i="79"/>
  <c r="Z3534" i="79"/>
  <c r="Z1200" i="79"/>
  <c r="Z81" i="79"/>
  <c r="Z3117" i="79"/>
  <c r="Z1687" i="79"/>
  <c r="Z1740" i="79"/>
  <c r="Z593" i="79"/>
  <c r="Z681" i="79"/>
  <c r="Z1407" i="79"/>
  <c r="Z166" i="79"/>
  <c r="Z2780" i="79"/>
  <c r="Z2513" i="79"/>
  <c r="Z2166" i="79"/>
  <c r="Z1571" i="79"/>
  <c r="Z34" i="79"/>
  <c r="Z720" i="79"/>
  <c r="Z517" i="79"/>
  <c r="Z2060" i="79"/>
  <c r="Z2877" i="79"/>
  <c r="Z47" i="79"/>
  <c r="Z2451" i="79"/>
  <c r="Z1368" i="79"/>
  <c r="Z3042" i="79"/>
  <c r="Z3390" i="79"/>
  <c r="Z753" i="79"/>
  <c r="Z1709" i="79"/>
  <c r="Z1383" i="79"/>
  <c r="Z861" i="79"/>
  <c r="Z1264" i="79"/>
  <c r="Z2828" i="79"/>
  <c r="Z2734" i="79"/>
  <c r="Z2484" i="79"/>
  <c r="Z1215" i="79"/>
  <c r="Z146" i="79"/>
  <c r="Z2809" i="79"/>
  <c r="Z386" i="79"/>
  <c r="Z1626" i="79"/>
  <c r="Z2437" i="79"/>
  <c r="Z1112" i="79"/>
  <c r="Z348" i="79"/>
  <c r="Z1075" i="79"/>
  <c r="Z1549" i="79"/>
  <c r="Z458" i="79"/>
  <c r="Z242" i="79"/>
  <c r="Z1053" i="79"/>
  <c r="Z1016" i="79"/>
  <c r="Z1621" i="79"/>
  <c r="Z66" i="79"/>
  <c r="Z2114" i="79"/>
  <c r="Z1042" i="79"/>
  <c r="Z650" i="79"/>
  <c r="Z1924" i="79"/>
  <c r="Z1896" i="79"/>
  <c r="Z1984" i="79"/>
  <c r="Z300" i="79"/>
  <c r="Z578" i="79"/>
  <c r="Z3163" i="79"/>
  <c r="Z1568" i="79"/>
  <c r="Z1197" i="79"/>
  <c r="Z806" i="79"/>
  <c r="Z156" i="79"/>
  <c r="Z2100" i="79"/>
  <c r="Z2635" i="79"/>
  <c r="Z2128" i="79"/>
  <c r="Z1062" i="79"/>
  <c r="Z2511" i="79"/>
  <c r="Z1322" i="79"/>
  <c r="Z2696" i="79"/>
  <c r="Z742" i="79"/>
  <c r="Z661" i="79"/>
  <c r="Z551" i="79"/>
  <c r="Z118" i="79"/>
  <c r="Z1132" i="79"/>
  <c r="Z2829" i="79"/>
  <c r="Z2528" i="79"/>
  <c r="Z2416" i="79"/>
  <c r="Z367" i="79"/>
  <c r="Z1220" i="79"/>
  <c r="Z896" i="79"/>
  <c r="Z873" i="79"/>
  <c r="Z1520" i="79"/>
  <c r="Z1159" i="79"/>
  <c r="Z2299" i="79"/>
  <c r="Z2613" i="79"/>
  <c r="Z1166" i="79"/>
  <c r="Z388" i="79"/>
  <c r="Z338" i="79"/>
  <c r="Z1612" i="79"/>
  <c r="Z1972" i="79"/>
  <c r="Z552" i="79"/>
  <c r="Z1648" i="79"/>
  <c r="Z1065" i="79"/>
  <c r="Z559" i="79"/>
  <c r="Z652" i="79"/>
  <c r="Z2338" i="79"/>
  <c r="Z2800" i="79"/>
  <c r="Z959" i="79"/>
  <c r="Z866" i="79"/>
  <c r="Z1374" i="79"/>
  <c r="Z1377" i="79"/>
  <c r="Z1813" i="79"/>
  <c r="Z1561" i="79"/>
  <c r="Z490" i="79"/>
  <c r="Z504" i="79"/>
  <c r="Z2187" i="79"/>
  <c r="Z1461" i="79"/>
  <c r="Z1393" i="79"/>
  <c r="Z1432" i="79"/>
  <c r="Z506" i="79"/>
  <c r="Z1843" i="79"/>
  <c r="Z2758" i="79"/>
  <c r="Z2274" i="79"/>
  <c r="Z1583" i="79"/>
  <c r="Z299" i="79"/>
  <c r="Z1663" i="79"/>
  <c r="Z3527" i="79"/>
  <c r="Z2468" i="79"/>
  <c r="Z1233" i="79"/>
  <c r="Z507" i="79"/>
  <c r="Z1435" i="79"/>
  <c r="Z1859" i="79"/>
  <c r="Z1747" i="79"/>
  <c r="Z1369" i="79"/>
  <c r="Z693" i="79"/>
  <c r="Z2379" i="79"/>
  <c r="Z653" i="79"/>
  <c r="Z1911" i="79"/>
  <c r="Z1045" i="79"/>
  <c r="Z1126" i="79"/>
  <c r="Z132" i="79"/>
  <c r="Z978" i="79"/>
  <c r="Z701" i="79"/>
  <c r="Z1828" i="79"/>
  <c r="Z1937" i="79"/>
  <c r="Z129" i="79"/>
  <c r="Y19" i="79"/>
  <c r="I11" i="70" l="1"/>
  <c r="I4" i="70"/>
  <c r="I16" i="70"/>
  <c r="I5" i="70"/>
  <c r="I12" i="70"/>
  <c r="C15" i="70"/>
  <c r="C9" i="70"/>
  <c r="C16" i="70" s="1"/>
  <c r="I7" i="70"/>
  <c r="I14" i="70"/>
  <c r="I6" i="70"/>
  <c r="I13" i="70"/>
  <c r="I9" i="70"/>
  <c r="I8" i="70"/>
  <c r="I15" i="70"/>
  <c r="C7" i="79"/>
  <c r="C8" i="79" s="1"/>
  <c r="C9" i="79" s="1"/>
  <c r="C16" i="79" s="1"/>
  <c r="I10" i="70"/>
  <c r="E6" i="79"/>
  <c r="E13" i="79"/>
  <c r="K13" i="79"/>
  <c r="J13" i="79"/>
  <c r="K6" i="79"/>
  <c r="J6" i="79"/>
  <c r="C15" i="79" l="1"/>
  <c r="C14" i="79"/>
  <c r="G6" i="79"/>
  <c r="H6" i="79"/>
  <c r="H13" i="79"/>
  <c r="G13" i="79"/>
  <c r="E9" i="79"/>
  <c r="E12" i="79"/>
  <c r="E16" i="79"/>
  <c r="J16" i="79"/>
  <c r="J12" i="79"/>
  <c r="J9" i="79"/>
  <c r="K12" i="79"/>
  <c r="K9" i="79"/>
  <c r="K16" i="79"/>
  <c r="I6" i="79" l="1"/>
  <c r="H9" i="79"/>
  <c r="H12" i="79"/>
  <c r="G9" i="79"/>
  <c r="G12" i="79"/>
  <c r="I13" i="79"/>
  <c r="H16" i="79"/>
  <c r="G16" i="79"/>
  <c r="E4" i="79"/>
  <c r="J4" i="79"/>
  <c r="I12" i="79" l="1"/>
  <c r="I9" i="79"/>
  <c r="I16" i="79"/>
  <c r="G4" i="79"/>
  <c r="E8" i="79"/>
  <c r="E15" i="79"/>
  <c r="E14" i="79"/>
  <c r="E10" i="79"/>
  <c r="E7" i="79"/>
  <c r="E5" i="79"/>
  <c r="E3" i="79"/>
  <c r="E11" i="79"/>
  <c r="L11" i="86"/>
  <c r="D4" i="92"/>
  <c r="L15" i="86"/>
  <c r="X20" i="79"/>
  <c r="M15" i="86"/>
  <c r="I3" i="91"/>
  <c r="X21" i="79"/>
  <c r="Y21" i="79" s="1"/>
  <c r="I31" i="91"/>
  <c r="I19" i="91"/>
  <c r="L12" i="86"/>
  <c r="U5" i="86"/>
  <c r="M11" i="86"/>
  <c r="E31" i="91"/>
  <c r="L13" i="86"/>
  <c r="M13" i="86"/>
  <c r="M1" i="48"/>
  <c r="N26" i="91"/>
  <c r="E19" i="91"/>
  <c r="I21" i="91"/>
  <c r="U6" i="86"/>
  <c r="X22" i="79"/>
  <c r="Y20" i="79"/>
  <c r="C14" i="86" a="1"/>
  <c r="M10" i="86"/>
  <c r="X23" i="79"/>
  <c r="L14" i="86"/>
  <c r="N25" i="91"/>
  <c r="M16" i="86"/>
  <c r="I9" i="91"/>
  <c r="E4" i="91"/>
  <c r="Y22" i="79"/>
  <c r="E3" i="91"/>
  <c r="M14" i="86"/>
  <c r="I4" i="91"/>
  <c r="J15" i="79"/>
  <c r="C4" i="79"/>
  <c r="K15" i="79"/>
  <c r="C3" i="79"/>
  <c r="K14" i="79"/>
  <c r="J5" i="79"/>
  <c r="K3" i="79"/>
  <c r="Q10" i="86"/>
  <c r="J7" i="79"/>
  <c r="J8" i="79"/>
  <c r="J11" i="79"/>
  <c r="K10" i="79"/>
  <c r="K4" i="79"/>
  <c r="J14" i="79"/>
  <c r="K7" i="79"/>
  <c r="K8" i="79"/>
  <c r="J10" i="79"/>
  <c r="J3" i="79"/>
  <c r="K11" i="79"/>
  <c r="K5" i="79"/>
  <c r="M12" i="86"/>
  <c r="Y23" i="79"/>
  <c r="X24" i="79"/>
  <c r="X25" i="79"/>
  <c r="Y24" i="79"/>
  <c r="X26" i="79"/>
  <c r="Y25" i="79"/>
  <c r="X27" i="79"/>
  <c r="Y26" i="79"/>
  <c r="X28" i="79"/>
  <c r="Y27" i="79"/>
  <c r="Y28" i="79"/>
  <c r="X29" i="79"/>
  <c r="X30" i="79"/>
  <c r="Y29" i="79"/>
  <c r="X31" i="79"/>
  <c r="Y30" i="79"/>
  <c r="Y31" i="79"/>
  <c r="X32" i="79"/>
  <c r="X33" i="79"/>
  <c r="Y32" i="79"/>
  <c r="Y33" i="79"/>
  <c r="X34" i="79"/>
  <c r="X35" i="79"/>
  <c r="Y34" i="79"/>
  <c r="X36" i="79"/>
  <c r="Y35" i="79"/>
  <c r="Y36" i="79"/>
  <c r="X37" i="79"/>
  <c r="X38" i="79"/>
  <c r="Y37" i="79"/>
  <c r="Y38" i="79"/>
  <c r="X39" i="79"/>
  <c r="X40" i="79"/>
  <c r="Y39" i="79"/>
  <c r="Y40" i="79"/>
  <c r="X41" i="79"/>
  <c r="Y41" i="79"/>
  <c r="X42" i="79"/>
  <c r="X43" i="79"/>
  <c r="Y42" i="79"/>
  <c r="X44" i="79"/>
  <c r="Y43" i="79"/>
  <c r="Y44" i="79"/>
  <c r="X45" i="79"/>
  <c r="X46" i="79"/>
  <c r="Y45" i="79"/>
  <c r="X47" i="79"/>
  <c r="Y46" i="79"/>
  <c r="X48" i="79"/>
  <c r="Y47" i="79"/>
  <c r="Y48" i="79"/>
  <c r="X49" i="79"/>
  <c r="X50" i="79"/>
  <c r="Y49" i="79"/>
  <c r="Y50" i="79"/>
  <c r="X51" i="79"/>
  <c r="X52" i="79"/>
  <c r="Y51" i="79"/>
  <c r="Y52" i="79"/>
  <c r="X53" i="79"/>
  <c r="Y53" i="79"/>
  <c r="X54" i="79"/>
  <c r="Y54" i="79"/>
  <c r="X55" i="79"/>
  <c r="X56" i="79"/>
  <c r="Y55" i="79"/>
  <c r="X57" i="79"/>
  <c r="Y56" i="79"/>
  <c r="X58" i="79"/>
  <c r="Y57" i="79"/>
  <c r="Y58" i="79"/>
  <c r="X59" i="79"/>
  <c r="Y59" i="79"/>
  <c r="X60" i="79"/>
  <c r="X61" i="79"/>
  <c r="Y60" i="79"/>
  <c r="X62" i="79"/>
  <c r="Y61" i="79"/>
  <c r="Y62" i="79"/>
  <c r="X63" i="79"/>
  <c r="Y63" i="79"/>
  <c r="X64" i="79"/>
  <c r="Y64" i="79"/>
  <c r="X65" i="79"/>
  <c r="X66" i="79"/>
  <c r="Y65" i="79"/>
  <c r="Y66" i="79"/>
  <c r="X67" i="79"/>
  <c r="Y67" i="79"/>
  <c r="X68" i="79"/>
  <c r="Y68" i="79"/>
  <c r="X69" i="79"/>
  <c r="Y69" i="79"/>
  <c r="X70" i="79"/>
  <c r="X71" i="79"/>
  <c r="Y70" i="79"/>
  <c r="Y71" i="79"/>
  <c r="X72" i="79"/>
  <c r="Y72" i="79"/>
  <c r="X73" i="79"/>
  <c r="Y73" i="79"/>
  <c r="X74" i="79"/>
  <c r="X75" i="79"/>
  <c r="Y74" i="79"/>
  <c r="Y75" i="79"/>
  <c r="X76" i="79"/>
  <c r="Y76" i="79"/>
  <c r="X77" i="79"/>
  <c r="X78" i="79"/>
  <c r="Y77" i="79"/>
  <c r="X79" i="79"/>
  <c r="Y78" i="79"/>
  <c r="Y79" i="79"/>
  <c r="X80" i="79"/>
  <c r="Y80" i="79"/>
  <c r="X81" i="79"/>
  <c r="X82" i="79"/>
  <c r="Y81" i="79"/>
  <c r="Y82" i="79"/>
  <c r="X83" i="79"/>
  <c r="X84" i="79"/>
  <c r="Y83" i="79"/>
  <c r="Y84" i="79"/>
  <c r="X85" i="79"/>
  <c r="Y85" i="79"/>
  <c r="X86" i="79"/>
  <c r="X87" i="79"/>
  <c r="Y86" i="79"/>
  <c r="Y87" i="79"/>
  <c r="X88" i="79"/>
  <c r="Y88" i="79"/>
  <c r="X89" i="79"/>
  <c r="X90" i="79"/>
  <c r="Y89" i="79"/>
  <c r="Y90" i="79"/>
  <c r="X91" i="79"/>
  <c r="X92" i="79"/>
  <c r="Y91" i="79"/>
  <c r="Y92" i="79"/>
  <c r="X93" i="79"/>
  <c r="X94" i="79"/>
  <c r="Y93" i="79"/>
  <c r="Y94" i="79"/>
  <c r="X95" i="79"/>
  <c r="X96" i="79"/>
  <c r="Y95" i="79"/>
  <c r="X97" i="79"/>
  <c r="Y96" i="79"/>
  <c r="Y97" i="79"/>
  <c r="X98" i="79"/>
  <c r="X99" i="79"/>
  <c r="Y98" i="79"/>
  <c r="Y99" i="79"/>
  <c r="X100" i="79"/>
  <c r="Y100" i="79"/>
  <c r="X101" i="79"/>
  <c r="Y101" i="79"/>
  <c r="X102" i="79"/>
  <c r="X103" i="79"/>
  <c r="Y102" i="79"/>
  <c r="X104" i="79"/>
  <c r="Y103" i="79"/>
  <c r="X105" i="79"/>
  <c r="Y104" i="79"/>
  <c r="Y105" i="79"/>
  <c r="X106" i="79"/>
  <c r="Y106" i="79"/>
  <c r="X107" i="79"/>
  <c r="X108" i="79"/>
  <c r="Y107" i="79"/>
  <c r="Y108" i="79"/>
  <c r="X109" i="79"/>
  <c r="X110" i="79"/>
  <c r="Y109" i="79"/>
  <c r="X111" i="79"/>
  <c r="Y110" i="79"/>
  <c r="X112" i="79"/>
  <c r="Y111" i="79"/>
  <c r="Y112" i="79"/>
  <c r="X113" i="79"/>
  <c r="Y113" i="79"/>
  <c r="X114" i="79"/>
  <c r="X115" i="79"/>
  <c r="Y114" i="79"/>
  <c r="X116" i="79"/>
  <c r="Y115" i="79"/>
  <c r="X117" i="79"/>
  <c r="Y116" i="79"/>
  <c r="Y117" i="79"/>
  <c r="X118" i="79"/>
  <c r="Y118" i="79"/>
  <c r="X119" i="79"/>
  <c r="Y119" i="79"/>
  <c r="X120" i="79"/>
  <c r="X121" i="79"/>
  <c r="Y120" i="79"/>
  <c r="X122" i="79"/>
  <c r="Y121" i="79"/>
  <c r="Y122" i="79"/>
  <c r="X123" i="79"/>
  <c r="Y123" i="79"/>
  <c r="X124" i="79"/>
  <c r="X125" i="79"/>
  <c r="Y124" i="79"/>
  <c r="Y125" i="79"/>
  <c r="X126" i="79"/>
  <c r="Y126" i="79"/>
  <c r="X127" i="79"/>
  <c r="Y127" i="79"/>
  <c r="X128" i="79"/>
  <c r="Y128" i="79"/>
  <c r="X129" i="79"/>
  <c r="X130" i="79"/>
  <c r="Y129" i="79"/>
  <c r="Y130" i="79"/>
  <c r="X131" i="79"/>
  <c r="X132" i="79"/>
  <c r="Y131" i="79"/>
  <c r="Y132" i="79"/>
  <c r="X133" i="79"/>
  <c r="Y133" i="79"/>
  <c r="X134" i="79"/>
  <c r="X135" i="79"/>
  <c r="Y134" i="79"/>
  <c r="X136" i="79"/>
  <c r="Y135" i="79"/>
  <c r="X137" i="79"/>
  <c r="Y136" i="79"/>
  <c r="Y137" i="79"/>
  <c r="X138" i="79"/>
  <c r="X139" i="79"/>
  <c r="Y138" i="79"/>
  <c r="X140" i="79"/>
  <c r="Y139" i="79"/>
  <c r="Y140" i="79"/>
  <c r="X141" i="79"/>
  <c r="X142" i="79"/>
  <c r="Y141" i="79"/>
  <c r="Y142" i="79"/>
  <c r="X143" i="79"/>
  <c r="Y143" i="79"/>
  <c r="X144" i="79"/>
  <c r="X145" i="79"/>
  <c r="Y144" i="79"/>
  <c r="X146" i="79"/>
  <c r="Y145" i="79"/>
  <c r="Y146" i="79"/>
  <c r="X147" i="79"/>
  <c r="X148" i="79"/>
  <c r="Y147" i="79"/>
  <c r="Y148" i="79"/>
  <c r="X149" i="79"/>
  <c r="Y149" i="79"/>
  <c r="X150" i="79"/>
  <c r="X151" i="79"/>
  <c r="Y150" i="79"/>
  <c r="X152" i="79"/>
  <c r="Y151" i="79"/>
  <c r="Y152" i="79"/>
  <c r="X153" i="79"/>
  <c r="Y153" i="79"/>
  <c r="X154" i="79"/>
  <c r="X155" i="79"/>
  <c r="Y154" i="79"/>
  <c r="X156" i="79"/>
  <c r="Y155" i="79"/>
  <c r="X157" i="79"/>
  <c r="Y156" i="79"/>
  <c r="Y157" i="79"/>
  <c r="X158" i="79"/>
  <c r="X159" i="79"/>
  <c r="Y158" i="79"/>
  <c r="Y159" i="79"/>
  <c r="X160" i="79"/>
  <c r="Y160" i="79"/>
  <c r="X161" i="79"/>
  <c r="X162" i="79"/>
  <c r="Y161" i="79"/>
  <c r="Y162" i="79"/>
  <c r="X163" i="79"/>
  <c r="X164" i="79"/>
  <c r="Y163" i="79"/>
  <c r="Y164" i="79"/>
  <c r="X165" i="79"/>
  <c r="X166" i="79"/>
  <c r="Y165" i="79"/>
  <c r="X167" i="79"/>
  <c r="Y166" i="79"/>
  <c r="Y167" i="79"/>
  <c r="X168" i="79"/>
  <c r="Y168" i="79"/>
  <c r="X169" i="79"/>
  <c r="Y169" i="79"/>
  <c r="X170" i="79"/>
  <c r="X171" i="79"/>
  <c r="Y170" i="79"/>
  <c r="X172" i="79"/>
  <c r="Y171" i="79"/>
  <c r="Y172" i="79"/>
  <c r="X173" i="79"/>
  <c r="Y173" i="79"/>
  <c r="X174" i="79"/>
  <c r="X175" i="79"/>
  <c r="Y174" i="79"/>
  <c r="Y175" i="79"/>
  <c r="X176" i="79"/>
  <c r="Y176" i="79"/>
  <c r="X177" i="79"/>
  <c r="X178" i="79"/>
  <c r="Y177" i="79"/>
  <c r="Y178" i="79"/>
  <c r="X179" i="79"/>
  <c r="Y179" i="79"/>
  <c r="X180" i="79"/>
  <c r="Y180" i="79"/>
  <c r="X181" i="79"/>
  <c r="Y181" i="79"/>
  <c r="X182" i="79"/>
  <c r="Y182" i="79"/>
  <c r="X183" i="79"/>
  <c r="Y183" i="79"/>
  <c r="X184" i="79"/>
  <c r="Y184" i="79"/>
  <c r="X185" i="79"/>
  <c r="Y185" i="79"/>
  <c r="X186" i="79"/>
  <c r="Y186" i="79"/>
  <c r="X187" i="79"/>
  <c r="Y187" i="79"/>
  <c r="X188" i="79"/>
  <c r="Y188" i="79"/>
  <c r="X189" i="79"/>
  <c r="X190" i="79"/>
  <c r="Y189" i="79"/>
  <c r="X191" i="79"/>
  <c r="Y190" i="79"/>
  <c r="X192" i="79"/>
  <c r="Y191" i="79"/>
  <c r="X193" i="79"/>
  <c r="Y192" i="79"/>
  <c r="X194" i="79"/>
  <c r="Y193" i="79"/>
  <c r="X195" i="79"/>
  <c r="Y194" i="79"/>
  <c r="Y195" i="79"/>
  <c r="X196" i="79"/>
  <c r="Y196" i="79"/>
  <c r="X197" i="79"/>
  <c r="X198" i="79"/>
  <c r="Y197" i="79"/>
  <c r="Y198" i="79"/>
  <c r="X199" i="79"/>
  <c r="X200" i="79"/>
  <c r="Y199" i="79"/>
  <c r="Y200" i="79"/>
  <c r="X201" i="79"/>
  <c r="Y201" i="79"/>
  <c r="X202" i="79"/>
  <c r="Y202" i="79"/>
  <c r="X203" i="79"/>
  <c r="X204" i="79"/>
  <c r="Y203" i="79"/>
  <c r="X205" i="79"/>
  <c r="Y204" i="79"/>
  <c r="Y205" i="79"/>
  <c r="X206" i="79"/>
  <c r="Y206" i="79"/>
  <c r="X207" i="79"/>
  <c r="X208" i="79"/>
  <c r="Y207" i="79"/>
  <c r="X209" i="79"/>
  <c r="Y208" i="79"/>
  <c r="X210" i="79"/>
  <c r="Y209" i="79"/>
  <c r="X211" i="79"/>
  <c r="Y210" i="79"/>
  <c r="X212" i="79"/>
  <c r="Y211" i="79"/>
  <c r="Y212" i="79"/>
  <c r="X213" i="79"/>
  <c r="X214" i="79"/>
  <c r="Y213" i="79"/>
  <c r="Y214" i="79"/>
  <c r="X215" i="79"/>
  <c r="X216" i="79"/>
  <c r="Y215" i="79"/>
  <c r="X217" i="79"/>
  <c r="Y216" i="79"/>
  <c r="Y217" i="79"/>
  <c r="X218" i="79"/>
  <c r="Y218" i="79"/>
  <c r="X219" i="79"/>
  <c r="X220" i="79"/>
  <c r="Y219" i="79"/>
  <c r="X221" i="79"/>
  <c r="Y220" i="79"/>
  <c r="Y221" i="79"/>
  <c r="X222" i="79"/>
  <c r="Y222" i="79"/>
  <c r="X223" i="79"/>
  <c r="X224" i="79"/>
  <c r="Y223" i="79"/>
  <c r="Y224" i="79"/>
  <c r="X225" i="79"/>
  <c r="Y225" i="79"/>
  <c r="X226" i="79"/>
  <c r="X227" i="79"/>
  <c r="Y226" i="79"/>
  <c r="Y227" i="79"/>
  <c r="X228" i="79"/>
  <c r="X229" i="79"/>
  <c r="Y228" i="79"/>
  <c r="X230" i="79"/>
  <c r="Y229" i="79"/>
  <c r="X231" i="79"/>
  <c r="Y230" i="79"/>
  <c r="Y231" i="79"/>
  <c r="X232" i="79"/>
  <c r="Y232" i="79"/>
  <c r="X233" i="79"/>
  <c r="Y233" i="79"/>
  <c r="X234" i="79"/>
  <c r="Y234" i="79"/>
  <c r="X235" i="79"/>
  <c r="X236" i="79"/>
  <c r="Y235" i="79"/>
  <c r="X237" i="79"/>
  <c r="Y236" i="79"/>
  <c r="Y237" i="79"/>
  <c r="X238" i="79"/>
  <c r="Y238" i="79"/>
  <c r="X239" i="79"/>
  <c r="Y239" i="79"/>
  <c r="X240" i="79"/>
  <c r="X241" i="79"/>
  <c r="Y240" i="79"/>
  <c r="X242" i="79"/>
  <c r="Y241" i="79"/>
  <c r="X243" i="79"/>
  <c r="Y242" i="79"/>
  <c r="X244" i="79"/>
  <c r="Y243" i="79"/>
  <c r="X245" i="79"/>
  <c r="Y244" i="79"/>
  <c r="X246" i="79"/>
  <c r="Y245" i="79"/>
  <c r="X247" i="79"/>
  <c r="Y246" i="79"/>
  <c r="X248" i="79"/>
  <c r="Y247" i="79"/>
  <c r="Y248" i="79"/>
  <c r="X249" i="79"/>
  <c r="Y249" i="79"/>
  <c r="X250" i="79"/>
  <c r="X251" i="79"/>
  <c r="Y250" i="79"/>
  <c r="X252" i="79"/>
  <c r="Y251" i="79"/>
  <c r="Y252" i="79"/>
  <c r="X253" i="79"/>
  <c r="Y253" i="79"/>
  <c r="X254" i="79"/>
  <c r="X255" i="79"/>
  <c r="Y254" i="79"/>
  <c r="Y255" i="79"/>
  <c r="X256" i="79"/>
  <c r="X257" i="79"/>
  <c r="Y256" i="79"/>
  <c r="Y257" i="79"/>
  <c r="X258" i="79"/>
  <c r="Y258" i="79"/>
  <c r="X259" i="79"/>
  <c r="X260" i="79"/>
  <c r="Y259" i="79"/>
  <c r="X261" i="79"/>
  <c r="Y260" i="79"/>
  <c r="Y261" i="79"/>
  <c r="X262" i="79"/>
  <c r="X263" i="79"/>
  <c r="Y262" i="79"/>
  <c r="X264" i="79"/>
  <c r="Y263" i="79"/>
  <c r="Y264" i="79"/>
  <c r="X265" i="79"/>
  <c r="X266" i="79"/>
  <c r="Y265" i="79"/>
  <c r="X267" i="79"/>
  <c r="Y266" i="79"/>
  <c r="X268" i="79"/>
  <c r="Y267" i="79"/>
  <c r="Y268" i="79"/>
  <c r="X269" i="79"/>
  <c r="Y269" i="79"/>
  <c r="X270" i="79"/>
  <c r="Y270" i="79"/>
  <c r="X271" i="79"/>
  <c r="X272" i="79"/>
  <c r="Y271" i="79"/>
  <c r="X273" i="79"/>
  <c r="Y272" i="79"/>
  <c r="Y273" i="79"/>
  <c r="X274" i="79"/>
  <c r="Y274" i="79"/>
  <c r="X275" i="79"/>
  <c r="Y275" i="79"/>
  <c r="X276" i="79"/>
  <c r="Y276" i="79"/>
  <c r="X277" i="79"/>
  <c r="X278" i="79"/>
  <c r="Y277" i="79"/>
  <c r="X279" i="79"/>
  <c r="Y278" i="79"/>
  <c r="X280" i="79"/>
  <c r="Y279" i="79"/>
  <c r="X281" i="79"/>
  <c r="Y280" i="79"/>
  <c r="X282" i="79"/>
  <c r="Y281" i="79"/>
  <c r="X283" i="79"/>
  <c r="Y282" i="79"/>
  <c r="X284" i="79"/>
  <c r="Y283" i="79"/>
  <c r="Y284" i="79"/>
  <c r="X285" i="79"/>
  <c r="Y285" i="79"/>
  <c r="X286" i="79"/>
  <c r="Y286" i="79"/>
  <c r="X287" i="79"/>
  <c r="X288" i="79"/>
  <c r="Y287" i="79"/>
  <c r="X289" i="79"/>
  <c r="Y288" i="79"/>
  <c r="Y289" i="79"/>
  <c r="X290" i="79"/>
  <c r="X291" i="79"/>
  <c r="Y290" i="79"/>
  <c r="X292" i="79"/>
  <c r="Y291" i="79"/>
  <c r="Y292" i="79"/>
  <c r="X293" i="79"/>
  <c r="Y293" i="79"/>
  <c r="X294" i="79"/>
  <c r="Y294" i="79"/>
  <c r="X295" i="79"/>
  <c r="Y295" i="79"/>
  <c r="X296" i="79"/>
  <c r="Y296" i="79"/>
  <c r="X297" i="79"/>
  <c r="X298" i="79"/>
  <c r="Y297" i="79"/>
  <c r="X299" i="79"/>
  <c r="Y298" i="79"/>
  <c r="X300" i="79"/>
  <c r="Y299" i="79"/>
  <c r="Y300" i="79"/>
  <c r="X301" i="79"/>
  <c r="Y301" i="79"/>
  <c r="X302" i="79"/>
  <c r="X303" i="79"/>
  <c r="Y302" i="79"/>
  <c r="X304" i="79"/>
  <c r="Y303" i="79"/>
  <c r="X305" i="79"/>
  <c r="Y304" i="79"/>
  <c r="Y305" i="79"/>
  <c r="X306" i="79"/>
  <c r="Y306" i="79"/>
  <c r="X307" i="79"/>
  <c r="X308" i="79"/>
  <c r="Y307" i="79"/>
  <c r="Y308" i="79"/>
  <c r="X309" i="79"/>
  <c r="Y309" i="79"/>
  <c r="X310" i="79"/>
  <c r="Y310" i="79"/>
  <c r="X311" i="79"/>
  <c r="Y311" i="79"/>
  <c r="X312" i="79"/>
  <c r="X313" i="79"/>
  <c r="Y312" i="79"/>
  <c r="X314" i="79"/>
  <c r="Y313" i="79"/>
  <c r="Y314" i="79"/>
  <c r="X315" i="79"/>
  <c r="X316" i="79"/>
  <c r="Y315" i="79"/>
  <c r="Y316" i="79"/>
  <c r="X317" i="79"/>
  <c r="X318" i="79"/>
  <c r="Y317" i="79"/>
  <c r="X319" i="79"/>
  <c r="Y318" i="79"/>
  <c r="X320" i="79"/>
  <c r="Y319" i="79"/>
  <c r="X321" i="79"/>
  <c r="Y320" i="79"/>
  <c r="Y321" i="79"/>
  <c r="X322" i="79"/>
  <c r="X323" i="79"/>
  <c r="Y322" i="79"/>
  <c r="X324" i="79"/>
  <c r="Y323" i="79"/>
  <c r="Y324" i="79"/>
  <c r="X325" i="79"/>
  <c r="X326" i="79"/>
  <c r="Y325" i="79"/>
  <c r="Y326" i="79"/>
  <c r="X327" i="79"/>
  <c r="X328" i="79"/>
  <c r="Y327" i="79"/>
  <c r="Y328" i="79"/>
  <c r="X329" i="79"/>
  <c r="X330" i="79"/>
  <c r="Y329" i="79"/>
  <c r="X331" i="79"/>
  <c r="Y330" i="79"/>
  <c r="X332" i="79"/>
  <c r="Y331" i="79"/>
  <c r="Y332" i="79"/>
  <c r="X333" i="79"/>
  <c r="X334" i="79"/>
  <c r="Y333" i="79"/>
  <c r="X335" i="79"/>
  <c r="Y334" i="79"/>
  <c r="Y335" i="79"/>
  <c r="X336" i="79"/>
  <c r="Y336" i="79"/>
  <c r="X337" i="79"/>
  <c r="X338" i="79"/>
  <c r="Y337" i="79"/>
  <c r="X339" i="79"/>
  <c r="Y338" i="79"/>
  <c r="Y339" i="79"/>
  <c r="X340" i="79"/>
  <c r="Y340" i="79"/>
  <c r="X341" i="79"/>
  <c r="X342" i="79"/>
  <c r="Y341" i="79"/>
  <c r="Y342" i="79"/>
  <c r="X343" i="79"/>
  <c r="X344" i="79"/>
  <c r="Y343" i="79"/>
  <c r="Y344" i="79"/>
  <c r="X345" i="79"/>
  <c r="X346" i="79"/>
  <c r="Y345" i="79"/>
  <c r="Y346" i="79"/>
  <c r="X347" i="79"/>
  <c r="Y347" i="79"/>
  <c r="X348" i="79"/>
  <c r="X349" i="79"/>
  <c r="Y348" i="79"/>
  <c r="X350" i="79"/>
  <c r="Y349" i="79"/>
  <c r="X351" i="79"/>
  <c r="Y350" i="79"/>
  <c r="X352" i="79"/>
  <c r="Y351" i="79"/>
  <c r="Y352" i="79"/>
  <c r="X353" i="79"/>
  <c r="X354" i="79"/>
  <c r="Y353" i="79"/>
  <c r="X355" i="79"/>
  <c r="Y354" i="79"/>
  <c r="X356" i="79"/>
  <c r="Y355" i="79"/>
  <c r="Y356" i="79"/>
  <c r="X357" i="79"/>
  <c r="X358" i="79"/>
  <c r="Y357" i="79"/>
  <c r="Y358" i="79"/>
  <c r="X359" i="79"/>
  <c r="Y359" i="79"/>
  <c r="X360" i="79"/>
  <c r="Y360" i="79"/>
  <c r="X361" i="79"/>
  <c r="X362" i="79"/>
  <c r="Y361" i="79"/>
  <c r="X363" i="79"/>
  <c r="Y362" i="79"/>
  <c r="Y363" i="79"/>
  <c r="X364" i="79"/>
  <c r="X365" i="79"/>
  <c r="Y364" i="79"/>
  <c r="X366" i="79"/>
  <c r="Y365" i="79"/>
  <c r="X367" i="79"/>
  <c r="Y366" i="79"/>
  <c r="X368" i="79"/>
  <c r="Y367" i="79"/>
  <c r="Y368" i="79"/>
  <c r="X369" i="79"/>
  <c r="X370" i="79"/>
  <c r="Y369" i="79"/>
  <c r="X371" i="79"/>
  <c r="Y370" i="79"/>
  <c r="Y371" i="79"/>
  <c r="X372" i="79"/>
  <c r="Y372" i="79"/>
  <c r="X373" i="79"/>
  <c r="Y373" i="79"/>
  <c r="X374" i="79"/>
  <c r="X375" i="79"/>
  <c r="Y374" i="79"/>
  <c r="X376" i="79"/>
  <c r="Y375" i="79"/>
  <c r="X377" i="79"/>
  <c r="Y376" i="79"/>
  <c r="Y377" i="79"/>
  <c r="X378" i="79"/>
  <c r="Y378" i="79"/>
  <c r="X379" i="79"/>
  <c r="X380" i="79"/>
  <c r="Y379" i="79"/>
  <c r="X381" i="79"/>
  <c r="Y380" i="79"/>
  <c r="X382" i="79"/>
  <c r="Y381" i="79"/>
  <c r="Y382" i="79"/>
  <c r="X383" i="79"/>
  <c r="X384" i="79"/>
  <c r="Y383" i="79"/>
  <c r="X385" i="79"/>
  <c r="Y384" i="79"/>
  <c r="X386" i="79"/>
  <c r="Y385" i="79"/>
  <c r="X387" i="79"/>
  <c r="Y386" i="79"/>
  <c r="Y387" i="79"/>
  <c r="X388" i="79"/>
  <c r="X389" i="79"/>
  <c r="Y388" i="79"/>
  <c r="X390" i="79"/>
  <c r="Y389" i="79"/>
  <c r="X391" i="79"/>
  <c r="Y390" i="79"/>
  <c r="Y391" i="79"/>
  <c r="X392" i="79"/>
  <c r="Y392" i="79"/>
  <c r="X393" i="79"/>
  <c r="X394" i="79"/>
  <c r="Y393" i="79"/>
  <c r="Y394" i="79"/>
  <c r="X395" i="79"/>
  <c r="Y395" i="79"/>
  <c r="X396" i="79"/>
  <c r="Y396" i="79"/>
  <c r="X397" i="79"/>
  <c r="Y397" i="79"/>
  <c r="X398" i="79"/>
  <c r="Y398" i="79"/>
  <c r="X399" i="79"/>
  <c r="Y399" i="79"/>
  <c r="X400" i="79"/>
  <c r="X401" i="79"/>
  <c r="Y400" i="79"/>
  <c r="Y401" i="79"/>
  <c r="X402" i="79"/>
  <c r="Y402" i="79"/>
  <c r="X403" i="79"/>
  <c r="X404" i="79"/>
  <c r="Y403" i="79"/>
  <c r="Y404" i="79"/>
  <c r="X405" i="79"/>
  <c r="X406" i="79"/>
  <c r="Y405" i="79"/>
  <c r="X407" i="79"/>
  <c r="Y406" i="79"/>
  <c r="X408" i="79"/>
  <c r="Y407" i="79"/>
  <c r="X409" i="79"/>
  <c r="Y408" i="79"/>
  <c r="Y409" i="79"/>
  <c r="X410" i="79"/>
  <c r="Y410" i="79"/>
  <c r="X411" i="79"/>
  <c r="Y411" i="79"/>
  <c r="X412" i="79"/>
  <c r="Y412" i="79"/>
  <c r="X413" i="79"/>
  <c r="X414" i="79"/>
  <c r="Y413" i="79"/>
  <c r="X415" i="79"/>
  <c r="Y414" i="79"/>
  <c r="Y415" i="79"/>
  <c r="X416" i="79"/>
  <c r="Y416" i="79"/>
  <c r="X417" i="79"/>
  <c r="X418" i="79"/>
  <c r="Y417" i="79"/>
  <c r="X419" i="79"/>
  <c r="Y418" i="79"/>
  <c r="Y419" i="79"/>
  <c r="X420" i="79"/>
  <c r="Y420" i="79"/>
  <c r="X421" i="79"/>
  <c r="X422" i="79"/>
  <c r="Y421" i="79"/>
  <c r="X423" i="79"/>
  <c r="Y422" i="79"/>
  <c r="Y423" i="79"/>
  <c r="X424" i="79"/>
  <c r="X425" i="79"/>
  <c r="Y424" i="79"/>
  <c r="Y425" i="79"/>
  <c r="X426" i="79"/>
  <c r="X427" i="79"/>
  <c r="Y426" i="79"/>
  <c r="Y427" i="79"/>
  <c r="X428" i="79"/>
  <c r="Y428" i="79"/>
  <c r="X429" i="79"/>
  <c r="X430" i="79"/>
  <c r="Y429" i="79"/>
  <c r="X431" i="79"/>
  <c r="Y430" i="79"/>
  <c r="X432" i="79"/>
  <c r="Y431" i="79"/>
  <c r="X433" i="79"/>
  <c r="Y432" i="79"/>
  <c r="X434" i="79"/>
  <c r="Y433" i="79"/>
  <c r="X435" i="79"/>
  <c r="Y434" i="79"/>
  <c r="X436" i="79"/>
  <c r="Y435" i="79"/>
  <c r="Y436" i="79"/>
  <c r="X437" i="79"/>
  <c r="X438" i="79"/>
  <c r="Y437" i="79"/>
  <c r="X439" i="79"/>
  <c r="Y438" i="79"/>
  <c r="Y439" i="79"/>
  <c r="X440" i="79"/>
  <c r="X441" i="79"/>
  <c r="Y440" i="79"/>
  <c r="Y441" i="79"/>
  <c r="X442" i="79"/>
  <c r="Y442" i="79"/>
  <c r="X443" i="79"/>
  <c r="X444" i="79"/>
  <c r="Y443" i="79"/>
  <c r="Y444" i="79"/>
  <c r="X445" i="79"/>
  <c r="X446" i="79"/>
  <c r="Y445" i="79"/>
  <c r="X447" i="79"/>
  <c r="Y446" i="79"/>
  <c r="Y447" i="79"/>
  <c r="X448" i="79"/>
  <c r="X449" i="79"/>
  <c r="Y448" i="79"/>
  <c r="X450" i="79"/>
  <c r="Y449" i="79"/>
  <c r="X451" i="79"/>
  <c r="Y450" i="79"/>
  <c r="X452" i="79"/>
  <c r="Y451" i="79"/>
  <c r="Y452" i="79"/>
  <c r="X453" i="79"/>
  <c r="X454" i="79"/>
  <c r="Y453" i="79"/>
  <c r="X455" i="79"/>
  <c r="Y454" i="79"/>
  <c r="X456" i="79"/>
  <c r="Y455" i="79"/>
  <c r="Y456" i="79"/>
  <c r="X457" i="79"/>
  <c r="Y457" i="79"/>
  <c r="X458" i="79"/>
  <c r="X459" i="79"/>
  <c r="Y458" i="79"/>
  <c r="X460" i="79"/>
  <c r="Y459" i="79"/>
  <c r="X461" i="79"/>
  <c r="Y460" i="79"/>
  <c r="Y461" i="79"/>
  <c r="X462" i="79"/>
  <c r="X463" i="79"/>
  <c r="Y462" i="79"/>
  <c r="Y463" i="79"/>
  <c r="X464" i="79"/>
  <c r="X465" i="79"/>
  <c r="Y464" i="79"/>
  <c r="X466" i="79"/>
  <c r="Y465" i="79"/>
  <c r="Y466" i="79"/>
  <c r="X467" i="79"/>
  <c r="Y467" i="79"/>
  <c r="X468" i="79"/>
  <c r="Y468" i="79"/>
  <c r="X469" i="79"/>
  <c r="Y469" i="79"/>
  <c r="X470" i="79"/>
  <c r="Y470" i="79"/>
  <c r="X471" i="79"/>
  <c r="X472" i="79"/>
  <c r="Y471" i="79"/>
  <c r="Y472" i="79"/>
  <c r="X473" i="79"/>
  <c r="Y473" i="79"/>
  <c r="X474" i="79"/>
  <c r="X475" i="79"/>
  <c r="Y474" i="79"/>
  <c r="Y475" i="79"/>
  <c r="X476" i="79"/>
  <c r="X477" i="79"/>
  <c r="Y476" i="79"/>
  <c r="Y477" i="79"/>
  <c r="X478" i="79"/>
  <c r="X479" i="79"/>
  <c r="Y478" i="79"/>
  <c r="X480" i="79"/>
  <c r="Y479" i="79"/>
  <c r="X481" i="79"/>
  <c r="Y480" i="79"/>
  <c r="X482" i="79"/>
  <c r="Y481" i="79"/>
  <c r="Y482" i="79"/>
  <c r="X483" i="79"/>
  <c r="Y483" i="79"/>
  <c r="X484" i="79"/>
  <c r="Y484" i="79"/>
  <c r="X485" i="79"/>
  <c r="X486" i="79"/>
  <c r="Y485" i="79"/>
  <c r="Y486" i="79"/>
  <c r="X487" i="79"/>
  <c r="Y487" i="79"/>
  <c r="X488" i="79"/>
  <c r="X489" i="79"/>
  <c r="Y488" i="79"/>
  <c r="X490" i="79"/>
  <c r="Y489" i="79"/>
  <c r="Y490" i="79"/>
  <c r="X491" i="79"/>
  <c r="Y491" i="79"/>
  <c r="X492" i="79"/>
  <c r="X493" i="79"/>
  <c r="Y492" i="79"/>
  <c r="X494" i="79"/>
  <c r="Y493" i="79"/>
  <c r="X495" i="79"/>
  <c r="Y494" i="79"/>
  <c r="X496" i="79"/>
  <c r="Y495" i="79"/>
  <c r="Y496" i="79"/>
  <c r="X497" i="79"/>
  <c r="Y497" i="79"/>
  <c r="X498" i="79"/>
  <c r="Y498" i="79"/>
  <c r="X499" i="79"/>
  <c r="X500" i="79"/>
  <c r="Y499" i="79"/>
  <c r="Y500" i="79"/>
  <c r="X501" i="79"/>
  <c r="Y501" i="79"/>
  <c r="X502" i="79"/>
  <c r="Y502" i="79"/>
  <c r="X503" i="79"/>
  <c r="Y503" i="79"/>
  <c r="X504" i="79"/>
  <c r="Y504" i="79"/>
  <c r="X505" i="79"/>
  <c r="Y505" i="79"/>
  <c r="X506" i="79"/>
  <c r="X507" i="79"/>
  <c r="Y506" i="79"/>
  <c r="Y507" i="79"/>
  <c r="X508" i="79"/>
  <c r="X509" i="79"/>
  <c r="Y508" i="79"/>
  <c r="X510" i="79"/>
  <c r="Y509" i="79"/>
  <c r="X511" i="79"/>
  <c r="Y510" i="79"/>
  <c r="X512" i="79"/>
  <c r="Y511" i="79"/>
  <c r="Y512" i="79"/>
  <c r="X513" i="79"/>
  <c r="Y513" i="79"/>
  <c r="X514" i="79"/>
  <c r="X515" i="79"/>
  <c r="Y514" i="79"/>
  <c r="X516" i="79"/>
  <c r="Y515" i="79"/>
  <c r="Y516" i="79"/>
  <c r="X517" i="79"/>
  <c r="Y517" i="79"/>
  <c r="X518" i="79"/>
  <c r="X519" i="79"/>
  <c r="Y518" i="79"/>
  <c r="Y519" i="79"/>
  <c r="X520" i="79"/>
  <c r="X521" i="79"/>
  <c r="Y520" i="79"/>
  <c r="Y521" i="79"/>
  <c r="X522" i="79"/>
  <c r="X523" i="79"/>
  <c r="Y522" i="79"/>
  <c r="X524" i="79"/>
  <c r="Y523" i="79"/>
  <c r="Y524" i="79"/>
  <c r="X525" i="79"/>
  <c r="Y525" i="79"/>
  <c r="X526" i="79"/>
  <c r="Y526" i="79"/>
  <c r="X527" i="79"/>
  <c r="X528" i="79"/>
  <c r="Y527" i="79"/>
  <c r="X529" i="79"/>
  <c r="Y528" i="79"/>
  <c r="Y529" i="79"/>
  <c r="X530" i="79"/>
  <c r="Y530" i="79"/>
  <c r="X531" i="79"/>
  <c r="Y531" i="79"/>
  <c r="X532" i="79"/>
  <c r="Y532" i="79"/>
  <c r="X533" i="79"/>
  <c r="X534" i="79"/>
  <c r="Y533" i="79"/>
  <c r="X535" i="79"/>
  <c r="Y534" i="79"/>
  <c r="X536" i="79"/>
  <c r="Y535" i="79"/>
  <c r="Y536" i="79"/>
  <c r="X537" i="79"/>
  <c r="X538" i="79"/>
  <c r="Y537" i="79"/>
  <c r="Y538" i="79"/>
  <c r="X539" i="79"/>
  <c r="Y539" i="79"/>
  <c r="X540" i="79"/>
  <c r="X541" i="79"/>
  <c r="Y540" i="79"/>
  <c r="X542" i="79"/>
  <c r="Y541" i="79"/>
  <c r="Y542" i="79"/>
  <c r="X543" i="79"/>
  <c r="Y543" i="79"/>
  <c r="X544" i="79"/>
  <c r="Y544" i="79"/>
  <c r="X545" i="79"/>
  <c r="X546" i="79"/>
  <c r="Y545" i="79"/>
  <c r="Y546" i="79"/>
  <c r="X547" i="79"/>
  <c r="X548" i="79"/>
  <c r="Y547" i="79"/>
  <c r="Y548" i="79"/>
  <c r="X549" i="79"/>
  <c r="Y549" i="79"/>
  <c r="X550" i="79"/>
  <c r="X551" i="79"/>
  <c r="Y550" i="79"/>
  <c r="X552" i="79"/>
  <c r="Y551" i="79"/>
  <c r="Y552" i="79"/>
  <c r="X553" i="79"/>
  <c r="Y553" i="79"/>
  <c r="X554" i="79"/>
  <c r="Y554" i="79"/>
  <c r="X555" i="79"/>
  <c r="Y555" i="79"/>
  <c r="X556" i="79"/>
  <c r="X557" i="79"/>
  <c r="Y556" i="79"/>
  <c r="X558" i="79"/>
  <c r="Y557" i="79"/>
  <c r="X559" i="79"/>
  <c r="Y558" i="79"/>
  <c r="Y559" i="79"/>
  <c r="X560" i="79"/>
  <c r="X561" i="79"/>
  <c r="Y560" i="79"/>
  <c r="Y561" i="79"/>
  <c r="X562" i="79"/>
  <c r="Y562" i="79"/>
  <c r="X563" i="79"/>
  <c r="X564" i="79"/>
  <c r="Y563" i="79"/>
  <c r="X565" i="79"/>
  <c r="Y564" i="79"/>
  <c r="Y565" i="79"/>
  <c r="X566" i="79"/>
  <c r="Y566" i="79"/>
  <c r="X567" i="79"/>
  <c r="Y567" i="79"/>
  <c r="X568" i="79"/>
  <c r="Y568" i="79"/>
  <c r="X569" i="79"/>
  <c r="X570" i="79"/>
  <c r="Y569" i="79"/>
  <c r="Y570" i="79"/>
  <c r="X571" i="79"/>
  <c r="Y571" i="79"/>
  <c r="X572" i="79"/>
  <c r="Y572" i="79"/>
  <c r="X573" i="79"/>
  <c r="X574" i="79"/>
  <c r="Y573" i="79"/>
  <c r="X575" i="79"/>
  <c r="Y574" i="79"/>
  <c r="Y575" i="79"/>
  <c r="X576" i="79"/>
  <c r="Y576" i="79"/>
  <c r="X577" i="79"/>
  <c r="X578" i="79"/>
  <c r="Y577" i="79"/>
  <c r="X579" i="79"/>
  <c r="Y578" i="79"/>
  <c r="X580" i="79"/>
  <c r="Y579" i="79"/>
  <c r="X581" i="79"/>
  <c r="Y580" i="79"/>
  <c r="Y581" i="79"/>
  <c r="X582" i="79"/>
  <c r="Y582" i="79"/>
  <c r="X583" i="79"/>
  <c r="Y583" i="79"/>
  <c r="X584" i="79"/>
  <c r="Y584" i="79"/>
  <c r="X585" i="79"/>
  <c r="X586" i="79"/>
  <c r="Y585" i="79"/>
  <c r="X587" i="79"/>
  <c r="Y586" i="79"/>
  <c r="X588" i="79"/>
  <c r="Y587" i="79"/>
  <c r="Y588" i="79"/>
  <c r="X589" i="79"/>
  <c r="Y589" i="79"/>
  <c r="X590" i="79"/>
  <c r="Y590" i="79"/>
  <c r="X591" i="79"/>
  <c r="Y591" i="79"/>
  <c r="X592" i="79"/>
  <c r="Y592" i="79"/>
  <c r="X593" i="79"/>
  <c r="Y593" i="79"/>
  <c r="X594" i="79"/>
  <c r="X595" i="79"/>
  <c r="Y594" i="79"/>
  <c r="Y595" i="79"/>
  <c r="X596" i="79"/>
  <c r="Y596" i="79"/>
  <c r="X597" i="79"/>
  <c r="X598" i="79"/>
  <c r="Y597" i="79"/>
  <c r="X599" i="79"/>
  <c r="Y598" i="79"/>
  <c r="X600" i="79"/>
  <c r="Y599" i="79"/>
  <c r="Y600" i="79"/>
  <c r="X601" i="79"/>
  <c r="X602" i="79"/>
  <c r="Y601" i="79"/>
  <c r="Y602" i="79"/>
  <c r="X603" i="79"/>
  <c r="X604" i="79"/>
  <c r="Y603" i="79"/>
  <c r="X605" i="79"/>
  <c r="Y604" i="79"/>
  <c r="Y605" i="79"/>
  <c r="X606" i="79"/>
  <c r="Y606" i="79"/>
  <c r="X607" i="79"/>
  <c r="Y607" i="79"/>
  <c r="X608" i="79"/>
  <c r="Y608" i="79"/>
  <c r="X609" i="79"/>
  <c r="X610" i="79"/>
  <c r="Y609" i="79"/>
  <c r="X611" i="79"/>
  <c r="Y610" i="79"/>
  <c r="X612" i="79"/>
  <c r="Y611" i="79"/>
  <c r="Y612" i="79"/>
  <c r="X613" i="79"/>
  <c r="X614" i="79"/>
  <c r="Y613" i="79"/>
  <c r="X615" i="79"/>
  <c r="Y614" i="79"/>
  <c r="X616" i="79"/>
  <c r="Y615" i="79"/>
  <c r="Y616" i="79"/>
  <c r="X617" i="79"/>
  <c r="X618" i="79"/>
  <c r="Y617" i="79"/>
  <c r="Y618" i="79"/>
  <c r="X619" i="79"/>
  <c r="Y619" i="79"/>
  <c r="X620" i="79"/>
  <c r="X621" i="79"/>
  <c r="Y620" i="79"/>
  <c r="X622" i="79"/>
  <c r="Y621" i="79"/>
  <c r="Y622" i="79"/>
  <c r="X623" i="79"/>
  <c r="X624" i="79"/>
  <c r="Y623" i="79"/>
  <c r="X625" i="79"/>
  <c r="Y624" i="79"/>
  <c r="Y625" i="79"/>
  <c r="X626" i="79"/>
  <c r="Y626" i="79"/>
  <c r="X627" i="79"/>
  <c r="Y627" i="79"/>
  <c r="X628" i="79"/>
  <c r="Y628" i="79"/>
  <c r="X629" i="79"/>
  <c r="X630" i="79"/>
  <c r="Y629" i="79"/>
  <c r="X631" i="79"/>
  <c r="Y630" i="79"/>
  <c r="X632" i="79"/>
  <c r="Y631" i="79"/>
  <c r="Y632" i="79"/>
  <c r="X633" i="79"/>
  <c r="X634" i="79"/>
  <c r="Y633" i="79"/>
  <c r="Y634" i="79"/>
  <c r="X635" i="79"/>
  <c r="Y635" i="79"/>
  <c r="X636" i="79"/>
  <c r="X637" i="79"/>
  <c r="Y636" i="79"/>
  <c r="Y637" i="79"/>
  <c r="X638" i="79"/>
  <c r="Y638" i="79"/>
  <c r="X639" i="79"/>
  <c r="X640" i="79"/>
  <c r="Y639" i="79"/>
  <c r="Y640" i="79"/>
  <c r="X641" i="79"/>
  <c r="X642" i="79"/>
  <c r="Y641" i="79"/>
  <c r="Y642" i="79"/>
  <c r="X643" i="79"/>
  <c r="X644" i="79"/>
  <c r="Y643" i="79"/>
  <c r="X645" i="79"/>
  <c r="Y644" i="79"/>
  <c r="X646" i="79"/>
  <c r="Y645" i="79"/>
  <c r="X647" i="79"/>
  <c r="Y646" i="79"/>
  <c r="X648" i="79"/>
  <c r="Y647" i="79"/>
  <c r="X649" i="79"/>
  <c r="Y648" i="79"/>
  <c r="Y649" i="79"/>
  <c r="X650" i="79"/>
  <c r="X651" i="79"/>
  <c r="Y650" i="79"/>
  <c r="Y651" i="79"/>
  <c r="X652" i="79"/>
  <c r="X653" i="79"/>
  <c r="Y652" i="79"/>
  <c r="X654" i="79"/>
  <c r="Y653" i="79"/>
  <c r="Y654" i="79"/>
  <c r="X655" i="79"/>
  <c r="X656" i="79"/>
  <c r="Y655" i="79"/>
  <c r="Y656" i="79"/>
  <c r="X657" i="79"/>
  <c r="Y657" i="79"/>
  <c r="X658" i="79"/>
  <c r="X659" i="79"/>
  <c r="Y658" i="79"/>
  <c r="X660" i="79"/>
  <c r="Y659" i="79"/>
  <c r="Y660" i="79"/>
  <c r="X661" i="79"/>
  <c r="Y661" i="79"/>
  <c r="X662" i="79"/>
  <c r="X663" i="79"/>
  <c r="Y662" i="79"/>
  <c r="X664" i="79"/>
  <c r="Y663" i="79"/>
  <c r="X665" i="79"/>
  <c r="Y664" i="79"/>
  <c r="Y665" i="79"/>
  <c r="X666" i="79"/>
  <c r="Y666" i="79"/>
  <c r="X667" i="79"/>
  <c r="X668" i="79"/>
  <c r="Y667" i="79"/>
  <c r="Y668" i="79"/>
  <c r="X669" i="79"/>
  <c r="X670" i="79"/>
  <c r="Y669" i="79"/>
  <c r="X671" i="79"/>
  <c r="Y670" i="79"/>
  <c r="Y671" i="79"/>
  <c r="X672" i="79"/>
  <c r="Y672" i="79"/>
  <c r="X673" i="79"/>
  <c r="X674" i="79"/>
  <c r="Y673" i="79"/>
  <c r="Y674" i="79"/>
  <c r="X675" i="79"/>
  <c r="X676" i="79"/>
  <c r="Y675" i="79"/>
  <c r="X677" i="79"/>
  <c r="Y676" i="79"/>
  <c r="Y677" i="79"/>
  <c r="X678" i="79"/>
  <c r="X679" i="79"/>
  <c r="Y678" i="79"/>
  <c r="X680" i="79"/>
  <c r="Y679" i="79"/>
  <c r="Y680" i="79"/>
  <c r="X681" i="79"/>
  <c r="Y681" i="79"/>
  <c r="X682" i="79"/>
  <c r="X683" i="79"/>
  <c r="Y682" i="79"/>
  <c r="Y683" i="79"/>
  <c r="X684" i="79"/>
  <c r="Y684" i="79"/>
  <c r="X685" i="79"/>
  <c r="X686" i="79"/>
  <c r="Y685" i="79"/>
  <c r="Y686" i="79"/>
  <c r="X687" i="79"/>
  <c r="X688" i="79"/>
  <c r="Y687" i="79"/>
  <c r="Y688" i="79"/>
  <c r="X689" i="79"/>
  <c r="X690" i="79"/>
  <c r="Y689" i="79"/>
  <c r="Y690" i="79"/>
  <c r="X691" i="79"/>
  <c r="X692" i="79"/>
  <c r="Y691" i="79"/>
  <c r="Y692" i="79"/>
  <c r="X693" i="79"/>
  <c r="X694" i="79"/>
  <c r="Y693" i="79"/>
  <c r="X695" i="79"/>
  <c r="Y694" i="79"/>
  <c r="X696" i="79"/>
  <c r="Y695" i="79"/>
  <c r="Y696" i="79"/>
  <c r="X697" i="79"/>
  <c r="Y697" i="79"/>
  <c r="X698" i="79"/>
  <c r="X699" i="79"/>
  <c r="Y698" i="79"/>
  <c r="Y699" i="79"/>
  <c r="X700" i="79"/>
  <c r="Y700" i="79"/>
  <c r="X701" i="79"/>
  <c r="Y701" i="79"/>
  <c r="X702" i="79"/>
  <c r="Y702" i="79"/>
  <c r="X703" i="79"/>
  <c r="Y703" i="79"/>
  <c r="X704" i="79"/>
  <c r="X705" i="79"/>
  <c r="Y704" i="79"/>
  <c r="Y705" i="79"/>
  <c r="X706" i="79"/>
  <c r="Y706" i="79"/>
  <c r="X707" i="79"/>
  <c r="X708" i="79"/>
  <c r="Y707" i="79"/>
  <c r="Y708" i="79"/>
  <c r="X709" i="79"/>
  <c r="X710" i="79"/>
  <c r="Y709" i="79"/>
  <c r="Y710" i="79"/>
  <c r="X711" i="79"/>
  <c r="X712" i="79"/>
  <c r="Y711" i="79"/>
  <c r="X713" i="79"/>
  <c r="Y712" i="79"/>
  <c r="X714" i="79"/>
  <c r="Y713" i="79"/>
  <c r="X715" i="79"/>
  <c r="Y714" i="79"/>
  <c r="Y715" i="79"/>
  <c r="X716" i="79"/>
  <c r="X717" i="79"/>
  <c r="Y716" i="79"/>
  <c r="X718" i="79"/>
  <c r="Y717" i="79"/>
  <c r="Y718" i="79"/>
  <c r="X719" i="79"/>
  <c r="Y719" i="79"/>
  <c r="X720" i="79"/>
  <c r="X721" i="79"/>
  <c r="Y720" i="79"/>
  <c r="Y721" i="79"/>
  <c r="X722" i="79"/>
  <c r="Y722" i="79"/>
  <c r="X723" i="79"/>
  <c r="Y723" i="79"/>
  <c r="X724" i="79"/>
  <c r="Y724" i="79"/>
  <c r="X725" i="79"/>
  <c r="Y725" i="79"/>
  <c r="X726" i="79"/>
  <c r="Y726" i="79"/>
  <c r="X727" i="79"/>
  <c r="X728" i="79"/>
  <c r="Y727" i="79"/>
  <c r="X729" i="79"/>
  <c r="Y728" i="79"/>
  <c r="X730" i="79"/>
  <c r="Y729" i="79"/>
  <c r="X731" i="79"/>
  <c r="Y730" i="79"/>
  <c r="X732" i="79"/>
  <c r="Y731" i="79"/>
  <c r="Y732" i="79"/>
  <c r="X733" i="79"/>
  <c r="X734" i="79"/>
  <c r="Y733" i="79"/>
  <c r="X735" i="79"/>
  <c r="Y734" i="79"/>
  <c r="X736" i="79"/>
  <c r="Y735" i="79"/>
  <c r="Y736" i="79"/>
  <c r="X737" i="79"/>
  <c r="Y737" i="79"/>
  <c r="X738" i="79"/>
  <c r="Y738" i="79"/>
  <c r="X739" i="79"/>
  <c r="Y739" i="79"/>
  <c r="X740" i="79"/>
  <c r="Y740" i="79"/>
  <c r="X741" i="79"/>
  <c r="X742" i="79"/>
  <c r="Y741" i="79"/>
  <c r="Y742" i="79"/>
  <c r="X743" i="79"/>
  <c r="X744" i="79"/>
  <c r="Y743" i="79"/>
  <c r="X745" i="79"/>
  <c r="Y744" i="79"/>
  <c r="X746" i="79"/>
  <c r="Y745" i="79"/>
  <c r="Y746" i="79"/>
  <c r="X747" i="79"/>
  <c r="Y747" i="79"/>
  <c r="X748" i="79"/>
  <c r="X749" i="79"/>
  <c r="Y748" i="79"/>
  <c r="X750" i="79"/>
  <c r="Y749" i="79"/>
  <c r="X751" i="79"/>
  <c r="Y750" i="79"/>
  <c r="X752" i="79"/>
  <c r="Y751" i="79"/>
  <c r="Y752" i="79"/>
  <c r="X753" i="79"/>
  <c r="Y753" i="79"/>
  <c r="X754" i="79"/>
  <c r="X755" i="79"/>
  <c r="Y754" i="79"/>
  <c r="X756" i="79"/>
  <c r="Y755" i="79"/>
  <c r="Y756" i="79"/>
  <c r="X757" i="79"/>
  <c r="Y757" i="79"/>
  <c r="X758" i="79"/>
  <c r="Y758" i="79"/>
  <c r="X759" i="79"/>
  <c r="Y759" i="79"/>
  <c r="X760" i="79"/>
  <c r="X761" i="79"/>
  <c r="Y760" i="79"/>
  <c r="X762" i="79"/>
  <c r="Y761" i="79"/>
  <c r="Y762" i="79"/>
  <c r="X763" i="79"/>
  <c r="X764" i="79"/>
  <c r="Y763" i="79"/>
  <c r="Y764" i="79"/>
  <c r="X765" i="79"/>
  <c r="X766" i="79"/>
  <c r="Y765" i="79"/>
  <c r="Y766" i="79"/>
  <c r="X767" i="79"/>
  <c r="Y767" i="79"/>
  <c r="X768" i="79"/>
  <c r="Y768" i="79"/>
  <c r="X769" i="79"/>
  <c r="Y769" i="79"/>
  <c r="X770" i="79"/>
  <c r="X771" i="79"/>
  <c r="Y770" i="79"/>
  <c r="Y771" i="79"/>
  <c r="X772" i="79"/>
  <c r="X773" i="79"/>
  <c r="Y772" i="79"/>
  <c r="X774" i="79"/>
  <c r="Y773" i="79"/>
  <c r="X775" i="79"/>
  <c r="Y774" i="79"/>
  <c r="Y775" i="79"/>
  <c r="X776" i="79"/>
  <c r="Y776" i="79"/>
  <c r="X777" i="79"/>
  <c r="Y777" i="79"/>
  <c r="X778" i="79"/>
  <c r="Y778" i="79"/>
  <c r="X779" i="79"/>
  <c r="Y779" i="79"/>
  <c r="X780" i="79"/>
  <c r="X781" i="79"/>
  <c r="Y780" i="79"/>
  <c r="Y781" i="79"/>
  <c r="X782" i="79"/>
  <c r="Y782" i="79"/>
  <c r="X783" i="79"/>
  <c r="X784" i="79"/>
  <c r="Y783" i="79"/>
  <c r="Y784" i="79"/>
  <c r="X785" i="79"/>
  <c r="X786" i="79"/>
  <c r="Y785" i="79"/>
  <c r="X787" i="79"/>
  <c r="Y786" i="79"/>
  <c r="X788" i="79"/>
  <c r="Y787" i="79"/>
  <c r="Y788" i="79"/>
  <c r="X789" i="79"/>
  <c r="Y789" i="79"/>
  <c r="X790" i="79"/>
  <c r="Y790" i="79"/>
  <c r="X791" i="79"/>
  <c r="X792" i="79"/>
  <c r="Y791" i="79"/>
  <c r="X793" i="79"/>
  <c r="Y792" i="79"/>
  <c r="Y793" i="79"/>
  <c r="X794" i="79"/>
  <c r="X795" i="79"/>
  <c r="Y794" i="79"/>
  <c r="Y795" i="79"/>
  <c r="X796" i="79"/>
  <c r="X797" i="79"/>
  <c r="Y796" i="79"/>
  <c r="X798" i="79"/>
  <c r="Y797" i="79"/>
  <c r="Y798" i="79"/>
  <c r="X799" i="79"/>
  <c r="X800" i="79"/>
  <c r="Y799" i="79"/>
  <c r="X801" i="79"/>
  <c r="Y800" i="79"/>
  <c r="Y801" i="79"/>
  <c r="X802" i="79"/>
  <c r="Y802" i="79"/>
  <c r="X803" i="79"/>
  <c r="X804" i="79"/>
  <c r="Y803" i="79"/>
  <c r="X805" i="79"/>
  <c r="Y804" i="79"/>
  <c r="Y805" i="79"/>
  <c r="X806" i="79"/>
  <c r="Y806" i="79"/>
  <c r="X807" i="79"/>
  <c r="X808" i="79"/>
  <c r="Y807" i="79"/>
  <c r="Y808" i="79"/>
  <c r="X809" i="79"/>
  <c r="X810" i="79"/>
  <c r="Y809" i="79"/>
  <c r="Y810" i="79"/>
  <c r="X811" i="79"/>
  <c r="X812" i="79"/>
  <c r="Y811" i="79"/>
  <c r="Y812" i="79"/>
  <c r="X813" i="79"/>
  <c r="X814" i="79"/>
  <c r="Y813" i="79"/>
  <c r="X815" i="79"/>
  <c r="Y814" i="79"/>
  <c r="X816" i="79"/>
  <c r="Y815" i="79"/>
  <c r="Y816" i="79"/>
  <c r="X817" i="79"/>
  <c r="X818" i="79"/>
  <c r="Y817" i="79"/>
  <c r="Y818" i="79"/>
  <c r="X819" i="79"/>
  <c r="Y819" i="79"/>
  <c r="X820" i="79"/>
  <c r="Y820" i="79"/>
  <c r="X821" i="79"/>
  <c r="Y821" i="79"/>
  <c r="X822" i="79"/>
  <c r="X823" i="79"/>
  <c r="Y822" i="79"/>
  <c r="X824" i="79"/>
  <c r="Y823" i="79"/>
  <c r="X825" i="79"/>
  <c r="Y824" i="79"/>
  <c r="Y825" i="79"/>
  <c r="X826" i="79"/>
  <c r="Y826" i="79"/>
  <c r="X827" i="79"/>
  <c r="Y827" i="79"/>
  <c r="X828" i="79"/>
  <c r="X829" i="79"/>
  <c r="Y828" i="79"/>
  <c r="X830" i="79"/>
  <c r="Y829" i="79"/>
  <c r="X831" i="79"/>
  <c r="Y830" i="79"/>
  <c r="X832" i="79"/>
  <c r="Y831" i="79"/>
  <c r="X833" i="79"/>
  <c r="Y832" i="79"/>
  <c r="Y833" i="79"/>
  <c r="X834" i="79"/>
  <c r="X835" i="79"/>
  <c r="Y834" i="79"/>
  <c r="X836" i="79"/>
  <c r="Y835" i="79"/>
  <c r="Y836" i="79"/>
  <c r="X837" i="79"/>
  <c r="X838" i="79"/>
  <c r="Y837" i="79"/>
  <c r="Y838" i="79"/>
  <c r="X839" i="79"/>
  <c r="Y839" i="79"/>
  <c r="X840" i="79"/>
  <c r="Y840" i="79"/>
  <c r="X841" i="79"/>
  <c r="Y841" i="79"/>
  <c r="X842" i="79"/>
  <c r="Y842" i="79"/>
  <c r="X843" i="79"/>
  <c r="X844" i="79"/>
  <c r="Y843" i="79"/>
  <c r="X845" i="79"/>
  <c r="Y844" i="79"/>
  <c r="X846" i="79"/>
  <c r="Y845" i="79"/>
  <c r="X847" i="79"/>
  <c r="Y846" i="79"/>
  <c r="X848" i="79"/>
  <c r="Y847" i="79"/>
  <c r="Y848" i="79"/>
  <c r="X849" i="79"/>
  <c r="Y849" i="79"/>
  <c r="X850" i="79"/>
  <c r="Y850" i="79"/>
  <c r="X851" i="79"/>
  <c r="X852" i="79"/>
  <c r="Y851" i="79"/>
  <c r="Y852" i="79"/>
  <c r="X853" i="79"/>
  <c r="Y853" i="79"/>
  <c r="X854" i="79"/>
  <c r="Y854" i="79"/>
  <c r="X855" i="79"/>
  <c r="Y855" i="79"/>
  <c r="X856" i="79"/>
  <c r="Y856" i="79"/>
  <c r="X857" i="79"/>
  <c r="Y857" i="79"/>
  <c r="X858" i="79"/>
  <c r="X859" i="79"/>
  <c r="Y858" i="79"/>
  <c r="X860" i="79"/>
  <c r="Y859" i="79"/>
  <c r="Y860" i="79"/>
  <c r="X861" i="79"/>
  <c r="Y861" i="79"/>
  <c r="X862" i="79"/>
  <c r="Y862" i="79"/>
  <c r="X863" i="79"/>
  <c r="Y863" i="79"/>
  <c r="X864" i="79"/>
  <c r="X865" i="79"/>
  <c r="Y864" i="79"/>
  <c r="X866" i="79"/>
  <c r="Y865" i="79"/>
  <c r="Y866" i="79"/>
  <c r="X867" i="79"/>
  <c r="Y867" i="79"/>
  <c r="X868" i="79"/>
  <c r="X869" i="79"/>
  <c r="Y868" i="79"/>
  <c r="X870" i="79"/>
  <c r="Y869" i="79"/>
  <c r="Y870" i="79"/>
  <c r="X871" i="79"/>
  <c r="X872" i="79"/>
  <c r="Y871" i="79"/>
  <c r="X873" i="79"/>
  <c r="Y872" i="79"/>
  <c r="X874" i="79"/>
  <c r="Y873" i="79"/>
  <c r="X875" i="79"/>
  <c r="Y874" i="79"/>
  <c r="X876" i="79"/>
  <c r="Y875" i="79"/>
  <c r="Y876" i="79"/>
  <c r="X877" i="79"/>
  <c r="X878" i="79"/>
  <c r="Y877" i="79"/>
  <c r="Y878" i="79"/>
  <c r="X879" i="79"/>
  <c r="X880" i="79"/>
  <c r="Y879" i="79"/>
  <c r="Y880" i="79"/>
  <c r="X881" i="79"/>
  <c r="Y881" i="79"/>
  <c r="X882" i="79"/>
  <c r="Y882" i="79"/>
  <c r="X883" i="79"/>
  <c r="Y883" i="79"/>
  <c r="X884" i="79"/>
  <c r="Y884" i="79"/>
  <c r="X885" i="79"/>
  <c r="X886" i="79"/>
  <c r="Y885" i="79"/>
  <c r="Y886" i="79"/>
  <c r="X887" i="79"/>
  <c r="Y887" i="79"/>
  <c r="X888" i="79"/>
  <c r="X889" i="79"/>
  <c r="Y888" i="79"/>
  <c r="X890" i="79"/>
  <c r="Y889" i="79"/>
  <c r="Y890" i="79"/>
  <c r="X891" i="79"/>
  <c r="Y891" i="79"/>
  <c r="X892" i="79"/>
  <c r="X893" i="79"/>
  <c r="Y892" i="79"/>
  <c r="X894" i="79"/>
  <c r="Y893" i="79"/>
  <c r="X895" i="79"/>
  <c r="Y894" i="79"/>
  <c r="Y895" i="79"/>
  <c r="X896" i="79"/>
  <c r="X897" i="79"/>
  <c r="Y896" i="79"/>
  <c r="Y897" i="79"/>
  <c r="X898" i="79"/>
  <c r="Y898" i="79"/>
  <c r="X899" i="79"/>
  <c r="Y899" i="79"/>
  <c r="X900" i="79"/>
  <c r="Y900" i="79"/>
  <c r="X901" i="79"/>
  <c r="Y901" i="79"/>
  <c r="X902" i="79"/>
  <c r="Y902" i="79"/>
  <c r="X903" i="79"/>
  <c r="Y903" i="79"/>
  <c r="X904" i="79"/>
  <c r="Y904" i="79"/>
  <c r="X905" i="79"/>
  <c r="X906" i="79"/>
  <c r="Y905" i="79"/>
  <c r="Y906" i="79"/>
  <c r="X907" i="79"/>
  <c r="X908" i="79"/>
  <c r="Y907" i="79"/>
  <c r="Y908" i="79"/>
  <c r="X909" i="79"/>
  <c r="X910" i="79"/>
  <c r="Y909" i="79"/>
  <c r="X911" i="79"/>
  <c r="Y910" i="79"/>
  <c r="X912" i="79"/>
  <c r="Y911" i="79"/>
  <c r="Y912" i="79"/>
  <c r="X913" i="79"/>
  <c r="Y913" i="79"/>
  <c r="X914" i="79"/>
  <c r="X915" i="79"/>
  <c r="Y914" i="79"/>
  <c r="X916" i="79"/>
  <c r="Y915" i="79"/>
  <c r="X917" i="79"/>
  <c r="Y916" i="79"/>
  <c r="Y917" i="79"/>
  <c r="X918" i="79"/>
  <c r="X919" i="79"/>
  <c r="Y918" i="79"/>
  <c r="Y919" i="79"/>
  <c r="X920" i="79"/>
  <c r="X921" i="79"/>
  <c r="Y920" i="79"/>
  <c r="Y921" i="79"/>
  <c r="X922" i="79"/>
  <c r="Y922" i="79"/>
  <c r="X923" i="79"/>
  <c r="X924" i="79"/>
  <c r="Y923" i="79"/>
  <c r="X925" i="79"/>
  <c r="Y924" i="79"/>
  <c r="Y925" i="79"/>
  <c r="X926" i="79"/>
  <c r="Y926" i="79"/>
  <c r="X927" i="79"/>
  <c r="X928" i="79"/>
  <c r="Y927" i="79"/>
  <c r="X929" i="79"/>
  <c r="Y928" i="79"/>
  <c r="X930" i="79"/>
  <c r="Y929" i="79"/>
  <c r="Y930" i="79"/>
  <c r="X931" i="79"/>
  <c r="Y931" i="79"/>
  <c r="X932" i="79"/>
  <c r="Y932" i="79"/>
  <c r="X933" i="79"/>
  <c r="X934" i="79"/>
  <c r="Y933" i="79"/>
  <c r="X935" i="79"/>
  <c r="Y934" i="79"/>
  <c r="Y935" i="79"/>
  <c r="X936" i="79"/>
  <c r="Y936" i="79"/>
  <c r="X937" i="79"/>
  <c r="X938" i="79"/>
  <c r="Y937" i="79"/>
  <c r="X939" i="79"/>
  <c r="Y938" i="79"/>
  <c r="X940" i="79"/>
  <c r="Y939" i="79"/>
  <c r="X941" i="79"/>
  <c r="Y940" i="79"/>
  <c r="Y941" i="79"/>
  <c r="X942" i="79"/>
  <c r="X943" i="79"/>
  <c r="Y942" i="79"/>
  <c r="Y943" i="79"/>
  <c r="X944" i="79"/>
  <c r="Y944" i="79"/>
  <c r="X945" i="79"/>
  <c r="X946" i="79"/>
  <c r="Y945" i="79"/>
  <c r="X947" i="79"/>
  <c r="Y946" i="79"/>
  <c r="X948" i="79"/>
  <c r="Y947" i="79"/>
  <c r="Y948" i="79"/>
  <c r="X949" i="79"/>
  <c r="Y949" i="79"/>
  <c r="X950" i="79"/>
  <c r="Y950" i="79"/>
  <c r="X951" i="79"/>
  <c r="X952" i="79"/>
  <c r="Y951" i="79"/>
  <c r="Y952" i="79"/>
  <c r="X953" i="79"/>
  <c r="Y953" i="79"/>
  <c r="X954" i="79"/>
  <c r="Y954" i="79"/>
  <c r="X955" i="79"/>
  <c r="X956" i="79"/>
  <c r="Y955" i="79"/>
  <c r="Y956" i="79"/>
  <c r="X957" i="79"/>
  <c r="X958" i="79"/>
  <c r="Y957" i="79"/>
  <c r="X959" i="79"/>
  <c r="Y958" i="79"/>
  <c r="X960" i="79"/>
  <c r="Y959" i="79"/>
  <c r="X961" i="79"/>
  <c r="Y960" i="79"/>
  <c r="X962" i="79"/>
  <c r="Y961" i="79"/>
  <c r="Y962" i="79"/>
  <c r="X963" i="79"/>
  <c r="X964" i="79"/>
  <c r="Y963" i="79"/>
  <c r="Y964" i="79"/>
  <c r="X965" i="79"/>
  <c r="Y965" i="79"/>
  <c r="X966" i="79"/>
  <c r="X967" i="79"/>
  <c r="Y966" i="79"/>
  <c r="Y967" i="79"/>
  <c r="X968" i="79"/>
  <c r="Y968" i="79"/>
  <c r="X969" i="79"/>
  <c r="X970" i="79"/>
  <c r="Y969" i="79"/>
  <c r="Y970" i="79"/>
  <c r="X971" i="79"/>
  <c r="X972" i="79"/>
  <c r="Y971" i="79"/>
  <c r="X973" i="79"/>
  <c r="Y972" i="79"/>
  <c r="Y973" i="79"/>
  <c r="X974" i="79"/>
  <c r="Y974" i="79"/>
  <c r="X975" i="79"/>
  <c r="Y975" i="79"/>
  <c r="X976" i="79"/>
  <c r="Y976" i="79"/>
  <c r="X977" i="79"/>
  <c r="X978" i="79"/>
  <c r="Y977" i="79"/>
  <c r="X979" i="79"/>
  <c r="Y978" i="79"/>
  <c r="X980" i="79"/>
  <c r="Y979" i="79"/>
  <c r="Y980" i="79"/>
  <c r="X981" i="79"/>
  <c r="Y981" i="79"/>
  <c r="X982" i="79"/>
  <c r="Y982" i="79"/>
  <c r="X983" i="79"/>
  <c r="X984" i="79"/>
  <c r="Y983" i="79"/>
  <c r="X985" i="79"/>
  <c r="Y984" i="79"/>
  <c r="Y985" i="79"/>
  <c r="X986" i="79"/>
  <c r="Y986" i="79"/>
  <c r="X987" i="79"/>
  <c r="X988" i="79"/>
  <c r="Y987" i="79"/>
  <c r="Y988" i="79"/>
  <c r="X989" i="79"/>
  <c r="Y989" i="79"/>
  <c r="X990" i="79"/>
  <c r="X991" i="79"/>
  <c r="Y990" i="79"/>
  <c r="X992" i="79"/>
  <c r="Y991" i="79"/>
  <c r="Y992" i="79"/>
  <c r="X993" i="79"/>
  <c r="Y993" i="79"/>
  <c r="X994" i="79"/>
  <c r="X995" i="79"/>
  <c r="Y994" i="79"/>
  <c r="Y995" i="79"/>
  <c r="X996" i="79"/>
  <c r="Y996" i="79"/>
  <c r="X997" i="79"/>
  <c r="X998" i="79"/>
  <c r="Y997" i="79"/>
  <c r="Y998" i="79"/>
  <c r="X999" i="79"/>
  <c r="X1000" i="79"/>
  <c r="Y999" i="79"/>
  <c r="Y1000" i="79"/>
  <c r="X1001" i="79"/>
  <c r="Y1001" i="79"/>
  <c r="X1002" i="79"/>
  <c r="X1003" i="79"/>
  <c r="Y1002" i="79"/>
  <c r="X1004" i="79"/>
  <c r="Y1003" i="79"/>
  <c r="X1005" i="79"/>
  <c r="Y1004" i="79"/>
  <c r="Y1005" i="79"/>
  <c r="X1006" i="79"/>
  <c r="Y1006" i="79"/>
  <c r="X1007" i="79"/>
  <c r="X1008" i="79"/>
  <c r="Y1007" i="79"/>
  <c r="X1009" i="79"/>
  <c r="Y1008" i="79"/>
  <c r="X1010" i="79"/>
  <c r="Y1009" i="79"/>
  <c r="Y1010" i="79"/>
  <c r="X1011" i="79"/>
  <c r="Y1011" i="79"/>
  <c r="X1012" i="79"/>
  <c r="Y1012" i="79"/>
  <c r="X1013" i="79"/>
  <c r="X1014" i="79"/>
  <c r="Y1013" i="79"/>
  <c r="X1015" i="79"/>
  <c r="Y1014" i="79"/>
  <c r="Y1015" i="79"/>
  <c r="X1016" i="79"/>
  <c r="Y1016" i="79"/>
  <c r="X1017" i="79"/>
  <c r="X1018" i="79"/>
  <c r="Y1017" i="79"/>
  <c r="X1019" i="79"/>
  <c r="Y1018" i="79"/>
  <c r="X1020" i="79"/>
  <c r="Y1019" i="79"/>
  <c r="Y1020" i="79"/>
  <c r="X1021" i="79"/>
  <c r="X1022" i="79"/>
  <c r="Y1021" i="79"/>
  <c r="Y1022" i="79"/>
  <c r="X1023" i="79"/>
  <c r="X1024" i="79"/>
  <c r="Y1023" i="79"/>
  <c r="Y1024" i="79"/>
  <c r="X1025" i="79"/>
  <c r="Y1025" i="79"/>
  <c r="X1026" i="79"/>
  <c r="Y1026" i="79"/>
  <c r="X1027" i="79"/>
  <c r="Y1027" i="79"/>
  <c r="X1028" i="79"/>
  <c r="Y1028" i="79"/>
  <c r="X1029" i="79"/>
  <c r="X1030" i="79"/>
  <c r="Y1029" i="79"/>
  <c r="X1031" i="79"/>
  <c r="Y1030" i="79"/>
  <c r="X1032" i="79"/>
  <c r="Y1031" i="79"/>
  <c r="Y1032" i="79"/>
  <c r="X1033" i="79"/>
  <c r="Y1033" i="79"/>
  <c r="X1034" i="79"/>
  <c r="Y1034" i="79"/>
  <c r="X1035" i="79"/>
  <c r="X1036" i="79"/>
  <c r="Y1035" i="79"/>
  <c r="Y1036" i="79"/>
  <c r="X1037" i="79"/>
  <c r="Y1037" i="79"/>
  <c r="X1038" i="79"/>
  <c r="Y1038" i="79"/>
  <c r="X1039" i="79"/>
  <c r="X1040" i="79"/>
  <c r="Y1039" i="79"/>
  <c r="X1041" i="79"/>
  <c r="Y1040" i="79"/>
  <c r="Y1041" i="79"/>
  <c r="X1042" i="79"/>
  <c r="X1043" i="79"/>
  <c r="Y1042" i="79"/>
  <c r="Y1043" i="79"/>
  <c r="X1044" i="79"/>
  <c r="Y1044" i="79"/>
  <c r="X1045" i="79"/>
  <c r="X1046" i="79"/>
  <c r="Y1045" i="79"/>
  <c r="X1047" i="79"/>
  <c r="Y1046" i="79"/>
  <c r="X1048" i="79"/>
  <c r="Y1047" i="79"/>
  <c r="Y1048" i="79"/>
  <c r="X1049" i="79"/>
  <c r="X1050" i="79"/>
  <c r="Y1049" i="79"/>
  <c r="Y1050" i="79"/>
  <c r="X1051" i="79"/>
  <c r="X1052" i="79"/>
  <c r="Y1051" i="79"/>
  <c r="X1053" i="79"/>
  <c r="Y1052" i="79"/>
  <c r="Y1053" i="79"/>
  <c r="X1054" i="79"/>
  <c r="Y1054" i="79"/>
  <c r="X1055" i="79"/>
  <c r="Y1055" i="79"/>
  <c r="X1056" i="79"/>
  <c r="X1057" i="79"/>
  <c r="Y1056" i="79"/>
  <c r="X1058" i="79"/>
  <c r="Y1057" i="79"/>
  <c r="Y1058" i="79"/>
  <c r="X1059" i="79"/>
  <c r="Y1059" i="79"/>
  <c r="X1060" i="79"/>
  <c r="Y1060" i="79"/>
  <c r="X1061" i="79"/>
  <c r="X1062" i="79"/>
  <c r="Y1061" i="79"/>
  <c r="Y1062" i="79"/>
  <c r="X1063" i="79"/>
  <c r="X1064" i="79"/>
  <c r="Y1063" i="79"/>
  <c r="X1065" i="79"/>
  <c r="Y1064" i="79"/>
  <c r="Y1065" i="79"/>
  <c r="X1066" i="79"/>
  <c r="Y1066" i="79"/>
  <c r="X1067" i="79"/>
  <c r="Y1067" i="79"/>
  <c r="X1068" i="79"/>
  <c r="Y1068" i="79"/>
  <c r="X1069" i="79"/>
  <c r="X1070" i="79"/>
  <c r="Y1069" i="79"/>
  <c r="X1071" i="79"/>
  <c r="Y1070" i="79"/>
  <c r="X1072" i="79"/>
  <c r="Y1071" i="79"/>
  <c r="Y1072" i="79"/>
  <c r="X1073" i="79"/>
  <c r="Y1073" i="79"/>
  <c r="X1074" i="79"/>
  <c r="Y1074" i="79"/>
  <c r="X1075" i="79"/>
  <c r="Y1075" i="79"/>
  <c r="X1076" i="79"/>
  <c r="X1077" i="79"/>
  <c r="Y1076" i="79"/>
  <c r="Y1077" i="79"/>
  <c r="X1078" i="79"/>
  <c r="Y1078" i="79"/>
  <c r="X1079" i="79"/>
  <c r="Y1079" i="79"/>
  <c r="X1080" i="79"/>
  <c r="X1081" i="79"/>
  <c r="Y1080" i="79"/>
  <c r="X1082" i="79"/>
  <c r="Y1081" i="79"/>
  <c r="X1083" i="79"/>
  <c r="Y1082" i="79"/>
  <c r="Y1083" i="79"/>
  <c r="X1084" i="79"/>
  <c r="Y1084" i="79"/>
  <c r="X1085" i="79"/>
  <c r="Y1085" i="79"/>
  <c r="X1086" i="79"/>
  <c r="Y1086" i="79"/>
  <c r="X1087" i="79"/>
  <c r="Y1087" i="79"/>
  <c r="X1088" i="79"/>
  <c r="Y1088" i="79"/>
  <c r="X1089" i="79"/>
  <c r="X1090" i="79"/>
  <c r="Y1089" i="79"/>
  <c r="Y1090" i="79"/>
  <c r="X1091" i="79"/>
  <c r="X1092" i="79"/>
  <c r="Y1091" i="79"/>
  <c r="X1093" i="79"/>
  <c r="Y1092" i="79"/>
  <c r="Y1093" i="79"/>
  <c r="X1094" i="79"/>
  <c r="Y1094" i="79"/>
  <c r="X1095" i="79"/>
  <c r="Y1095" i="79"/>
  <c r="X1096" i="79"/>
  <c r="X1097" i="79"/>
  <c r="Y1096" i="79"/>
  <c r="Y1097" i="79"/>
  <c r="X1098" i="79"/>
  <c r="X1099" i="79"/>
  <c r="Y1098" i="79"/>
  <c r="Y1099" i="79"/>
  <c r="X1100" i="79"/>
  <c r="X1101" i="79"/>
  <c r="Y1100" i="79"/>
  <c r="X1102" i="79"/>
  <c r="Y1101" i="79"/>
  <c r="X1103" i="79"/>
  <c r="Y1102" i="79"/>
  <c r="X1104" i="79"/>
  <c r="Y1103" i="79"/>
  <c r="Y1104" i="79"/>
  <c r="X1105" i="79"/>
  <c r="Y1105" i="79"/>
  <c r="X1106" i="79"/>
  <c r="X1107" i="79"/>
  <c r="Y1106" i="79"/>
  <c r="X1108" i="79"/>
  <c r="Y1107" i="79"/>
  <c r="X1109" i="79"/>
  <c r="Y1108" i="79"/>
  <c r="Y1109" i="79"/>
  <c r="X1110" i="79"/>
  <c r="Y1110" i="79"/>
  <c r="X1111" i="79"/>
  <c r="X1112" i="79"/>
  <c r="Y1111" i="79"/>
  <c r="Y1112" i="79"/>
  <c r="X1113" i="79"/>
  <c r="X1114" i="79"/>
  <c r="Y1113" i="79"/>
  <c r="X1115" i="79"/>
  <c r="Y1114" i="79"/>
  <c r="X1116" i="79"/>
  <c r="Y1115" i="79"/>
  <c r="X1117" i="79"/>
  <c r="Y1116" i="79"/>
  <c r="X1118" i="79"/>
  <c r="Y1117" i="79"/>
  <c r="X1119" i="79"/>
  <c r="Y1118" i="79"/>
  <c r="X1120" i="79"/>
  <c r="Y1119" i="79"/>
  <c r="Y1120" i="79"/>
  <c r="X1121" i="79"/>
  <c r="Y1121" i="79"/>
  <c r="X1122" i="79"/>
  <c r="Y1122" i="79"/>
  <c r="X1123" i="79"/>
  <c r="Y1123" i="79"/>
  <c r="X1124" i="79"/>
  <c r="Y1124" i="79"/>
  <c r="X1125" i="79"/>
  <c r="Y1125" i="79"/>
  <c r="X1126" i="79"/>
  <c r="X1127" i="79"/>
  <c r="Y1126" i="79"/>
  <c r="Y1127" i="79"/>
  <c r="X1128" i="79"/>
  <c r="X1129" i="79"/>
  <c r="Y1128" i="79"/>
  <c r="X1130" i="79"/>
  <c r="Y1129" i="79"/>
  <c r="X1131" i="79"/>
  <c r="Y1130" i="79"/>
  <c r="X1132" i="79"/>
  <c r="Y1131" i="79"/>
  <c r="X1133" i="79"/>
  <c r="Y1132" i="79"/>
  <c r="Y1133" i="79"/>
  <c r="X1134" i="79"/>
  <c r="X1135" i="79"/>
  <c r="Y1134" i="79"/>
  <c r="Y1135" i="79"/>
  <c r="X1136" i="79"/>
  <c r="X1137" i="79"/>
  <c r="Y1136" i="79"/>
  <c r="X1138" i="79"/>
  <c r="Y1137" i="79"/>
  <c r="X1139" i="79"/>
  <c r="Y1138" i="79"/>
  <c r="Y1139" i="79"/>
  <c r="X1140" i="79"/>
  <c r="X1141" i="79"/>
  <c r="Y1140" i="79"/>
  <c r="X1142" i="79"/>
  <c r="Y1141" i="79"/>
  <c r="X1143" i="79"/>
  <c r="Y1142" i="79"/>
  <c r="X1144" i="79"/>
  <c r="Y1143" i="79"/>
  <c r="Y1144" i="79"/>
  <c r="X1145" i="79"/>
  <c r="X1146" i="79"/>
  <c r="Y1145" i="79"/>
  <c r="X1147" i="79"/>
  <c r="Y1146" i="79"/>
  <c r="X1148" i="79"/>
  <c r="Y1147" i="79"/>
  <c r="Y1148" i="79"/>
  <c r="X1149" i="79"/>
  <c r="Y1149" i="79"/>
  <c r="X1150" i="79"/>
  <c r="X1151" i="79"/>
  <c r="Y1150" i="79"/>
  <c r="X1152" i="79"/>
  <c r="Y1151" i="79"/>
  <c r="X1153" i="79"/>
  <c r="Y1152" i="79"/>
  <c r="Y1153" i="79"/>
  <c r="X1154" i="79"/>
  <c r="Y1154" i="79"/>
  <c r="X1155" i="79"/>
  <c r="X1156" i="79"/>
  <c r="Y1155" i="79"/>
  <c r="Y1156" i="79"/>
  <c r="X1157" i="79"/>
  <c r="Y1157" i="79"/>
  <c r="X1158" i="79"/>
  <c r="Y1158" i="79"/>
  <c r="X1159" i="79"/>
  <c r="Y1159" i="79"/>
  <c r="X1160" i="79"/>
  <c r="Y1160" i="79"/>
  <c r="X1161" i="79"/>
  <c r="Y1161" i="79"/>
  <c r="X1162" i="79"/>
  <c r="Y1162" i="79"/>
  <c r="X1163" i="79"/>
  <c r="X1164" i="79"/>
  <c r="Y1163" i="79"/>
  <c r="Y1164" i="79"/>
  <c r="X1165" i="79"/>
  <c r="Y1165" i="79"/>
  <c r="X1166" i="79"/>
  <c r="X1167" i="79"/>
  <c r="Y1166" i="79"/>
  <c r="X1168" i="79"/>
  <c r="Y1167" i="79"/>
  <c r="X1169" i="79"/>
  <c r="Y1168" i="79"/>
  <c r="Y1169" i="79"/>
  <c r="X1170" i="79"/>
  <c r="X1171" i="79"/>
  <c r="Y1170" i="79"/>
  <c r="X1172" i="79"/>
  <c r="Y1171" i="79"/>
  <c r="Y1172" i="79"/>
  <c r="X1173" i="79"/>
  <c r="Y1173" i="79"/>
  <c r="X1174" i="79"/>
  <c r="X1175" i="79"/>
  <c r="Y1174" i="79"/>
  <c r="Y1175" i="79"/>
  <c r="X1176" i="79"/>
  <c r="Y1176" i="79"/>
  <c r="X1177" i="79"/>
  <c r="X1178" i="79"/>
  <c r="Y1177" i="79"/>
  <c r="X1179" i="79"/>
  <c r="Y1178" i="79"/>
  <c r="Y1179" i="79"/>
  <c r="X1180" i="79"/>
  <c r="X1181" i="79"/>
  <c r="Y1180" i="79"/>
  <c r="X1182" i="79"/>
  <c r="Y1181" i="79"/>
  <c r="X1183" i="79"/>
  <c r="Y1182" i="79"/>
  <c r="X1184" i="79"/>
  <c r="Y1183" i="79"/>
  <c r="Y1184" i="79"/>
  <c r="X1185" i="79"/>
  <c r="Y1185" i="79"/>
  <c r="X1186" i="79"/>
  <c r="X1187" i="79"/>
  <c r="Y1186" i="79"/>
  <c r="Y1187" i="79"/>
  <c r="X1188" i="79"/>
  <c r="Y1188" i="79"/>
  <c r="X1189" i="79"/>
  <c r="Y1189" i="79"/>
  <c r="X1190" i="79"/>
  <c r="Y1190" i="79"/>
  <c r="X1191" i="79"/>
  <c r="X1192" i="79"/>
  <c r="Y1191" i="79"/>
  <c r="Y1192" i="79"/>
  <c r="X1193" i="79"/>
  <c r="X1194" i="79"/>
  <c r="Y1193" i="79"/>
  <c r="X1195" i="79"/>
  <c r="Y1194" i="79"/>
  <c r="Y1195" i="79"/>
  <c r="X1196" i="79"/>
  <c r="X1197" i="79"/>
  <c r="Y1196" i="79"/>
  <c r="X1198" i="79"/>
  <c r="Y1197" i="79"/>
  <c r="X1199" i="79"/>
  <c r="Y1198" i="79"/>
  <c r="X1200" i="79"/>
  <c r="Y1199" i="79"/>
  <c r="X1201" i="79"/>
  <c r="Y1200" i="79"/>
  <c r="Y1201" i="79"/>
  <c r="X1202" i="79"/>
  <c r="Y1202" i="79"/>
  <c r="X1203" i="79"/>
  <c r="X1204" i="79"/>
  <c r="Y1203" i="79"/>
  <c r="X1205" i="79"/>
  <c r="Y1204" i="79"/>
  <c r="Y1205" i="79"/>
  <c r="X1206" i="79"/>
  <c r="X1207" i="79"/>
  <c r="Y1206" i="79"/>
  <c r="X1208" i="79"/>
  <c r="Y1207" i="79"/>
  <c r="Y1208" i="79"/>
  <c r="X1209" i="79"/>
  <c r="Y1209" i="79"/>
  <c r="X1210" i="79"/>
  <c r="X1211" i="79"/>
  <c r="Y1210" i="79"/>
  <c r="Y1211" i="79"/>
  <c r="X1212" i="79"/>
  <c r="Y1212" i="79"/>
  <c r="X1213" i="79"/>
  <c r="Y1213" i="79"/>
  <c r="X1214" i="79"/>
  <c r="Y1214" i="79"/>
  <c r="X1215" i="79"/>
  <c r="X1216" i="79"/>
  <c r="Y1215" i="79"/>
  <c r="Y1216" i="79"/>
  <c r="X1217" i="79"/>
  <c r="X1218" i="79"/>
  <c r="Y1217" i="79"/>
  <c r="Y1218" i="79"/>
  <c r="X1219" i="79"/>
  <c r="X1220" i="79"/>
  <c r="Y1219" i="79"/>
  <c r="Y1220" i="79"/>
  <c r="X1221" i="79"/>
  <c r="X1222" i="79"/>
  <c r="Y1221" i="79"/>
  <c r="X1223" i="79"/>
  <c r="Y1222" i="79"/>
  <c r="X1224" i="79"/>
  <c r="Y1223" i="79"/>
  <c r="X1225" i="79"/>
  <c r="Y1224" i="79"/>
  <c r="Y1225" i="79"/>
  <c r="X1226" i="79"/>
  <c r="X1227" i="79"/>
  <c r="Y1226" i="79"/>
  <c r="X1228" i="79"/>
  <c r="Y1227" i="79"/>
  <c r="X1229" i="79"/>
  <c r="Y1228" i="79"/>
  <c r="Y1229" i="79"/>
  <c r="X1230" i="79"/>
  <c r="Y1230" i="79"/>
  <c r="X1231" i="79"/>
  <c r="Y1231" i="79"/>
  <c r="X1232" i="79"/>
  <c r="X1233" i="79"/>
  <c r="Y1232" i="79"/>
  <c r="Y1233" i="79"/>
  <c r="X1234" i="79"/>
  <c r="Y1234" i="79"/>
  <c r="X1235" i="79"/>
  <c r="Y1235" i="79"/>
  <c r="X1236" i="79"/>
  <c r="Y1236" i="79"/>
  <c r="X1237" i="79"/>
  <c r="X1238" i="79"/>
  <c r="Y1237" i="79"/>
  <c r="X1239" i="79"/>
  <c r="Y1238" i="79"/>
  <c r="X1240" i="79"/>
  <c r="Y1239" i="79"/>
  <c r="Y1240" i="79"/>
  <c r="X1241" i="79"/>
  <c r="Y1241" i="79"/>
  <c r="X1242" i="79"/>
  <c r="Y1242" i="79"/>
  <c r="X1243" i="79"/>
  <c r="X1244" i="79"/>
  <c r="Y1243" i="79"/>
  <c r="Y1244" i="79"/>
  <c r="X1245" i="79"/>
  <c r="X1246" i="79"/>
  <c r="Y1245" i="79"/>
  <c r="Y1246" i="79"/>
  <c r="X1247" i="79"/>
  <c r="X1248" i="79"/>
  <c r="Y1247" i="79"/>
  <c r="Y1248" i="79"/>
  <c r="X1249" i="79"/>
  <c r="X1250" i="79"/>
  <c r="Y1249" i="79"/>
  <c r="X1251" i="79"/>
  <c r="Y1250" i="79"/>
  <c r="Y1251" i="79"/>
  <c r="X1252" i="79"/>
  <c r="Y1252" i="79"/>
  <c r="X1253" i="79"/>
  <c r="Y1253" i="79"/>
  <c r="X1254" i="79"/>
  <c r="Y1254" i="79"/>
  <c r="X1255" i="79"/>
  <c r="X1256" i="79"/>
  <c r="Y1255" i="79"/>
  <c r="X1257" i="79"/>
  <c r="Y1256" i="79"/>
  <c r="Y1257" i="79"/>
  <c r="X1258" i="79"/>
  <c r="Y1258" i="79"/>
  <c r="X1259" i="79"/>
  <c r="X1260" i="79"/>
  <c r="Y1259" i="79"/>
  <c r="X1261" i="79"/>
  <c r="Y1260" i="79"/>
  <c r="X1262" i="79"/>
  <c r="Y1261" i="79"/>
  <c r="Y1262" i="79"/>
  <c r="X1263" i="79"/>
  <c r="X1264" i="79"/>
  <c r="Y1263" i="79"/>
  <c r="X1265" i="79"/>
  <c r="Y1264" i="79"/>
  <c r="X1266" i="79"/>
  <c r="Y1265" i="79"/>
  <c r="X1267" i="79"/>
  <c r="Y1266" i="79"/>
  <c r="Y1267" i="79"/>
  <c r="X1268" i="79"/>
  <c r="Y1268" i="79"/>
  <c r="X1269" i="79"/>
  <c r="X1270" i="79"/>
  <c r="Y1269" i="79"/>
  <c r="X1271" i="79"/>
  <c r="Y1270" i="79"/>
  <c r="X1272" i="79"/>
  <c r="Y1271" i="79"/>
  <c r="Y1272" i="79"/>
  <c r="X1273" i="79"/>
  <c r="X1274" i="79"/>
  <c r="Y1273" i="79"/>
  <c r="X1275" i="79"/>
  <c r="Y1274" i="79"/>
  <c r="Y1275" i="79"/>
  <c r="X1276" i="79"/>
  <c r="X1277" i="79"/>
  <c r="Y1276" i="79"/>
  <c r="Y1277" i="79"/>
  <c r="X1278" i="79"/>
  <c r="Y1278" i="79"/>
  <c r="X1279" i="79"/>
  <c r="Y1279" i="79"/>
  <c r="X1280" i="79"/>
  <c r="X1281" i="79"/>
  <c r="Y1280" i="79"/>
  <c r="X1282" i="79"/>
  <c r="Y1281" i="79"/>
  <c r="Y1282" i="79"/>
  <c r="X1283" i="79"/>
  <c r="X1284" i="79"/>
  <c r="Y1283" i="79"/>
  <c r="X1285" i="79"/>
  <c r="Y1284" i="79"/>
  <c r="X1286" i="79"/>
  <c r="Y1285" i="79"/>
  <c r="X1287" i="79"/>
  <c r="Y1286" i="79"/>
  <c r="X1288" i="79"/>
  <c r="Y1287" i="79"/>
  <c r="X1289" i="79"/>
  <c r="Y1288" i="79"/>
  <c r="Y1289" i="79"/>
  <c r="X1290" i="79"/>
  <c r="X1291" i="79"/>
  <c r="Y1290" i="79"/>
  <c r="X1292" i="79"/>
  <c r="Y1291" i="79"/>
  <c r="X1293" i="79"/>
  <c r="Y1292" i="79"/>
  <c r="Y1293" i="79"/>
  <c r="X1294" i="79"/>
  <c r="X1295" i="79"/>
  <c r="Y1294" i="79"/>
  <c r="X1296" i="79"/>
  <c r="Y1295" i="79"/>
  <c r="Y1296" i="79"/>
  <c r="X1297" i="79"/>
  <c r="Y1297" i="79"/>
  <c r="X1298" i="79"/>
  <c r="X1299" i="79"/>
  <c r="Y1298" i="79"/>
  <c r="Y1299" i="79"/>
  <c r="X1300" i="79"/>
  <c r="Y1300" i="79"/>
  <c r="X1301" i="79"/>
  <c r="Y1301" i="79"/>
  <c r="X1302" i="79"/>
  <c r="Y1302" i="79"/>
  <c r="X1303" i="79"/>
  <c r="X1304" i="79"/>
  <c r="Y1303" i="79"/>
  <c r="Y1304" i="79"/>
  <c r="X1305" i="79"/>
  <c r="X1306" i="79"/>
  <c r="Y1305" i="79"/>
  <c r="X1307" i="79"/>
  <c r="Y1306" i="79"/>
  <c r="X1308" i="79"/>
  <c r="Y1307" i="79"/>
  <c r="X1309" i="79"/>
  <c r="Y1308" i="79"/>
  <c r="X1310" i="79"/>
  <c r="Y1309" i="79"/>
  <c r="X1311" i="79"/>
  <c r="Y1310" i="79"/>
  <c r="Y1311" i="79"/>
  <c r="X1312" i="79"/>
  <c r="X1313" i="79"/>
  <c r="Y1312" i="79"/>
  <c r="Y1313" i="79"/>
  <c r="X1314" i="79"/>
  <c r="Y1314" i="79"/>
  <c r="X1315" i="79"/>
  <c r="Y1315" i="79"/>
  <c r="X1316" i="79"/>
  <c r="Y1316" i="79"/>
  <c r="X1317" i="79"/>
  <c r="X1318" i="79"/>
  <c r="Y1317" i="79"/>
  <c r="X1319" i="79"/>
  <c r="Y1318" i="79"/>
  <c r="X1320" i="79"/>
  <c r="Y1319" i="79"/>
  <c r="Y1320" i="79"/>
  <c r="X1321" i="79"/>
  <c r="Y1321" i="79"/>
  <c r="X1322" i="79"/>
  <c r="Y1322" i="79"/>
  <c r="X1323" i="79"/>
  <c r="Y1323" i="79"/>
  <c r="X1324" i="79"/>
  <c r="Y1324" i="79"/>
  <c r="X1325" i="79"/>
  <c r="Y1325" i="79"/>
  <c r="X1326" i="79"/>
  <c r="X1327" i="79"/>
  <c r="Y1326" i="79"/>
  <c r="X1328" i="79"/>
  <c r="Y1327" i="79"/>
  <c r="Y1328" i="79"/>
  <c r="X1329" i="79"/>
  <c r="X1330" i="79"/>
  <c r="Y1329" i="79"/>
  <c r="X1331" i="79"/>
  <c r="Y1330" i="79"/>
  <c r="X1332" i="79"/>
  <c r="Y1331" i="79"/>
  <c r="X1333" i="79"/>
  <c r="Y1332" i="79"/>
  <c r="Y1333" i="79"/>
  <c r="X1334" i="79"/>
  <c r="Y1334" i="79"/>
  <c r="X1335" i="79"/>
  <c r="Y1335" i="79"/>
  <c r="X1336" i="79"/>
  <c r="Y1336" i="79"/>
  <c r="X1337" i="79"/>
  <c r="X1338" i="79"/>
  <c r="Y1337" i="79"/>
  <c r="X1339" i="79"/>
  <c r="Y1338" i="79"/>
  <c r="X1340" i="79"/>
  <c r="Y1339" i="79"/>
  <c r="X1341" i="79"/>
  <c r="Y1340" i="79"/>
  <c r="X1342" i="79"/>
  <c r="Y1341" i="79"/>
  <c r="X1343" i="79"/>
  <c r="Y1342" i="79"/>
  <c r="X1344" i="79"/>
  <c r="Y1343" i="79"/>
  <c r="Y1344" i="79"/>
  <c r="X1345" i="79"/>
  <c r="Y1345" i="79"/>
  <c r="X1346" i="79"/>
  <c r="X1347" i="79"/>
  <c r="Y1346" i="79"/>
  <c r="Y1347" i="79"/>
  <c r="X1348" i="79"/>
  <c r="X1349" i="79"/>
  <c r="Y1348" i="79"/>
  <c r="Y1349" i="79"/>
  <c r="X1350" i="79"/>
  <c r="Y1350" i="79"/>
  <c r="X1351" i="79"/>
  <c r="X1352" i="79"/>
  <c r="Y1351" i="79"/>
  <c r="X1353" i="79"/>
  <c r="Y1352" i="79"/>
  <c r="X1354" i="79"/>
  <c r="Y1353" i="79"/>
  <c r="X1355" i="79"/>
  <c r="Y1354" i="79"/>
  <c r="Y1355" i="79"/>
  <c r="X1356" i="79"/>
  <c r="X1357" i="79"/>
  <c r="Y1356" i="79"/>
  <c r="X1358" i="79"/>
  <c r="Y1357" i="79"/>
  <c r="X1359" i="79"/>
  <c r="Y1358" i="79"/>
  <c r="X1360" i="79"/>
  <c r="Y1359" i="79"/>
  <c r="Y1360" i="79"/>
  <c r="X1361" i="79"/>
  <c r="X1362" i="79"/>
  <c r="Y1361" i="79"/>
  <c r="Y1362" i="79"/>
  <c r="X1363" i="79"/>
  <c r="Y1363" i="79"/>
  <c r="X1364" i="79"/>
  <c r="X1365" i="79"/>
  <c r="Y1364" i="79"/>
  <c r="Y1365" i="79"/>
  <c r="X1366" i="79"/>
  <c r="Y1366" i="79"/>
  <c r="X1367" i="79"/>
  <c r="Y1367" i="79"/>
  <c r="X1368" i="79"/>
  <c r="X1369" i="79"/>
  <c r="Y1368" i="79"/>
  <c r="X1370" i="79"/>
  <c r="Y1369" i="79"/>
  <c r="X1371" i="79"/>
  <c r="Y1370" i="79"/>
  <c r="X1372" i="79"/>
  <c r="Y1371" i="79"/>
  <c r="X1373" i="79"/>
  <c r="Y1372" i="79"/>
  <c r="Y1373" i="79"/>
  <c r="X1374" i="79"/>
  <c r="X1375" i="79"/>
  <c r="Y1374" i="79"/>
  <c r="Y1375" i="79"/>
  <c r="X1376" i="79"/>
  <c r="Y1376" i="79"/>
  <c r="X1377" i="79"/>
  <c r="Y1377" i="79"/>
  <c r="X1378" i="79"/>
  <c r="X1379" i="79"/>
  <c r="Y1378" i="79"/>
  <c r="Y1379" i="79"/>
  <c r="X1380" i="79"/>
  <c r="X1381" i="79"/>
  <c r="Y1380" i="79"/>
  <c r="X1382" i="79"/>
  <c r="Y1381" i="79"/>
  <c r="X1383" i="79"/>
  <c r="Y1382" i="79"/>
  <c r="X1384" i="79"/>
  <c r="Y1383" i="79"/>
  <c r="Y1384" i="79"/>
  <c r="X1385" i="79"/>
  <c r="X1386" i="79"/>
  <c r="Y1385" i="79"/>
  <c r="X1387" i="79"/>
  <c r="Y1386" i="79"/>
  <c r="Y1387" i="79"/>
  <c r="X1388" i="79"/>
  <c r="Y1388" i="79"/>
  <c r="X1389" i="79"/>
  <c r="Y1389" i="79"/>
  <c r="X1390" i="79"/>
  <c r="Y1390" i="79"/>
  <c r="X1391" i="79"/>
  <c r="Y1391" i="79"/>
  <c r="X1392" i="79"/>
  <c r="X1393" i="79"/>
  <c r="Y1392" i="79"/>
  <c r="Y1393" i="79"/>
  <c r="X1394" i="79"/>
  <c r="X1395" i="79"/>
  <c r="Y1394" i="79"/>
  <c r="X1396" i="79"/>
  <c r="Y1395" i="79"/>
  <c r="X1397" i="79"/>
  <c r="Y1396" i="79"/>
  <c r="Y1397" i="79"/>
  <c r="X1398" i="79"/>
  <c r="X1399" i="79"/>
  <c r="Y1398" i="79"/>
  <c r="X1400" i="79"/>
  <c r="Y1399" i="79"/>
  <c r="Y1400" i="79"/>
  <c r="X1401" i="79"/>
  <c r="Y1401" i="79"/>
  <c r="X1402" i="79"/>
  <c r="X1403" i="79"/>
  <c r="Y1402" i="79"/>
  <c r="X1404" i="79"/>
  <c r="Y1403" i="79"/>
  <c r="X1405" i="79"/>
  <c r="Y1404" i="79"/>
  <c r="Y1405" i="79"/>
  <c r="X1406" i="79"/>
  <c r="Y1406" i="79"/>
  <c r="X1407" i="79"/>
  <c r="Y1407" i="79"/>
  <c r="X1408" i="79"/>
  <c r="X1409" i="79"/>
  <c r="Y1408" i="79"/>
  <c r="X1410" i="79"/>
  <c r="Y1409" i="79"/>
  <c r="Y1410" i="79"/>
  <c r="X1411" i="79"/>
  <c r="Y1411" i="79"/>
  <c r="X1412" i="79"/>
  <c r="Y1412" i="79"/>
  <c r="X1413" i="79"/>
  <c r="X1414" i="79"/>
  <c r="Y1413" i="79"/>
  <c r="X1415" i="79"/>
  <c r="Y1414" i="79"/>
  <c r="X1416" i="79"/>
  <c r="Y1415" i="79"/>
  <c r="Y1416" i="79"/>
  <c r="X1417" i="79"/>
  <c r="X1418" i="79"/>
  <c r="Y1417" i="79"/>
  <c r="Y1418" i="79"/>
  <c r="X1419" i="79"/>
  <c r="Y1419" i="79"/>
  <c r="X1420" i="79"/>
  <c r="Y1420" i="79"/>
  <c r="X1421" i="79"/>
  <c r="Y1421" i="79"/>
  <c r="X1422" i="79"/>
  <c r="Y1422" i="79"/>
  <c r="X1423" i="79"/>
  <c r="Y1423" i="79"/>
  <c r="X1424" i="79"/>
  <c r="Y1424" i="79"/>
  <c r="X1425" i="79"/>
  <c r="X1426" i="79"/>
  <c r="Y1425" i="79"/>
  <c r="X1427" i="79"/>
  <c r="Y1426" i="79"/>
  <c r="Y1427" i="79"/>
  <c r="X1428" i="79"/>
  <c r="X1429" i="79"/>
  <c r="Y1428" i="79"/>
  <c r="X1430" i="79"/>
  <c r="Y1429" i="79"/>
  <c r="X1431" i="79"/>
  <c r="Y1430" i="79"/>
  <c r="X1432" i="79"/>
  <c r="Y1431" i="79"/>
  <c r="Y1432" i="79"/>
  <c r="X1433" i="79"/>
  <c r="X1434" i="79"/>
  <c r="Y1433" i="79"/>
  <c r="Y1434" i="79"/>
  <c r="X1435" i="79"/>
  <c r="X1436" i="79"/>
  <c r="Y1435" i="79"/>
  <c r="Y1436" i="79"/>
  <c r="X1437" i="79"/>
  <c r="Y1437" i="79"/>
  <c r="X1438" i="79"/>
  <c r="X1439" i="79"/>
  <c r="Y1438" i="79"/>
  <c r="X1440" i="79"/>
  <c r="Y1439" i="79"/>
  <c r="Y1440" i="79"/>
  <c r="X1441" i="79"/>
  <c r="Y1441" i="79"/>
  <c r="X1442" i="79"/>
  <c r="Y1442" i="79"/>
  <c r="X1443" i="79"/>
  <c r="Y1443" i="79"/>
  <c r="X1444" i="79"/>
  <c r="Y1444" i="79"/>
  <c r="X1445" i="79"/>
  <c r="X1446" i="79"/>
  <c r="Y1445" i="79"/>
  <c r="Y1446" i="79"/>
  <c r="X1447" i="79"/>
  <c r="X1448" i="79"/>
  <c r="Y1447" i="79"/>
  <c r="Y1448" i="79"/>
  <c r="X1449" i="79"/>
  <c r="X1450" i="79"/>
  <c r="Y1449" i="79"/>
  <c r="Y1450" i="79"/>
  <c r="X1451" i="79"/>
  <c r="X1452" i="79"/>
  <c r="Y1451" i="79"/>
  <c r="Y1452" i="79"/>
  <c r="X1453" i="79"/>
  <c r="Y1453" i="79"/>
  <c r="X1454" i="79"/>
  <c r="X1455" i="79"/>
  <c r="Y1454" i="79"/>
  <c r="X1456" i="79"/>
  <c r="Y1455" i="79"/>
  <c r="X1457" i="79"/>
  <c r="Y1456" i="79"/>
  <c r="Y1457" i="79"/>
  <c r="X1458" i="79"/>
  <c r="Y1458" i="79"/>
  <c r="X1459" i="79"/>
  <c r="Y1459" i="79"/>
  <c r="X1460" i="79"/>
  <c r="X1461" i="79"/>
  <c r="Y1460" i="79"/>
  <c r="Y1461" i="79"/>
  <c r="X1462" i="79"/>
  <c r="Y1462" i="79"/>
  <c r="X1463" i="79"/>
  <c r="X1464" i="79"/>
  <c r="Y1463" i="79"/>
  <c r="X1465" i="79"/>
  <c r="Y1464" i="79"/>
  <c r="X1466" i="79"/>
  <c r="Y1465" i="79"/>
  <c r="Y1466" i="79"/>
  <c r="X1467" i="79"/>
  <c r="Y1467" i="79"/>
  <c r="X1468" i="79"/>
  <c r="X1469" i="79"/>
  <c r="Y1468" i="79"/>
  <c r="X1470" i="79"/>
  <c r="Y1469" i="79"/>
  <c r="X1471" i="79"/>
  <c r="Y1470" i="79"/>
  <c r="X1472" i="79"/>
  <c r="Y1471" i="79"/>
  <c r="Y1472" i="79"/>
  <c r="X1473" i="79"/>
  <c r="Y1473" i="79"/>
  <c r="X1474" i="79"/>
  <c r="Y1474" i="79"/>
  <c r="X1475" i="79"/>
  <c r="X1476" i="79"/>
  <c r="Y1475" i="79"/>
  <c r="X1477" i="79"/>
  <c r="Y1476" i="79"/>
  <c r="Y1477" i="79"/>
  <c r="X1478" i="79"/>
  <c r="Y1478" i="79"/>
  <c r="X1479" i="79"/>
  <c r="Y1479" i="79"/>
  <c r="X1480" i="79"/>
  <c r="X1481" i="79"/>
  <c r="Y1480" i="79"/>
  <c r="X1482" i="79"/>
  <c r="Y1481" i="79"/>
  <c r="Y1482" i="79"/>
  <c r="X1483" i="79"/>
  <c r="Y1483" i="79"/>
  <c r="X1484" i="79"/>
  <c r="Y1484" i="79"/>
  <c r="X1485" i="79"/>
  <c r="X1486" i="79"/>
  <c r="Y1485" i="79"/>
  <c r="X1487" i="79"/>
  <c r="Y1486" i="79"/>
  <c r="X1488" i="79"/>
  <c r="Y1487" i="79"/>
  <c r="Y1488" i="79"/>
  <c r="X1489" i="79"/>
  <c r="Y1489" i="79"/>
  <c r="X1490" i="79"/>
  <c r="X1491" i="79"/>
  <c r="Y1490" i="79"/>
  <c r="Y1491" i="79"/>
  <c r="X1492" i="79"/>
  <c r="X1493" i="79"/>
  <c r="Y1492" i="79"/>
  <c r="Y1493" i="79"/>
  <c r="X1494" i="79"/>
  <c r="Y1494" i="79"/>
  <c r="X1495" i="79"/>
  <c r="Y1495" i="79"/>
  <c r="X1496" i="79"/>
  <c r="Y1496" i="79"/>
  <c r="X1497" i="79"/>
  <c r="X1498" i="79"/>
  <c r="Y1497" i="79"/>
  <c r="X1499" i="79"/>
  <c r="Y1498" i="79"/>
  <c r="X1500" i="79"/>
  <c r="Y1499" i="79"/>
  <c r="Y1500" i="79"/>
  <c r="X1501" i="79"/>
  <c r="X1502" i="79"/>
  <c r="Y1501" i="79"/>
  <c r="X1503" i="79"/>
  <c r="Y1502" i="79"/>
  <c r="Y1503" i="79"/>
  <c r="X1504" i="79"/>
  <c r="Y1504" i="79"/>
  <c r="X1505" i="79"/>
  <c r="Y1505" i="79"/>
  <c r="X1506" i="79"/>
  <c r="Y1506" i="79"/>
  <c r="X1507" i="79"/>
  <c r="Y1507" i="79"/>
  <c r="X1508" i="79"/>
  <c r="Y1508" i="79"/>
  <c r="X1509" i="79"/>
  <c r="X1510" i="79"/>
  <c r="Y1509" i="79"/>
  <c r="Y1510" i="79"/>
  <c r="X1511" i="79"/>
  <c r="Y1511" i="79"/>
  <c r="X1512" i="79"/>
  <c r="X1513" i="79"/>
  <c r="Y1512" i="79"/>
  <c r="X1514" i="79"/>
  <c r="Y1513" i="79"/>
  <c r="X1515" i="79"/>
  <c r="Y1514" i="79"/>
  <c r="X1516" i="79"/>
  <c r="Y1515" i="79"/>
  <c r="Y1516" i="79"/>
  <c r="X1517" i="79"/>
  <c r="X1518" i="79"/>
  <c r="Y1517" i="79"/>
  <c r="X1519" i="79"/>
  <c r="Y1518" i="79"/>
  <c r="X1520" i="79"/>
  <c r="Y1519" i="79"/>
  <c r="Y1520" i="79"/>
  <c r="X1521" i="79"/>
  <c r="Y1521" i="79"/>
  <c r="X1522" i="79"/>
  <c r="X1523" i="79"/>
  <c r="Y1522" i="79"/>
  <c r="Y1523" i="79"/>
  <c r="X1524" i="79"/>
  <c r="Y1524" i="79"/>
  <c r="X1525" i="79"/>
  <c r="X1526" i="79"/>
  <c r="Y1525" i="79"/>
  <c r="Y1526" i="79"/>
  <c r="X1527" i="79"/>
  <c r="X1528" i="79"/>
  <c r="Y1527" i="79"/>
  <c r="Y1528" i="79"/>
  <c r="X1529" i="79"/>
  <c r="Y1529" i="79"/>
  <c r="X1530" i="79"/>
  <c r="X1531" i="79"/>
  <c r="Y1530" i="79"/>
  <c r="Y1531" i="79"/>
  <c r="X1532" i="79"/>
  <c r="Y1532" i="79"/>
  <c r="X1533" i="79"/>
  <c r="X1534" i="79"/>
  <c r="Y1533" i="79"/>
  <c r="Y1534" i="79"/>
  <c r="X1535" i="79"/>
  <c r="Y1535" i="79"/>
  <c r="X1536" i="79"/>
  <c r="Y1536" i="79"/>
  <c r="X1537" i="79"/>
  <c r="X1538" i="79"/>
  <c r="Y1537" i="79"/>
  <c r="Y1538" i="79"/>
  <c r="X1539" i="79"/>
  <c r="Y1539" i="79"/>
  <c r="X1540" i="79"/>
  <c r="Y1540" i="79"/>
  <c r="X1541" i="79"/>
  <c r="Y1541" i="79"/>
  <c r="X1542" i="79"/>
  <c r="X1543" i="79"/>
  <c r="Y1542" i="79"/>
  <c r="Y1543" i="79"/>
  <c r="X1544" i="79"/>
  <c r="Y1544" i="79"/>
  <c r="X1545" i="79"/>
  <c r="Y1545" i="79"/>
  <c r="X1546" i="79"/>
  <c r="Y1546" i="79"/>
  <c r="X1547" i="79"/>
  <c r="X1548" i="79"/>
  <c r="Y1547" i="79"/>
  <c r="X1549" i="79"/>
  <c r="Y1548" i="79"/>
  <c r="X1550" i="79"/>
  <c r="Y1549" i="79"/>
  <c r="X1551" i="79"/>
  <c r="Y1550" i="79"/>
  <c r="Y1551" i="79"/>
  <c r="X1552" i="79"/>
  <c r="Y1552" i="79"/>
  <c r="X1553" i="79"/>
  <c r="X1554" i="79"/>
  <c r="Y1553" i="79"/>
  <c r="Y1554" i="79"/>
  <c r="X1555" i="79"/>
  <c r="Y1555" i="79"/>
  <c r="X1556" i="79"/>
  <c r="Y1556" i="79"/>
  <c r="X1557" i="79"/>
  <c r="Y1557" i="79"/>
  <c r="X1558" i="79"/>
  <c r="Y1558" i="79"/>
  <c r="X1559" i="79"/>
  <c r="X1560" i="79"/>
  <c r="Y1559" i="79"/>
  <c r="Y1560" i="79"/>
  <c r="X1561" i="79"/>
  <c r="X1562" i="79"/>
  <c r="Y1561" i="79"/>
  <c r="X1563" i="79"/>
  <c r="Y1562" i="79"/>
  <c r="Y1563" i="79"/>
  <c r="X1564" i="79"/>
  <c r="Y1564" i="79"/>
  <c r="X1565" i="79"/>
  <c r="X1566" i="79"/>
  <c r="Y1565" i="79"/>
  <c r="X1567" i="79"/>
  <c r="Y1566" i="79"/>
  <c r="Y1567" i="79"/>
  <c r="X1568" i="79"/>
  <c r="X1569" i="79"/>
  <c r="Y1568" i="79"/>
  <c r="Y1569" i="79"/>
  <c r="X1570" i="79"/>
  <c r="Y1570" i="79"/>
  <c r="X1571" i="79"/>
  <c r="X1572" i="79"/>
  <c r="Y1571" i="79"/>
  <c r="X1573" i="79"/>
  <c r="Y1572" i="79"/>
  <c r="Y1573" i="79"/>
  <c r="X1574" i="79"/>
  <c r="X1575" i="79"/>
  <c r="Y1574" i="79"/>
  <c r="Y1575" i="79"/>
  <c r="X1576" i="79"/>
  <c r="Y1576" i="79"/>
  <c r="X1577" i="79"/>
  <c r="X1578" i="79"/>
  <c r="Y1577" i="79"/>
  <c r="X1579" i="79"/>
  <c r="Y1578" i="79"/>
  <c r="X1580" i="79"/>
  <c r="Y1579" i="79"/>
  <c r="Y1580" i="79"/>
  <c r="X1581" i="79"/>
  <c r="X1582" i="79"/>
  <c r="Y1581" i="79"/>
  <c r="Y1582" i="79"/>
  <c r="X1583" i="79"/>
  <c r="X1584" i="79"/>
  <c r="Y1583" i="79"/>
  <c r="Y1584" i="79"/>
  <c r="X1585" i="79"/>
  <c r="Y1585" i="79"/>
  <c r="X1586" i="79"/>
  <c r="X1587" i="79"/>
  <c r="Y1586" i="79"/>
  <c r="Y1587" i="79"/>
  <c r="X1588" i="79"/>
  <c r="X1589" i="79"/>
  <c r="Y1588" i="79"/>
  <c r="Y1589" i="79"/>
  <c r="X1590" i="79"/>
  <c r="Y1590" i="79"/>
  <c r="X1591" i="79"/>
  <c r="X1592" i="79"/>
  <c r="Y1591" i="79"/>
  <c r="X1593" i="79"/>
  <c r="Y1592" i="79"/>
  <c r="Y1593" i="79"/>
  <c r="X1594" i="79"/>
  <c r="Y1594" i="79"/>
  <c r="X1595" i="79"/>
  <c r="X1596" i="79"/>
  <c r="Y1595" i="79"/>
  <c r="Y1596" i="79"/>
  <c r="X1597" i="79"/>
  <c r="Y1597" i="79"/>
  <c r="X1598" i="79"/>
  <c r="Y1598" i="79"/>
  <c r="X1599" i="79"/>
  <c r="Y1599" i="79"/>
  <c r="X1600" i="79"/>
  <c r="Y1600" i="79"/>
  <c r="X1601" i="79"/>
  <c r="X1602" i="79"/>
  <c r="Y1601" i="79"/>
  <c r="X1603" i="79"/>
  <c r="Y1602" i="79"/>
  <c r="X1604" i="79"/>
  <c r="Y1603" i="79"/>
  <c r="X1605" i="79"/>
  <c r="Y1604" i="79"/>
  <c r="Y1605" i="79"/>
  <c r="X1606" i="79"/>
  <c r="Y1606" i="79"/>
  <c r="X1607" i="79"/>
  <c r="Y1607" i="79"/>
  <c r="X1608" i="79"/>
  <c r="Y1608" i="79"/>
  <c r="X1609" i="79"/>
  <c r="X1610" i="79"/>
  <c r="Y1609" i="79"/>
  <c r="X1611" i="79"/>
  <c r="Y1610" i="79"/>
  <c r="Y1611" i="79"/>
  <c r="X1612" i="79"/>
  <c r="Y1612" i="79"/>
  <c r="X1613" i="79"/>
  <c r="X1614" i="79"/>
  <c r="Y1613" i="79"/>
  <c r="X1615" i="79"/>
  <c r="Y1614" i="79"/>
  <c r="X1616" i="79"/>
  <c r="Y1615" i="79"/>
  <c r="Y1616" i="79"/>
  <c r="X1617" i="79"/>
  <c r="X1618" i="79"/>
  <c r="Y1617" i="79"/>
  <c r="X1619" i="79"/>
  <c r="Y1618" i="79"/>
  <c r="X1620" i="79"/>
  <c r="Y1619" i="79"/>
  <c r="Y1620" i="79"/>
  <c r="X1621" i="79"/>
  <c r="Y1621" i="79"/>
  <c r="X1622" i="79"/>
  <c r="X1623" i="79"/>
  <c r="Y1622" i="79"/>
  <c r="X1624" i="79"/>
  <c r="Y1623" i="79"/>
  <c r="Y1624" i="79"/>
  <c r="X1625" i="79"/>
  <c r="Y1625" i="79"/>
  <c r="X1626" i="79"/>
  <c r="X1627" i="79"/>
  <c r="Y1626" i="79"/>
  <c r="X1628" i="79"/>
  <c r="Y1627" i="79"/>
  <c r="X1629" i="79"/>
  <c r="Y1628" i="79"/>
  <c r="Y1629" i="79"/>
  <c r="X1630" i="79"/>
  <c r="Y1630" i="79"/>
  <c r="X1631" i="79"/>
  <c r="Y1631" i="79"/>
  <c r="X1632" i="79"/>
  <c r="Y1632" i="79"/>
  <c r="X1633" i="79"/>
  <c r="Y1633" i="79"/>
  <c r="X1634" i="79"/>
  <c r="X1635" i="79"/>
  <c r="Y1634" i="79"/>
  <c r="X1636" i="79"/>
  <c r="Y1635" i="79"/>
  <c r="Y1636" i="79"/>
  <c r="X1637" i="79"/>
  <c r="X1638" i="79"/>
  <c r="Y1637" i="79"/>
  <c r="Y1638" i="79"/>
  <c r="X1639" i="79"/>
  <c r="Y1639" i="79"/>
  <c r="X1640" i="79"/>
  <c r="X1641" i="79"/>
  <c r="Y1640" i="79"/>
  <c r="Y1641" i="79"/>
  <c r="X1642" i="79"/>
  <c r="Y1642" i="79"/>
  <c r="X1643" i="79"/>
  <c r="Y1643" i="79"/>
  <c r="X1644" i="79"/>
  <c r="X1645" i="79"/>
  <c r="Y1644" i="79"/>
  <c r="Y1645" i="79"/>
  <c r="X1646" i="79"/>
  <c r="X1647" i="79"/>
  <c r="Y1646" i="79"/>
  <c r="X1648" i="79"/>
  <c r="Y1647" i="79"/>
  <c r="X1649" i="79"/>
  <c r="Y1648" i="79"/>
  <c r="X1650" i="79"/>
  <c r="Y1649" i="79"/>
  <c r="X1651" i="79"/>
  <c r="Y1650" i="79"/>
  <c r="X1652" i="79"/>
  <c r="Y1651" i="79"/>
  <c r="Y1652" i="79"/>
  <c r="X1653" i="79"/>
  <c r="X1654" i="79"/>
  <c r="Y1653" i="79"/>
  <c r="Y1654" i="79"/>
  <c r="X1655" i="79"/>
  <c r="Y1655" i="79"/>
  <c r="X1656" i="79"/>
  <c r="Y1656" i="79"/>
  <c r="X1657" i="79"/>
  <c r="X1658" i="79"/>
  <c r="Y1657" i="79"/>
  <c r="X1659" i="79"/>
  <c r="Y1658" i="79"/>
  <c r="Y1659" i="79"/>
  <c r="X1660" i="79"/>
  <c r="X1661" i="79"/>
  <c r="Y1660" i="79"/>
  <c r="Y1661" i="79"/>
  <c r="X1662" i="79"/>
  <c r="X1663" i="79"/>
  <c r="Y1662" i="79"/>
  <c r="X1664" i="79"/>
  <c r="Y1663" i="79"/>
  <c r="Y1664" i="79"/>
  <c r="X1665" i="79"/>
  <c r="Y1665" i="79"/>
  <c r="X1666" i="79"/>
  <c r="Y1666" i="79"/>
  <c r="X1667" i="79"/>
  <c r="Y1667" i="79"/>
  <c r="X1668" i="79"/>
  <c r="X1669" i="79"/>
  <c r="Y1668" i="79"/>
  <c r="X1670" i="79"/>
  <c r="Y1669" i="79"/>
  <c r="Y1670" i="79"/>
  <c r="X1671" i="79"/>
  <c r="X1672" i="79"/>
  <c r="Y1671" i="79"/>
  <c r="X1673" i="79"/>
  <c r="Y1672" i="79"/>
  <c r="X1674" i="79"/>
  <c r="Y1673" i="79"/>
  <c r="X1675" i="79"/>
  <c r="Y1674" i="79"/>
  <c r="Y1675" i="79"/>
  <c r="X1676" i="79"/>
  <c r="Y1676" i="79"/>
  <c r="X1677" i="79"/>
  <c r="X1678" i="79"/>
  <c r="Y1677" i="79"/>
  <c r="X1679" i="79"/>
  <c r="Y1678" i="79"/>
  <c r="X1680" i="79"/>
  <c r="Y1679" i="79"/>
  <c r="Y1680" i="79"/>
  <c r="X1681" i="79"/>
  <c r="Y1681" i="79"/>
  <c r="X1682" i="79"/>
  <c r="Y1682" i="79"/>
  <c r="X1683" i="79"/>
  <c r="Y1683" i="79"/>
  <c r="X1684" i="79"/>
  <c r="X1685" i="79"/>
  <c r="Y1684" i="79"/>
  <c r="X1686" i="79"/>
  <c r="Y1685" i="79"/>
  <c r="Y1686" i="79"/>
  <c r="X1687" i="79"/>
  <c r="Y1687" i="79"/>
  <c r="X1688" i="79"/>
  <c r="X1689" i="79"/>
  <c r="Y1688" i="79"/>
  <c r="X1690" i="79"/>
  <c r="Y1689" i="79"/>
  <c r="X1691" i="79"/>
  <c r="Y1690" i="79"/>
  <c r="X1692" i="79"/>
  <c r="Y1691" i="79"/>
  <c r="Y1692" i="79"/>
  <c r="X1693" i="79"/>
  <c r="X1694" i="79"/>
  <c r="Y1693" i="79"/>
  <c r="Y1694" i="79"/>
  <c r="X1695" i="79"/>
  <c r="Y1695" i="79"/>
  <c r="X1696" i="79"/>
  <c r="X1697" i="79"/>
  <c r="Y1696" i="79"/>
  <c r="Y1697" i="79"/>
  <c r="X1698" i="79"/>
  <c r="Y1698" i="79"/>
  <c r="X1699" i="79"/>
  <c r="Y1699" i="79"/>
  <c r="X1700" i="79"/>
  <c r="Y1700" i="79"/>
  <c r="X1701" i="79"/>
  <c r="X1702" i="79"/>
  <c r="Y1701" i="79"/>
  <c r="X1703" i="79"/>
  <c r="Y1702" i="79"/>
  <c r="X1704" i="79"/>
  <c r="Y1703" i="79"/>
  <c r="Y1704" i="79"/>
  <c r="X1705" i="79"/>
  <c r="Y1705" i="79"/>
  <c r="X1706" i="79"/>
  <c r="X1707" i="79"/>
  <c r="Y1706" i="79"/>
  <c r="X1708" i="79"/>
  <c r="Y1707" i="79"/>
  <c r="X1709" i="79"/>
  <c r="Y1708" i="79"/>
  <c r="Y1709" i="79"/>
  <c r="X1710" i="79"/>
  <c r="Y1710" i="79"/>
  <c r="X1711" i="79"/>
  <c r="X1712" i="79"/>
  <c r="Y1711" i="79"/>
  <c r="Y1712" i="79"/>
  <c r="X1713" i="79"/>
  <c r="X1714" i="79"/>
  <c r="Y1713" i="79"/>
  <c r="Y1714" i="79"/>
  <c r="X1715" i="79"/>
  <c r="Y1715" i="79"/>
  <c r="X1716" i="79"/>
  <c r="X1717" i="79"/>
  <c r="Y1716" i="79"/>
  <c r="X1718" i="79"/>
  <c r="Y1717" i="79"/>
  <c r="X1719" i="79"/>
  <c r="Y1718" i="79"/>
  <c r="X1720" i="79"/>
  <c r="Y1719" i="79"/>
  <c r="Y1720" i="79"/>
  <c r="X1721" i="79"/>
  <c r="Y1721" i="79"/>
  <c r="X1722" i="79"/>
  <c r="X1723" i="79"/>
  <c r="Y1722" i="79"/>
  <c r="Y1723" i="79"/>
  <c r="X1724" i="79"/>
  <c r="Y1724" i="79"/>
  <c r="X1725" i="79"/>
  <c r="X1726" i="79"/>
  <c r="Y1725" i="79"/>
  <c r="X1727" i="79"/>
  <c r="Y1726" i="79"/>
  <c r="Y1727" i="79"/>
  <c r="X1728" i="79"/>
  <c r="Y1728" i="79"/>
  <c r="X1729" i="79"/>
  <c r="X1730" i="79"/>
  <c r="Y1729" i="79"/>
  <c r="X1731" i="79"/>
  <c r="Y1730" i="79"/>
  <c r="X1732" i="79"/>
  <c r="Y1731" i="79"/>
  <c r="Y1732" i="79"/>
  <c r="X1733" i="79"/>
  <c r="Y1733" i="79"/>
  <c r="X1734" i="79"/>
  <c r="Y1734" i="79"/>
  <c r="X1735" i="79"/>
  <c r="Y1735" i="79"/>
  <c r="X1736" i="79"/>
  <c r="Y1736" i="79"/>
  <c r="X1737" i="79"/>
  <c r="X1738" i="79"/>
  <c r="Y1737" i="79"/>
  <c r="X1739" i="79"/>
  <c r="Y1738" i="79"/>
  <c r="X1740" i="79"/>
  <c r="Y1739" i="79"/>
  <c r="X1741" i="79"/>
  <c r="Y1740" i="79"/>
  <c r="X1742" i="79"/>
  <c r="Y1741" i="79"/>
  <c r="Y1742" i="79"/>
  <c r="X1743" i="79"/>
  <c r="X1744" i="79"/>
  <c r="Y1743" i="79"/>
  <c r="Y1744" i="79"/>
  <c r="X1745" i="79"/>
  <c r="Y1745" i="79"/>
  <c r="X1746" i="79"/>
  <c r="X1747" i="79"/>
  <c r="Y1746" i="79"/>
  <c r="X1748" i="79"/>
  <c r="Y1747" i="79"/>
  <c r="Y1748" i="79"/>
  <c r="X1749" i="79"/>
  <c r="Y1749" i="79"/>
  <c r="X1750" i="79"/>
  <c r="X1751" i="79"/>
  <c r="Y1750" i="79"/>
  <c r="Y1751" i="79"/>
  <c r="X1752" i="79"/>
  <c r="X1753" i="79"/>
  <c r="Y1752" i="79"/>
  <c r="Y1753" i="79"/>
  <c r="X1754" i="79"/>
  <c r="Y1754" i="79"/>
  <c r="X1755" i="79"/>
  <c r="X1756" i="79"/>
  <c r="Y1755" i="79"/>
  <c r="X1757" i="79"/>
  <c r="Y1756" i="79"/>
  <c r="X1758" i="79"/>
  <c r="Y1757" i="79"/>
  <c r="Y1758" i="79"/>
  <c r="X1759" i="79"/>
  <c r="Y1759" i="79"/>
  <c r="X1760" i="79"/>
  <c r="Y1760" i="79"/>
  <c r="X1761" i="79"/>
  <c r="X1762" i="79"/>
  <c r="Y1761" i="79"/>
  <c r="Y1762" i="79"/>
  <c r="X1763" i="79"/>
  <c r="X1764" i="79"/>
  <c r="Y1763" i="79"/>
  <c r="Y1764" i="79"/>
  <c r="X1765" i="79"/>
  <c r="Y1765" i="79"/>
  <c r="X1766" i="79"/>
  <c r="Y1766" i="79"/>
  <c r="X1767" i="79"/>
  <c r="Y1767" i="79"/>
  <c r="X1768" i="79"/>
  <c r="Y1768" i="79"/>
  <c r="X1769" i="79"/>
  <c r="X1770" i="79"/>
  <c r="Y1769" i="79"/>
  <c r="X1771" i="79"/>
  <c r="Y1770" i="79"/>
  <c r="X1772" i="79"/>
  <c r="Y1771" i="79"/>
  <c r="Y1772" i="79"/>
  <c r="X1773" i="79"/>
  <c r="X1774" i="79"/>
  <c r="Y1773" i="79"/>
  <c r="Y1774" i="79"/>
  <c r="X1775" i="79"/>
  <c r="X1776" i="79"/>
  <c r="Y1775" i="79"/>
  <c r="Y1776" i="79"/>
  <c r="X1777" i="79"/>
  <c r="Y1777" i="79"/>
  <c r="X1778" i="79"/>
  <c r="Y1778" i="79"/>
  <c r="X1779" i="79"/>
  <c r="Y1779" i="79"/>
  <c r="X1780" i="79"/>
  <c r="X1781" i="79"/>
  <c r="Y1780" i="79"/>
  <c r="X1782" i="79"/>
  <c r="Y1781" i="79"/>
  <c r="Y1782" i="79"/>
  <c r="X1783" i="79"/>
  <c r="X1784" i="79"/>
  <c r="Y1783" i="79"/>
  <c r="Y1784" i="79"/>
  <c r="X1785" i="79"/>
  <c r="X1786" i="79"/>
  <c r="Y1785" i="79"/>
  <c r="X1787" i="79"/>
  <c r="Y1786" i="79"/>
  <c r="X1788" i="79"/>
  <c r="Y1787" i="79"/>
  <c r="Y1788" i="79"/>
  <c r="X1789" i="79"/>
  <c r="Y1789" i="79"/>
  <c r="X1790" i="79"/>
  <c r="X1791" i="79"/>
  <c r="Y1790" i="79"/>
  <c r="Y1791" i="79"/>
  <c r="X1792" i="79"/>
  <c r="Y1792" i="79"/>
  <c r="X1793" i="79"/>
  <c r="X1794" i="79"/>
  <c r="Y1793" i="79"/>
  <c r="X1795" i="79"/>
  <c r="Y1794" i="79"/>
  <c r="Y1795" i="79"/>
  <c r="X1796" i="79"/>
  <c r="Y1796" i="79"/>
  <c r="X1797" i="79"/>
  <c r="Y1797" i="79"/>
  <c r="X1798" i="79"/>
  <c r="X1799" i="79"/>
  <c r="Y1798" i="79"/>
  <c r="Y1799" i="79"/>
  <c r="X1800" i="79"/>
  <c r="Y1800" i="79"/>
  <c r="X1801" i="79"/>
  <c r="Y1801" i="79"/>
  <c r="X1802" i="79"/>
  <c r="Y1802" i="79"/>
  <c r="X1803" i="79"/>
  <c r="Y1803" i="79"/>
  <c r="X1804" i="79"/>
  <c r="Y1804" i="79"/>
  <c r="X1805" i="79"/>
  <c r="X1806" i="79"/>
  <c r="Y1805" i="79"/>
  <c r="X1807" i="79"/>
  <c r="Y1806" i="79"/>
  <c r="X1808" i="79"/>
  <c r="Y1807" i="79"/>
  <c r="Y1808" i="79"/>
  <c r="X1809" i="79"/>
  <c r="Y1809" i="79"/>
  <c r="X1810" i="79"/>
  <c r="Y1810" i="79"/>
  <c r="X1811" i="79"/>
  <c r="Y1811" i="79"/>
  <c r="X1812" i="79"/>
  <c r="X1813" i="79"/>
  <c r="Y1812" i="79"/>
  <c r="X1814" i="79"/>
  <c r="Y1813" i="79"/>
  <c r="Y1814" i="79"/>
  <c r="X1815" i="79"/>
  <c r="Y1815" i="79"/>
  <c r="X1816" i="79"/>
  <c r="X1817" i="79"/>
  <c r="Y1816" i="79"/>
  <c r="X1818" i="79"/>
  <c r="Y1817" i="79"/>
  <c r="X1819" i="79"/>
  <c r="Y1818" i="79"/>
  <c r="X1820" i="79"/>
  <c r="Y1819" i="79"/>
  <c r="Y1820" i="79"/>
  <c r="X1821" i="79"/>
  <c r="X1822" i="79"/>
  <c r="Y1821" i="79"/>
  <c r="X1823" i="79"/>
  <c r="Y1822" i="79"/>
  <c r="X1824" i="79"/>
  <c r="Y1823" i="79"/>
  <c r="Y1824" i="79"/>
  <c r="X1825" i="79"/>
  <c r="Y1825" i="79"/>
  <c r="X1826" i="79"/>
  <c r="X1827" i="79"/>
  <c r="Y1826" i="79"/>
  <c r="X1828" i="79"/>
  <c r="Y1827" i="79"/>
  <c r="X1829" i="79"/>
  <c r="Y1828" i="79"/>
  <c r="Y1829" i="79"/>
  <c r="X1830" i="79"/>
  <c r="Y1830" i="79"/>
  <c r="X1831" i="79"/>
  <c r="Y1831" i="79"/>
  <c r="X1832" i="79"/>
  <c r="Y1832" i="79"/>
  <c r="X1833" i="79"/>
  <c r="X1834" i="79"/>
  <c r="Y1833" i="79"/>
  <c r="Y1834" i="79"/>
  <c r="X1835" i="79"/>
  <c r="X1836" i="79"/>
  <c r="Y1835" i="79"/>
  <c r="Y1836" i="79"/>
  <c r="X1837" i="79"/>
  <c r="Y1837" i="79"/>
  <c r="X1838" i="79"/>
  <c r="Y1838" i="79"/>
  <c r="X1839" i="79"/>
  <c r="Y1839" i="79"/>
  <c r="X1840" i="79"/>
  <c r="X1841" i="79"/>
  <c r="Y1840" i="79"/>
  <c r="Y1841" i="79"/>
  <c r="X1842" i="79"/>
  <c r="Y1842" i="79"/>
  <c r="X1843" i="79"/>
  <c r="X1844" i="79"/>
  <c r="Y1843" i="79"/>
  <c r="X1845" i="79"/>
  <c r="Y1844" i="79"/>
  <c r="X1846" i="79"/>
  <c r="Y1845" i="79"/>
  <c r="X1847" i="79"/>
  <c r="Y1846" i="79"/>
  <c r="X1848" i="79"/>
  <c r="Y1847" i="79"/>
  <c r="Y1848" i="79"/>
  <c r="X1849" i="79"/>
  <c r="Y1849" i="79"/>
  <c r="X1850" i="79"/>
  <c r="X1851" i="79"/>
  <c r="Y1850" i="79"/>
  <c r="Y1851" i="79"/>
  <c r="X1852" i="79"/>
  <c r="X1853" i="79"/>
  <c r="Y1852" i="79"/>
  <c r="Y1853" i="79"/>
  <c r="X1854" i="79"/>
  <c r="X1855" i="79"/>
  <c r="Y1854" i="79"/>
  <c r="Y1855" i="79"/>
  <c r="X1856" i="79"/>
  <c r="Y1856" i="79"/>
  <c r="X1857" i="79"/>
  <c r="Y1857" i="79"/>
  <c r="X1858" i="79"/>
  <c r="Y1858" i="79"/>
  <c r="X1859" i="79"/>
  <c r="X1860" i="79"/>
  <c r="Y1859" i="79"/>
  <c r="Y1860" i="79"/>
  <c r="X1861" i="79"/>
  <c r="Y1861" i="79"/>
  <c r="X1862" i="79"/>
  <c r="Y1862" i="79"/>
  <c r="X1863" i="79"/>
  <c r="X1864" i="79"/>
  <c r="Y1863" i="79"/>
  <c r="X1865" i="79"/>
  <c r="Y1864" i="79"/>
  <c r="X1866" i="79"/>
  <c r="Y1865" i="79"/>
  <c r="X1867" i="79"/>
  <c r="Y1866" i="79"/>
  <c r="X1868" i="79"/>
  <c r="Y1867" i="79"/>
  <c r="Y1868" i="79"/>
  <c r="X1869" i="79"/>
  <c r="X1870" i="79"/>
  <c r="Y1869" i="79"/>
  <c r="X1871" i="79"/>
  <c r="Y1870" i="79"/>
  <c r="X1872" i="79"/>
  <c r="Y1871" i="79"/>
  <c r="Y1872" i="79"/>
  <c r="X1873" i="79"/>
  <c r="X1874" i="79"/>
  <c r="Y1873" i="79"/>
  <c r="X1875" i="79"/>
  <c r="Y1874" i="79"/>
  <c r="X1876" i="79"/>
  <c r="Y1875" i="79"/>
  <c r="Y1876" i="79"/>
  <c r="X1877" i="79"/>
  <c r="Y1877" i="79"/>
  <c r="X1878" i="79"/>
  <c r="X1879" i="79"/>
  <c r="Y1878" i="79"/>
  <c r="Y1879" i="79"/>
  <c r="X1880" i="79"/>
  <c r="Y1880" i="79"/>
  <c r="X1881" i="79"/>
  <c r="Y1881" i="79"/>
  <c r="X1882" i="79"/>
  <c r="Y1882" i="79"/>
  <c r="X1883" i="79"/>
  <c r="Y1883" i="79"/>
  <c r="X1884" i="79"/>
  <c r="X1885" i="79"/>
  <c r="Y1884" i="79"/>
  <c r="X1886" i="79"/>
  <c r="Y1885" i="79"/>
  <c r="X1887" i="79"/>
  <c r="Y1886" i="79"/>
  <c r="X1888" i="79"/>
  <c r="Y1887" i="79"/>
  <c r="Y1888" i="79"/>
  <c r="X1889" i="79"/>
  <c r="Y1889" i="79"/>
  <c r="X1890" i="79"/>
  <c r="Y1890" i="79"/>
  <c r="X1891" i="79"/>
  <c r="Y1891" i="79"/>
  <c r="X1892" i="79"/>
  <c r="X1893" i="79"/>
  <c r="Y1892" i="79"/>
  <c r="Y1893" i="79"/>
  <c r="X1894" i="79"/>
  <c r="Y1894" i="79"/>
  <c r="X1895" i="79"/>
  <c r="X1896" i="79"/>
  <c r="Y1895" i="79"/>
  <c r="X1897" i="79"/>
  <c r="Y1896" i="79"/>
  <c r="X1898" i="79"/>
  <c r="Y1897" i="79"/>
  <c r="Y1898" i="79"/>
  <c r="X1899" i="79"/>
  <c r="X1900" i="79"/>
  <c r="Y1899" i="79"/>
  <c r="Y1900" i="79"/>
  <c r="X1901" i="79"/>
  <c r="X1902" i="79"/>
  <c r="Y1901" i="79"/>
  <c r="X1903" i="79"/>
  <c r="Y1902" i="79"/>
  <c r="Y1903" i="79"/>
  <c r="X1904" i="79"/>
  <c r="X1905" i="79"/>
  <c r="Y1904" i="79"/>
  <c r="X1906" i="79"/>
  <c r="Y1905" i="79"/>
  <c r="X1907" i="79"/>
  <c r="Y1906" i="79"/>
  <c r="Y1907" i="79"/>
  <c r="X1908" i="79"/>
  <c r="Y1908" i="79"/>
  <c r="X1909" i="79"/>
  <c r="X1910" i="79"/>
  <c r="Y1909" i="79"/>
  <c r="X1911" i="79"/>
  <c r="Y1910" i="79"/>
  <c r="X1912" i="79"/>
  <c r="Y1911" i="79"/>
  <c r="Y1912" i="79"/>
  <c r="X1913" i="79"/>
  <c r="Y1913" i="79"/>
  <c r="X1914" i="79"/>
  <c r="Y1914" i="79"/>
  <c r="X1915" i="79"/>
  <c r="Y1915" i="79"/>
  <c r="X1916" i="79"/>
  <c r="X1917" i="79"/>
  <c r="Y1916" i="79"/>
  <c r="Y1917" i="79"/>
  <c r="X1918" i="79"/>
  <c r="X1919" i="79"/>
  <c r="Y1918" i="79"/>
  <c r="Y1919" i="79"/>
  <c r="X1920" i="79"/>
  <c r="Y1920" i="79"/>
  <c r="X1921" i="79"/>
  <c r="Y1921" i="79"/>
  <c r="X1922" i="79"/>
  <c r="X1923" i="79"/>
  <c r="Y1922" i="79"/>
  <c r="X1924" i="79"/>
  <c r="Y1923" i="79"/>
  <c r="Y1924" i="79"/>
  <c r="X1925" i="79"/>
  <c r="X1926" i="79"/>
  <c r="Y1925" i="79"/>
  <c r="Y1926" i="79"/>
  <c r="X1927" i="79"/>
  <c r="Y1927" i="79"/>
  <c r="X1928" i="79"/>
  <c r="X1929" i="79"/>
  <c r="Y1928" i="79"/>
  <c r="Y1929" i="79"/>
  <c r="X1930" i="79"/>
  <c r="Y1930" i="79"/>
  <c r="X1931" i="79"/>
  <c r="X1932" i="79"/>
  <c r="Y1931" i="79"/>
  <c r="Y1932" i="79"/>
  <c r="X1933" i="79"/>
  <c r="X1934" i="79"/>
  <c r="Y1933" i="79"/>
  <c r="X1935" i="79"/>
  <c r="Y1934" i="79"/>
  <c r="Y1935" i="79"/>
  <c r="X1936" i="79"/>
  <c r="Y1936" i="79"/>
  <c r="X1937" i="79"/>
  <c r="X1938" i="79"/>
  <c r="Y1937" i="79"/>
  <c r="X1939" i="79"/>
  <c r="Y1938" i="79"/>
  <c r="X1940" i="79"/>
  <c r="Y1939" i="79"/>
  <c r="Y1940" i="79"/>
  <c r="X1941" i="79"/>
  <c r="Y1941" i="79"/>
  <c r="X1942" i="79"/>
  <c r="X1943" i="79"/>
  <c r="Y1942" i="79"/>
  <c r="X1944" i="79"/>
  <c r="Y1943" i="79"/>
  <c r="Y1944" i="79"/>
  <c r="X1945" i="79"/>
  <c r="Y1945" i="79"/>
  <c r="X1946" i="79"/>
  <c r="X1947" i="79"/>
  <c r="Y1946" i="79"/>
  <c r="Y1947" i="79"/>
  <c r="X1948" i="79"/>
  <c r="X1949" i="79"/>
  <c r="Y1948" i="79"/>
  <c r="Y1949" i="79"/>
  <c r="X1950" i="79"/>
  <c r="X1951" i="79"/>
  <c r="Y1950" i="79"/>
  <c r="X1952" i="79"/>
  <c r="Y1951" i="79"/>
  <c r="Y1952" i="79"/>
  <c r="X1953" i="79"/>
  <c r="Y1953" i="79"/>
  <c r="X1954" i="79"/>
  <c r="X1955" i="79"/>
  <c r="Y1954" i="79"/>
  <c r="Y1955" i="79"/>
  <c r="X1956" i="79"/>
  <c r="Y1956" i="79"/>
  <c r="X1957" i="79"/>
  <c r="X1958" i="79"/>
  <c r="Y1957" i="79"/>
  <c r="Y1958" i="79"/>
  <c r="X1959" i="79"/>
  <c r="X1960" i="79"/>
  <c r="Y1959" i="79"/>
  <c r="Y1960" i="79"/>
  <c r="X1961" i="79"/>
  <c r="X1962" i="79"/>
  <c r="Y1961" i="79"/>
  <c r="X1963" i="79"/>
  <c r="Y1962" i="79"/>
  <c r="Y1963" i="79"/>
  <c r="X1964" i="79"/>
  <c r="X1965" i="79"/>
  <c r="Y1964" i="79"/>
  <c r="X1966" i="79"/>
  <c r="Y1965" i="79"/>
  <c r="Y1966" i="79"/>
  <c r="X1967" i="79"/>
  <c r="Y1967" i="79"/>
  <c r="X1968" i="79"/>
  <c r="Y1968" i="79"/>
  <c r="X1969" i="79"/>
  <c r="X1970" i="79"/>
  <c r="Y1969" i="79"/>
  <c r="Y1970" i="79"/>
  <c r="X1971" i="79"/>
  <c r="X1972" i="79"/>
  <c r="Y1971" i="79"/>
  <c r="Y1972" i="79"/>
  <c r="X1973" i="79"/>
  <c r="X1974" i="79"/>
  <c r="Y1973" i="79"/>
  <c r="Y1974" i="79"/>
  <c r="X1975" i="79"/>
  <c r="Y1975" i="79"/>
  <c r="X1976" i="79"/>
  <c r="Y1976" i="79"/>
  <c r="X1977" i="79"/>
  <c r="Y1977" i="79"/>
  <c r="X1978" i="79"/>
  <c r="Y1978" i="79"/>
  <c r="X1979" i="79"/>
  <c r="Y1979" i="79"/>
  <c r="X1980" i="79"/>
  <c r="X1981" i="79"/>
  <c r="Y1980" i="79"/>
  <c r="Y1981" i="79"/>
  <c r="X1982" i="79"/>
  <c r="Y1982" i="79"/>
  <c r="X1983" i="79"/>
  <c r="X1984" i="79"/>
  <c r="Y1983" i="79"/>
  <c r="Y1984" i="79"/>
  <c r="X1985" i="79"/>
  <c r="X1986" i="79"/>
  <c r="Y1985" i="79"/>
  <c r="X1987" i="79"/>
  <c r="Y1986" i="79"/>
  <c r="X1988" i="79"/>
  <c r="Y1987" i="79"/>
  <c r="Y1988" i="79"/>
  <c r="X1989" i="79"/>
  <c r="X1990" i="79"/>
  <c r="Y1989" i="79"/>
  <c r="X1991" i="79"/>
  <c r="Y1990" i="79"/>
  <c r="X1992" i="79"/>
  <c r="Y1991" i="79"/>
  <c r="Y1992" i="79"/>
  <c r="X1993" i="79"/>
  <c r="Y1993" i="79"/>
  <c r="X1994" i="79"/>
  <c r="Y1994" i="79"/>
  <c r="X1995" i="79"/>
  <c r="Y1995" i="79"/>
  <c r="X1996" i="79"/>
  <c r="Y1996" i="79"/>
  <c r="X1997" i="79"/>
  <c r="X1998" i="79"/>
  <c r="Y1997" i="79"/>
  <c r="Y1998" i="79"/>
  <c r="X1999" i="79"/>
  <c r="X2000" i="79"/>
  <c r="Y1999" i="79"/>
  <c r="Y2000" i="79"/>
  <c r="X2001" i="79"/>
  <c r="X2002" i="79"/>
  <c r="Y2001" i="79"/>
  <c r="Y2002" i="79"/>
  <c r="X2003" i="79"/>
  <c r="Y2003" i="79"/>
  <c r="X2004" i="79"/>
  <c r="X2005" i="79"/>
  <c r="Y2004" i="79"/>
  <c r="X2006" i="79"/>
  <c r="Y2005" i="79"/>
  <c r="X2007" i="79"/>
  <c r="Y2006" i="79"/>
  <c r="X2008" i="79"/>
  <c r="Y2007" i="79"/>
  <c r="Y2008" i="79"/>
  <c r="X2009" i="79"/>
  <c r="Y2009" i="79"/>
  <c r="X2010" i="79"/>
  <c r="Y2010" i="79"/>
  <c r="X2011" i="79"/>
  <c r="Y2011" i="79"/>
  <c r="X2012" i="79"/>
  <c r="X2013" i="79"/>
  <c r="Y2012" i="79"/>
  <c r="X2014" i="79"/>
  <c r="Y2013" i="79"/>
  <c r="Y2014" i="79"/>
  <c r="X2015" i="79"/>
  <c r="X2016" i="79"/>
  <c r="Y2015" i="79"/>
  <c r="Y2016" i="79"/>
  <c r="X2017" i="79"/>
  <c r="X2018" i="79"/>
  <c r="Y2017" i="79"/>
  <c r="Y2018" i="79"/>
  <c r="X2019" i="79"/>
  <c r="Y2019" i="79"/>
  <c r="X2020" i="79"/>
  <c r="Y2020" i="79"/>
  <c r="X2021" i="79"/>
  <c r="X2022" i="79"/>
  <c r="Y2021" i="79"/>
  <c r="Y2022" i="79"/>
  <c r="X2023" i="79"/>
  <c r="Y2023" i="79"/>
  <c r="X2024" i="79"/>
  <c r="Y2024" i="79"/>
  <c r="X2025" i="79"/>
  <c r="Y2025" i="79"/>
  <c r="X2026" i="79"/>
  <c r="Y2026" i="79"/>
  <c r="X2027" i="79"/>
  <c r="Y2027" i="79"/>
  <c r="X2028" i="79"/>
  <c r="X2029" i="79"/>
  <c r="Y2028" i="79"/>
  <c r="X2030" i="79"/>
  <c r="Y2029" i="79"/>
  <c r="X2031" i="79"/>
  <c r="Y2030" i="79"/>
  <c r="Y2031" i="79"/>
  <c r="X2032" i="79"/>
  <c r="X2033" i="79"/>
  <c r="Y2032" i="79"/>
  <c r="X2034" i="79"/>
  <c r="Y2033" i="79"/>
  <c r="X2035" i="79"/>
  <c r="Y2034" i="79"/>
  <c r="Y2035" i="79"/>
  <c r="X2036" i="79"/>
  <c r="X2037" i="79"/>
  <c r="Y2036" i="79"/>
  <c r="X2038" i="79"/>
  <c r="Y2037" i="79"/>
  <c r="Y2038" i="79"/>
  <c r="X2039" i="79"/>
  <c r="Y2039" i="79"/>
  <c r="X2040" i="79"/>
  <c r="Y2040" i="79"/>
  <c r="X2041" i="79"/>
  <c r="Y2041" i="79"/>
  <c r="X2042" i="79"/>
  <c r="Y2042" i="79"/>
  <c r="X2043" i="79"/>
  <c r="X2044" i="79"/>
  <c r="Y2043" i="79"/>
  <c r="X2045" i="79"/>
  <c r="Y2044" i="79"/>
  <c r="X2046" i="79"/>
  <c r="Y2045" i="79"/>
  <c r="Y2046" i="79"/>
  <c r="X2047" i="79"/>
  <c r="X2048" i="79"/>
  <c r="Y2047" i="79"/>
  <c r="X2049" i="79"/>
  <c r="Y2048" i="79"/>
  <c r="X2050" i="79"/>
  <c r="Y2049" i="79"/>
  <c r="X2051" i="79"/>
  <c r="Y2050" i="79"/>
  <c r="Y2051" i="79"/>
  <c r="X2052" i="79"/>
  <c r="X2053" i="79"/>
  <c r="Y2052" i="79"/>
  <c r="Y2053" i="79"/>
  <c r="X2054" i="79"/>
  <c r="X2055" i="79"/>
  <c r="Y2054" i="79"/>
  <c r="X2056" i="79"/>
  <c r="Y2055" i="79"/>
  <c r="Y2056" i="79"/>
  <c r="X2057" i="79"/>
  <c r="X2058" i="79"/>
  <c r="Y2057" i="79"/>
  <c r="X2059" i="79"/>
  <c r="Y2058" i="79"/>
  <c r="Y2059" i="79"/>
  <c r="X2060" i="79"/>
  <c r="Y2060" i="79"/>
  <c r="X2061" i="79"/>
  <c r="Y2061" i="79"/>
  <c r="X2062" i="79"/>
  <c r="X2063" i="79"/>
  <c r="Y2062" i="79"/>
  <c r="X2064" i="79"/>
  <c r="Y2063" i="79"/>
  <c r="X2065" i="79"/>
  <c r="Y2064" i="79"/>
  <c r="X2066" i="79"/>
  <c r="Y2065" i="79"/>
  <c r="Y2066" i="79"/>
  <c r="X2067" i="79"/>
  <c r="Y2067" i="79"/>
  <c r="X2068" i="79"/>
  <c r="Y2068" i="79"/>
  <c r="X2069" i="79"/>
  <c r="X2070" i="79"/>
  <c r="Y2069" i="79"/>
  <c r="X2071" i="79"/>
  <c r="Y2070" i="79"/>
  <c r="Y2071" i="79"/>
  <c r="X2072" i="79"/>
  <c r="Y2072" i="79"/>
  <c r="X2073" i="79"/>
  <c r="X2074" i="79"/>
  <c r="Y2073" i="79"/>
  <c r="X2075" i="79"/>
  <c r="Y2074" i="79"/>
  <c r="X2076" i="79"/>
  <c r="Y2075" i="79"/>
  <c r="Y2076" i="79"/>
  <c r="X2077" i="79"/>
  <c r="Y2077" i="79"/>
  <c r="X2078" i="79"/>
  <c r="Y2078" i="79"/>
  <c r="X2079" i="79"/>
  <c r="Y2079" i="79"/>
  <c r="X2080" i="79"/>
  <c r="X2081" i="79"/>
  <c r="Y2080" i="79"/>
  <c r="Y2081" i="79"/>
  <c r="X2082" i="79"/>
  <c r="X2083" i="79"/>
  <c r="Y2082" i="79"/>
  <c r="X2084" i="79"/>
  <c r="Y2083" i="79"/>
  <c r="Y2084" i="79"/>
  <c r="X2085" i="79"/>
  <c r="Y2085" i="79"/>
  <c r="X2086" i="79"/>
  <c r="Y2086" i="79"/>
  <c r="X2087" i="79"/>
  <c r="Y2087" i="79"/>
  <c r="X2088" i="79"/>
  <c r="Y2088" i="79"/>
  <c r="X2089" i="79"/>
  <c r="Y2089" i="79"/>
  <c r="X2090" i="79"/>
  <c r="X2091" i="79"/>
  <c r="Y2090" i="79"/>
  <c r="X2092" i="79"/>
  <c r="Y2091" i="79"/>
  <c r="Y2092" i="79"/>
  <c r="X2093" i="79"/>
  <c r="Y2093" i="79"/>
  <c r="X2094" i="79"/>
  <c r="Y2094" i="79"/>
  <c r="X2095" i="79"/>
  <c r="Y2095" i="79"/>
  <c r="X2096" i="79"/>
  <c r="X2097" i="79"/>
  <c r="Y2096" i="79"/>
  <c r="Y2097" i="79"/>
  <c r="X2098" i="79"/>
  <c r="Y2098" i="79"/>
  <c r="X2099" i="79"/>
  <c r="Y2099" i="79"/>
  <c r="X2100" i="79"/>
  <c r="Y2100" i="79"/>
  <c r="X2101" i="79"/>
  <c r="X2102" i="79"/>
  <c r="Y2101" i="79"/>
  <c r="X2103" i="79"/>
  <c r="Y2102" i="79"/>
  <c r="Y2103" i="79"/>
  <c r="X2104" i="79"/>
  <c r="Y2104" i="79"/>
  <c r="X2105" i="79"/>
  <c r="X2106" i="79"/>
  <c r="Y2105" i="79"/>
  <c r="X2107" i="79"/>
  <c r="Y2106" i="79"/>
  <c r="Y2107" i="79"/>
  <c r="X2108" i="79"/>
  <c r="Y2108" i="79"/>
  <c r="X2109" i="79"/>
  <c r="Y2109" i="79"/>
  <c r="X2110" i="79"/>
  <c r="X2111" i="79"/>
  <c r="Y2110" i="79"/>
  <c r="Y2111" i="79"/>
  <c r="X2112" i="79"/>
  <c r="Y2112" i="79"/>
  <c r="X2113" i="79"/>
  <c r="X2114" i="79"/>
  <c r="Y2113" i="79"/>
  <c r="Y2114" i="79"/>
  <c r="X2115" i="79"/>
  <c r="X2116" i="79"/>
  <c r="Y2115" i="79"/>
  <c r="Y2116" i="79"/>
  <c r="X2117" i="79"/>
  <c r="X2118" i="79"/>
  <c r="Y2117" i="79"/>
  <c r="Y2118" i="79"/>
  <c r="X2119" i="79"/>
  <c r="Y2119" i="79"/>
  <c r="X2120" i="79"/>
  <c r="X2121" i="79"/>
  <c r="Y2120" i="79"/>
  <c r="X2122" i="79"/>
  <c r="Y2121" i="79"/>
  <c r="X2123" i="79"/>
  <c r="Y2122" i="79"/>
  <c r="Y2123" i="79"/>
  <c r="X2124" i="79"/>
  <c r="Y2124" i="79"/>
  <c r="X2125" i="79"/>
  <c r="Y2125" i="79"/>
  <c r="X2126" i="79"/>
  <c r="X2127" i="79"/>
  <c r="Y2126" i="79"/>
  <c r="Y2127" i="79"/>
  <c r="X2128" i="79"/>
  <c r="X2129" i="79"/>
  <c r="Y2128" i="79"/>
  <c r="Y2129" i="79"/>
  <c r="X2130" i="79"/>
  <c r="Y2130" i="79"/>
  <c r="X2131" i="79"/>
  <c r="X2132" i="79"/>
  <c r="Y2131" i="79"/>
  <c r="Y2132" i="79"/>
  <c r="X2133" i="79"/>
  <c r="X2134" i="79"/>
  <c r="Y2133" i="79"/>
  <c r="X2135" i="79"/>
  <c r="Y2134" i="79"/>
  <c r="Y2135" i="79"/>
  <c r="X2136" i="79"/>
  <c r="X2137" i="79"/>
  <c r="Y2136" i="79"/>
  <c r="Y2137" i="79"/>
  <c r="X2138" i="79"/>
  <c r="X2139" i="79"/>
  <c r="Y2138" i="79"/>
  <c r="X2140" i="79"/>
  <c r="Y2139" i="79"/>
  <c r="Y2140" i="79"/>
  <c r="X2141" i="79"/>
  <c r="Y2141" i="79"/>
  <c r="X2142" i="79"/>
  <c r="X2143" i="79"/>
  <c r="Y2142" i="79"/>
  <c r="X2144" i="79"/>
  <c r="Y2143" i="79"/>
  <c r="X2145" i="79"/>
  <c r="Y2144" i="79"/>
  <c r="Y2145" i="79"/>
  <c r="X2146" i="79"/>
  <c r="X2147" i="79"/>
  <c r="Y2146" i="79"/>
  <c r="Y2147" i="79"/>
  <c r="X2148" i="79"/>
  <c r="Y2148" i="79"/>
  <c r="X2149" i="79"/>
  <c r="X2150" i="79"/>
  <c r="Y2149" i="79"/>
  <c r="X2151" i="79"/>
  <c r="Y2150" i="79"/>
  <c r="Y2151" i="79"/>
  <c r="X2152" i="79"/>
  <c r="Y2152" i="79"/>
  <c r="X2153" i="79"/>
  <c r="Y2153" i="79"/>
  <c r="X2154" i="79"/>
  <c r="X2155" i="79"/>
  <c r="Y2154" i="79"/>
  <c r="X2156" i="79"/>
  <c r="Y2155" i="79"/>
  <c r="Y2156" i="79"/>
  <c r="X2157" i="79"/>
  <c r="X2158" i="79"/>
  <c r="Y2157" i="79"/>
  <c r="Y2158" i="79"/>
  <c r="X2159" i="79"/>
  <c r="Y2159" i="79"/>
  <c r="X2160" i="79"/>
  <c r="X2161" i="79"/>
  <c r="Y2160" i="79"/>
  <c r="Y2161" i="79"/>
  <c r="X2162" i="79"/>
  <c r="X2163" i="79"/>
  <c r="Y2162" i="79"/>
  <c r="Y2163" i="79"/>
  <c r="X2164" i="79"/>
  <c r="Y2164" i="79"/>
  <c r="X2165" i="79"/>
  <c r="Y2165" i="79"/>
  <c r="X2166" i="79"/>
  <c r="X2167" i="79"/>
  <c r="Y2166" i="79"/>
  <c r="Y2167" i="79"/>
  <c r="X2168" i="79"/>
  <c r="X2169" i="79"/>
  <c r="Y2168" i="79"/>
  <c r="X2170" i="79"/>
  <c r="Y2169" i="79"/>
  <c r="X2171" i="79"/>
  <c r="Y2170" i="79"/>
  <c r="Y2171" i="79"/>
  <c r="X2172" i="79"/>
  <c r="X2173" i="79"/>
  <c r="Y2172" i="79"/>
  <c r="X2174" i="79"/>
  <c r="Y2173" i="79"/>
  <c r="X2175" i="79"/>
  <c r="Y2174" i="79"/>
  <c r="Y2175" i="79"/>
  <c r="X2176" i="79"/>
  <c r="Y2176" i="79"/>
  <c r="X2177" i="79"/>
  <c r="Y2177" i="79"/>
  <c r="X2178" i="79"/>
  <c r="Y2178" i="79"/>
  <c r="X2179" i="79"/>
  <c r="X2180" i="79"/>
  <c r="Y2179" i="79"/>
  <c r="Y2180" i="79"/>
  <c r="X2181" i="79"/>
  <c r="Y2181" i="79"/>
  <c r="X2182" i="79"/>
  <c r="X2183" i="79"/>
  <c r="Y2182" i="79"/>
  <c r="X2184" i="79"/>
  <c r="Y2183" i="79"/>
  <c r="X2185" i="79"/>
  <c r="Y2184" i="79"/>
  <c r="Y2185" i="79"/>
  <c r="X2186" i="79"/>
  <c r="Y2186" i="79"/>
  <c r="X2187" i="79"/>
  <c r="Y2187" i="79"/>
  <c r="X2188" i="79"/>
  <c r="X2189" i="79"/>
  <c r="Y2188" i="79"/>
  <c r="X2190" i="79"/>
  <c r="Y2189" i="79"/>
  <c r="Y2190" i="79"/>
  <c r="X2191" i="79"/>
  <c r="X2192" i="79"/>
  <c r="Y2191" i="79"/>
  <c r="Y2192" i="79"/>
  <c r="X2193" i="79"/>
  <c r="X2194" i="79"/>
  <c r="Y2193" i="79"/>
  <c r="Y2194" i="79"/>
  <c r="X2195" i="79"/>
  <c r="Y2195" i="79"/>
  <c r="X2196" i="79"/>
  <c r="Y2196" i="79"/>
  <c r="X2197" i="79"/>
  <c r="Y2197" i="79"/>
  <c r="X2198" i="79"/>
  <c r="Y2198" i="79"/>
  <c r="X2199" i="79"/>
  <c r="X2200" i="79"/>
  <c r="Y2199" i="79"/>
  <c r="Y2200" i="79"/>
  <c r="X2201" i="79"/>
  <c r="Y2201" i="79"/>
  <c r="X2202" i="79"/>
  <c r="X2203" i="79"/>
  <c r="Y2202" i="79"/>
  <c r="Y2203" i="79"/>
  <c r="X2204" i="79"/>
  <c r="X2205" i="79"/>
  <c r="Y2204" i="79"/>
  <c r="Y2205" i="79"/>
  <c r="X2206" i="79"/>
  <c r="Y2206" i="79"/>
  <c r="X2207" i="79"/>
  <c r="Y2207" i="79"/>
  <c r="X2208" i="79"/>
  <c r="X2209" i="79"/>
  <c r="Y2208" i="79"/>
  <c r="X2210" i="79"/>
  <c r="Y2209" i="79"/>
  <c r="X2211" i="79"/>
  <c r="Y2210" i="79"/>
  <c r="Y2211" i="79"/>
  <c r="X2212" i="79"/>
  <c r="X2213" i="79"/>
  <c r="Y2212" i="79"/>
  <c r="X2214" i="79"/>
  <c r="Y2213" i="79"/>
  <c r="X2215" i="79"/>
  <c r="Y2214" i="79"/>
  <c r="X2216" i="79"/>
  <c r="Y2215" i="79"/>
  <c r="Y2216" i="79"/>
  <c r="X2217" i="79"/>
  <c r="Y2217" i="79"/>
  <c r="X2218" i="79"/>
  <c r="Y2218" i="79"/>
  <c r="X2219" i="79"/>
  <c r="X2220" i="79"/>
  <c r="Y2219" i="79"/>
  <c r="X2221" i="79"/>
  <c r="Y2220" i="79"/>
  <c r="Y2221" i="79"/>
  <c r="X2222" i="79"/>
  <c r="Y2222" i="79"/>
  <c r="X2223" i="79"/>
  <c r="X2224" i="79"/>
  <c r="Y2223" i="79"/>
  <c r="Y2224" i="79"/>
  <c r="X2225" i="79"/>
  <c r="Y2225" i="79"/>
  <c r="X2226" i="79"/>
  <c r="Y2226" i="79"/>
  <c r="X2227" i="79"/>
  <c r="Y2227" i="79"/>
  <c r="X2228" i="79"/>
  <c r="Y2228" i="79"/>
  <c r="X2229" i="79"/>
  <c r="X2230" i="79"/>
  <c r="Y2229" i="79"/>
  <c r="X2231" i="79"/>
  <c r="Y2230" i="79"/>
  <c r="X2232" i="79"/>
  <c r="Y2231" i="79"/>
  <c r="Y2232" i="79"/>
  <c r="X2233" i="79"/>
  <c r="Y2233" i="79"/>
  <c r="X2234" i="79"/>
  <c r="Y2234" i="79"/>
  <c r="X2235" i="79"/>
  <c r="X2236" i="79"/>
  <c r="Y2235" i="79"/>
  <c r="Y2236" i="79"/>
  <c r="X2237" i="79"/>
  <c r="X2238" i="79"/>
  <c r="Y2237" i="79"/>
  <c r="Y2238" i="79"/>
  <c r="X2239" i="79"/>
  <c r="X2240" i="79"/>
  <c r="Y2239" i="79"/>
  <c r="Y2240" i="79"/>
  <c r="X2241" i="79"/>
  <c r="Y2241" i="79"/>
  <c r="X2242" i="79"/>
  <c r="X2243" i="79"/>
  <c r="Y2242" i="79"/>
  <c r="X2244" i="79"/>
  <c r="Y2243" i="79"/>
  <c r="Y2244" i="79"/>
  <c r="X2245" i="79"/>
  <c r="X2246" i="79"/>
  <c r="Y2245" i="79"/>
  <c r="Y2246" i="79"/>
  <c r="X2247" i="79"/>
  <c r="Y2247" i="79"/>
  <c r="X2248" i="79"/>
  <c r="X2249" i="79"/>
  <c r="Y2248" i="79"/>
  <c r="Y2249" i="79"/>
  <c r="X2250" i="79"/>
  <c r="Y2250" i="79"/>
  <c r="X2251" i="79"/>
  <c r="X2252" i="79"/>
  <c r="Y2251" i="79"/>
  <c r="X2253" i="79"/>
  <c r="Y2252" i="79"/>
  <c r="Y2253" i="79"/>
  <c r="X2254" i="79"/>
  <c r="X2255" i="79"/>
  <c r="Y2254" i="79"/>
  <c r="Y2255" i="79"/>
  <c r="X2256" i="79"/>
  <c r="X2257" i="79"/>
  <c r="Y2256" i="79"/>
  <c r="X2258" i="79"/>
  <c r="Y2257" i="79"/>
  <c r="X2259" i="79"/>
  <c r="Y2258" i="79"/>
  <c r="X2260" i="79"/>
  <c r="Y2259" i="79"/>
  <c r="Y2260" i="79"/>
  <c r="X2261" i="79"/>
  <c r="Y2261" i="79"/>
  <c r="X2262" i="79"/>
  <c r="X2263" i="79"/>
  <c r="Y2262" i="79"/>
  <c r="Y2263" i="79"/>
  <c r="X2264" i="79"/>
  <c r="Y2264" i="79"/>
  <c r="X2265" i="79"/>
  <c r="X2266" i="79"/>
  <c r="Y2265" i="79"/>
  <c r="Y2266" i="79"/>
  <c r="X2267" i="79"/>
  <c r="X2268" i="79"/>
  <c r="Y2267" i="79"/>
  <c r="X2269" i="79"/>
  <c r="Y2268" i="79"/>
  <c r="X2270" i="79"/>
  <c r="Y2269" i="79"/>
  <c r="X2271" i="79"/>
  <c r="Y2270" i="79"/>
  <c r="X2272" i="79"/>
  <c r="Y2271" i="79"/>
  <c r="Y2272" i="79"/>
  <c r="X2273" i="79"/>
  <c r="X2274" i="79"/>
  <c r="Y2273" i="79"/>
  <c r="X2275" i="79"/>
  <c r="Y2274" i="79"/>
  <c r="Y2275" i="79"/>
  <c r="X2276" i="79"/>
  <c r="Y2276" i="79"/>
  <c r="X2277" i="79"/>
  <c r="Y2277" i="79"/>
  <c r="X2278" i="79"/>
  <c r="Y2278" i="79"/>
  <c r="X2279" i="79"/>
  <c r="X2280" i="79"/>
  <c r="Y2279" i="79"/>
  <c r="Y2280" i="79"/>
  <c r="X2281" i="79"/>
  <c r="X2282" i="79"/>
  <c r="Y2281" i="79"/>
  <c r="Y2282" i="79"/>
  <c r="X2283" i="79"/>
  <c r="X2284" i="79"/>
  <c r="Y2283" i="79"/>
  <c r="X2285" i="79"/>
  <c r="Y2284" i="79"/>
  <c r="X2286" i="79"/>
  <c r="Y2285" i="79"/>
  <c r="Y2286" i="79"/>
  <c r="X2287" i="79"/>
  <c r="X2288" i="79"/>
  <c r="Y2287" i="79"/>
  <c r="X2289" i="79"/>
  <c r="Y2288" i="79"/>
  <c r="X2290" i="79"/>
  <c r="Y2289" i="79"/>
  <c r="Y2290" i="79"/>
  <c r="X2291" i="79"/>
  <c r="Y2291" i="79"/>
  <c r="X2292" i="79"/>
  <c r="Y2292" i="79"/>
  <c r="X2293" i="79"/>
  <c r="X2294" i="79"/>
  <c r="Y2293" i="79"/>
  <c r="Y2294" i="79"/>
  <c r="X2295" i="79"/>
  <c r="X2296" i="79"/>
  <c r="Y2295" i="79"/>
  <c r="Y2296" i="79"/>
  <c r="X2297" i="79"/>
  <c r="Y2297" i="79"/>
  <c r="X2298" i="79"/>
  <c r="X2299" i="79"/>
  <c r="Y2298" i="79"/>
  <c r="X2300" i="79"/>
  <c r="Y2299" i="79"/>
  <c r="Y2300" i="79"/>
  <c r="X2301" i="79"/>
  <c r="Y2301" i="79"/>
  <c r="X2302" i="79"/>
  <c r="Y2302" i="79"/>
  <c r="X2303" i="79"/>
  <c r="Y2303" i="79"/>
  <c r="X2304" i="79"/>
  <c r="Y2304" i="79"/>
  <c r="X2305" i="79"/>
  <c r="X2306" i="79"/>
  <c r="Y2305" i="79"/>
  <c r="X2307" i="79"/>
  <c r="Y2306" i="79"/>
  <c r="X2308" i="79"/>
  <c r="Y2307" i="79"/>
  <c r="Y2308" i="79"/>
  <c r="X2309" i="79"/>
  <c r="Y2309" i="79"/>
  <c r="X2310" i="79"/>
  <c r="X2311" i="79"/>
  <c r="Y2310" i="79"/>
  <c r="X2312" i="79"/>
  <c r="Y2311" i="79"/>
  <c r="X2313" i="79"/>
  <c r="Y2312" i="79"/>
  <c r="Y2313" i="79"/>
  <c r="X2314" i="79"/>
  <c r="X2315" i="79"/>
  <c r="Y2314" i="79"/>
  <c r="Y2315" i="79"/>
  <c r="X2316" i="79"/>
  <c r="Y2316" i="79"/>
  <c r="X2317" i="79"/>
  <c r="Y2317" i="79"/>
  <c r="X2318" i="79"/>
  <c r="X2319" i="79"/>
  <c r="Y2318" i="79"/>
  <c r="Y2319" i="79"/>
  <c r="X2320" i="79"/>
  <c r="Y2320" i="79"/>
  <c r="X2321" i="79"/>
  <c r="X2322" i="79"/>
  <c r="Y2321" i="79"/>
  <c r="X2323" i="79"/>
  <c r="Y2322" i="79"/>
  <c r="X2324" i="79"/>
  <c r="Y2323" i="79"/>
  <c r="Y2324" i="79"/>
  <c r="X2325" i="79"/>
  <c r="Y2325" i="79"/>
  <c r="X2326" i="79"/>
  <c r="Y2326" i="79"/>
  <c r="X2327" i="79"/>
  <c r="Y2327" i="79"/>
  <c r="X2328" i="79"/>
  <c r="Y2328" i="79"/>
  <c r="X2329" i="79"/>
  <c r="X2330" i="79"/>
  <c r="Y2329" i="79"/>
  <c r="X2331" i="79"/>
  <c r="Y2330" i="79"/>
  <c r="X2332" i="79"/>
  <c r="Y2331" i="79"/>
  <c r="X2333" i="79"/>
  <c r="Y2332" i="79"/>
  <c r="X2334" i="79"/>
  <c r="Y2333" i="79"/>
  <c r="X2335" i="79"/>
  <c r="Y2334" i="79"/>
  <c r="X2336" i="79"/>
  <c r="Y2335" i="79"/>
  <c r="Y2336" i="79"/>
  <c r="X2337" i="79"/>
  <c r="Y2337" i="79"/>
  <c r="X2338" i="79"/>
  <c r="Y2338" i="79"/>
  <c r="X2339" i="79"/>
  <c r="X2340" i="79"/>
  <c r="Y2339" i="79"/>
  <c r="X2341" i="79"/>
  <c r="Y2340" i="79"/>
  <c r="X2342" i="79"/>
  <c r="Y2341" i="79"/>
  <c r="Y2342" i="79"/>
  <c r="X2343" i="79"/>
  <c r="Y2343" i="79"/>
  <c r="X2344" i="79"/>
  <c r="X2345" i="79"/>
  <c r="Y2344" i="79"/>
  <c r="X2346" i="79"/>
  <c r="Y2345" i="79"/>
  <c r="Y2346" i="79"/>
  <c r="X2347" i="79"/>
  <c r="Y2347" i="79"/>
  <c r="X2348" i="79"/>
  <c r="Y2348" i="79"/>
  <c r="X2349" i="79"/>
  <c r="X2350" i="79"/>
  <c r="Y2349" i="79"/>
  <c r="X2351" i="79"/>
  <c r="Y2350" i="79"/>
  <c r="X2352" i="79"/>
  <c r="Y2351" i="79"/>
  <c r="Y2352" i="79"/>
  <c r="X2353" i="79"/>
  <c r="X2354" i="79"/>
  <c r="Y2353" i="79"/>
  <c r="Y2354" i="79"/>
  <c r="X2355" i="79"/>
  <c r="X2356" i="79"/>
  <c r="Y2355" i="79"/>
  <c r="Y2356" i="79"/>
  <c r="X2357" i="79"/>
  <c r="Y2357" i="79"/>
  <c r="X2358" i="79"/>
  <c r="Y2358" i="79"/>
  <c r="X2359" i="79"/>
  <c r="Y2359" i="79"/>
  <c r="X2360" i="79"/>
  <c r="X2361" i="79"/>
  <c r="Y2360" i="79"/>
  <c r="X2362" i="79"/>
  <c r="Y2361" i="79"/>
  <c r="X2363" i="79"/>
  <c r="Y2362" i="79"/>
  <c r="X2364" i="79"/>
  <c r="Y2363" i="79"/>
  <c r="Y2364" i="79"/>
  <c r="X2365" i="79"/>
  <c r="Y2365" i="79"/>
  <c r="X2366" i="79"/>
  <c r="Y2366" i="79"/>
  <c r="X2367" i="79"/>
  <c r="Y2367" i="79"/>
  <c r="X2368" i="79"/>
  <c r="Y2368" i="79"/>
  <c r="X2369" i="79"/>
  <c r="Y2369" i="79"/>
  <c r="X2370" i="79"/>
  <c r="Y2370" i="79"/>
  <c r="X2371" i="79"/>
  <c r="X2372" i="79"/>
  <c r="Y2371" i="79"/>
  <c r="Y2372" i="79"/>
  <c r="X2373" i="79"/>
  <c r="Y2373" i="79"/>
  <c r="X2374" i="79"/>
  <c r="X2375" i="79"/>
  <c r="Y2374" i="79"/>
  <c r="X2376" i="79"/>
  <c r="Y2375" i="79"/>
  <c r="Y2376" i="79"/>
  <c r="X2377" i="79"/>
  <c r="X2378" i="79"/>
  <c r="Y2377" i="79"/>
  <c r="Y2378" i="79"/>
  <c r="X2379" i="79"/>
  <c r="Y2379" i="79"/>
  <c r="X2380" i="79"/>
  <c r="Y2380" i="79"/>
  <c r="X2381" i="79"/>
  <c r="Y2381" i="79"/>
  <c r="X2382" i="79"/>
  <c r="Y2382" i="79"/>
  <c r="X2383" i="79"/>
  <c r="Y2383" i="79"/>
  <c r="X2384" i="79"/>
  <c r="X2385" i="79"/>
  <c r="Y2384" i="79"/>
  <c r="X2386" i="79"/>
  <c r="Y2385" i="79"/>
  <c r="X2387" i="79"/>
  <c r="Y2386" i="79"/>
  <c r="X2388" i="79"/>
  <c r="Y2387" i="79"/>
  <c r="Y2388" i="79"/>
  <c r="X2389" i="79"/>
  <c r="Y2389" i="79"/>
  <c r="X2390" i="79"/>
  <c r="Y2390" i="79"/>
  <c r="X2391" i="79"/>
  <c r="Y2391" i="79"/>
  <c r="X2392" i="79"/>
  <c r="X2393" i="79"/>
  <c r="Y2392" i="79"/>
  <c r="Y2393" i="79"/>
  <c r="X2394" i="79"/>
  <c r="Y2394" i="79"/>
  <c r="X2395" i="79"/>
  <c r="Y2395" i="79"/>
  <c r="X2396" i="79"/>
  <c r="Y2396" i="79"/>
  <c r="X2397" i="79"/>
  <c r="X2398" i="79"/>
  <c r="Y2397" i="79"/>
  <c r="X2399" i="79"/>
  <c r="Y2398" i="79"/>
  <c r="X2400" i="79"/>
  <c r="Y2399" i="79"/>
  <c r="Y2400" i="79"/>
  <c r="X2401" i="79"/>
  <c r="X2402" i="79"/>
  <c r="Y2401" i="79"/>
  <c r="X2403" i="79"/>
  <c r="Y2402" i="79"/>
  <c r="Y2403" i="79"/>
  <c r="X2404" i="79"/>
  <c r="Y2404" i="79"/>
  <c r="X2405" i="79"/>
  <c r="X2406" i="79"/>
  <c r="Y2405" i="79"/>
  <c r="X2407" i="79"/>
  <c r="Y2406" i="79"/>
  <c r="X2408" i="79"/>
  <c r="Y2407" i="79"/>
  <c r="X2409" i="79"/>
  <c r="Y2408" i="79"/>
  <c r="Y2409" i="79"/>
  <c r="X2410" i="79"/>
  <c r="X2411" i="79"/>
  <c r="Y2410" i="79"/>
  <c r="Y2411" i="79"/>
  <c r="X2412" i="79"/>
  <c r="Y2412" i="79"/>
  <c r="X2413" i="79"/>
  <c r="X2414" i="79"/>
  <c r="Y2413" i="79"/>
  <c r="Y2414" i="79"/>
  <c r="X2415" i="79"/>
  <c r="X2416" i="79"/>
  <c r="Y2415" i="79"/>
  <c r="Y2416" i="79"/>
  <c r="X2417" i="79"/>
  <c r="X2418" i="79"/>
  <c r="Y2417" i="79"/>
  <c r="X2419" i="79"/>
  <c r="Y2418" i="79"/>
  <c r="Y2419" i="79"/>
  <c r="X2420" i="79"/>
  <c r="X2421" i="79"/>
  <c r="Y2420" i="79"/>
  <c r="X2422" i="79"/>
  <c r="Y2421" i="79"/>
  <c r="X2423" i="79"/>
  <c r="Y2422" i="79"/>
  <c r="X2424" i="79"/>
  <c r="Y2423" i="79"/>
  <c r="X2425" i="79"/>
  <c r="Y2424" i="79"/>
  <c r="Y2425" i="79"/>
  <c r="X2426" i="79"/>
  <c r="Y2426" i="79"/>
  <c r="X2427" i="79"/>
  <c r="Y2427" i="79"/>
  <c r="X2428" i="79"/>
  <c r="X2429" i="79"/>
  <c r="Y2428" i="79"/>
  <c r="X2430" i="79"/>
  <c r="Y2429" i="79"/>
  <c r="Y2430" i="79"/>
  <c r="X2431" i="79"/>
  <c r="X2432" i="79"/>
  <c r="Y2431" i="79"/>
  <c r="Y2432" i="79"/>
  <c r="X2433" i="79"/>
  <c r="X2434" i="79"/>
  <c r="Y2433" i="79"/>
  <c r="Y2434" i="79"/>
  <c r="X2435" i="79"/>
  <c r="X2436" i="79"/>
  <c r="Y2435" i="79"/>
  <c r="X2437" i="79"/>
  <c r="Y2436" i="79"/>
  <c r="X2438" i="79"/>
  <c r="Y2437" i="79"/>
  <c r="X2439" i="79"/>
  <c r="Y2438" i="79"/>
  <c r="X2440" i="79"/>
  <c r="Y2439" i="79"/>
  <c r="Y2440" i="79"/>
  <c r="X2441" i="79"/>
  <c r="Y2441" i="79"/>
  <c r="X2442" i="79"/>
  <c r="X2443" i="79"/>
  <c r="Y2442" i="79"/>
  <c r="Y2443" i="79"/>
  <c r="X2444" i="79"/>
  <c r="X2445" i="79"/>
  <c r="Y2444" i="79"/>
  <c r="Y2445" i="79"/>
  <c r="X2446" i="79"/>
  <c r="Y2446" i="79"/>
  <c r="X2447" i="79"/>
  <c r="Y2447" i="79"/>
  <c r="X2448" i="79"/>
  <c r="X2449" i="79"/>
  <c r="Y2448" i="79"/>
  <c r="X2450" i="79"/>
  <c r="Y2449" i="79"/>
  <c r="X2451" i="79"/>
  <c r="Y2450" i="79"/>
  <c r="X2452" i="79"/>
  <c r="Y2451" i="79"/>
  <c r="Y2452" i="79"/>
  <c r="X2453" i="79"/>
  <c r="Y2453" i="79"/>
  <c r="X2454" i="79"/>
  <c r="Y2454" i="79"/>
  <c r="X2455" i="79"/>
  <c r="X2456" i="79"/>
  <c r="Y2455" i="79"/>
  <c r="X2457" i="79"/>
  <c r="Y2456" i="79"/>
  <c r="Y2457" i="79"/>
  <c r="X2458" i="79"/>
  <c r="Y2458" i="79"/>
  <c r="X2459" i="79"/>
  <c r="X2460" i="79"/>
  <c r="Y2459" i="79"/>
  <c r="Y2460" i="79"/>
  <c r="X2461" i="79"/>
  <c r="X2462" i="79"/>
  <c r="Y2461" i="79"/>
  <c r="Y2462" i="79"/>
  <c r="X2463" i="79"/>
  <c r="Y2463" i="79"/>
  <c r="X2464" i="79"/>
  <c r="Y2464" i="79"/>
  <c r="X2465" i="79"/>
  <c r="Y2465" i="79"/>
  <c r="X2466" i="79"/>
  <c r="X2467" i="79"/>
  <c r="Y2466" i="79"/>
  <c r="Y2467" i="79"/>
  <c r="X2468" i="79"/>
  <c r="X2469" i="79"/>
  <c r="Y2468" i="79"/>
  <c r="X2470" i="79"/>
  <c r="Y2469" i="79"/>
  <c r="X2471" i="79"/>
  <c r="Y2470" i="79"/>
  <c r="X2472" i="79"/>
  <c r="Y2471" i="79"/>
  <c r="Y2472" i="79"/>
  <c r="X2473" i="79"/>
  <c r="Y2473" i="79"/>
  <c r="X2474" i="79"/>
  <c r="Y2474" i="79"/>
  <c r="X2475" i="79"/>
  <c r="Y2475" i="79"/>
  <c r="X2476" i="79"/>
  <c r="Y2476" i="79"/>
  <c r="X2477" i="79"/>
  <c r="X2478" i="79"/>
  <c r="Y2477" i="79"/>
  <c r="X2479" i="79"/>
  <c r="Y2478" i="79"/>
  <c r="X2480" i="79"/>
  <c r="Y2479" i="79"/>
  <c r="X2481" i="79"/>
  <c r="Y2480" i="79"/>
  <c r="X2482" i="79"/>
  <c r="Y2481" i="79"/>
  <c r="X2483" i="79"/>
  <c r="Y2482" i="79"/>
  <c r="X2484" i="79"/>
  <c r="Y2483" i="79"/>
  <c r="Y2484" i="79"/>
  <c r="X2485" i="79"/>
  <c r="Y2485" i="79"/>
  <c r="X2486" i="79"/>
  <c r="X2487" i="79"/>
  <c r="Y2486" i="79"/>
  <c r="Y2487" i="79"/>
  <c r="X2488" i="79"/>
  <c r="X2489" i="79"/>
  <c r="Y2488" i="79"/>
  <c r="Y2489" i="79"/>
  <c r="X2490" i="79"/>
  <c r="Y2490" i="79"/>
  <c r="X2491" i="79"/>
  <c r="X2492" i="79"/>
  <c r="Y2491" i="79"/>
  <c r="X2493" i="79"/>
  <c r="Y2492" i="79"/>
  <c r="X2494" i="79"/>
  <c r="Y2493" i="79"/>
  <c r="Y2494" i="79"/>
  <c r="X2495" i="79"/>
  <c r="Y2495" i="79"/>
  <c r="X2496" i="79"/>
  <c r="Y2496" i="79"/>
  <c r="X2497" i="79"/>
  <c r="X2498" i="79"/>
  <c r="Y2497" i="79"/>
  <c r="Y2498" i="79"/>
  <c r="X2499" i="79"/>
  <c r="X2500" i="79"/>
  <c r="Y2499" i="79"/>
  <c r="Y2500" i="79"/>
  <c r="X2501" i="79"/>
  <c r="Y2501" i="79"/>
  <c r="X2502" i="79"/>
  <c r="X2503" i="79"/>
  <c r="Y2502" i="79"/>
  <c r="Y2503" i="79"/>
  <c r="X2504" i="79"/>
  <c r="X2505" i="79"/>
  <c r="Y2504" i="79"/>
  <c r="Y2505" i="79"/>
  <c r="X2506" i="79"/>
  <c r="Y2506" i="79"/>
  <c r="X2507" i="79"/>
  <c r="Y2507" i="79"/>
  <c r="X2508" i="79"/>
  <c r="Y2508" i="79"/>
  <c r="X2509" i="79"/>
  <c r="X2510" i="79"/>
  <c r="Y2509" i="79"/>
  <c r="X2511" i="79"/>
  <c r="Y2510" i="79"/>
  <c r="Y2511" i="79"/>
  <c r="X2512" i="79"/>
  <c r="X2513" i="79"/>
  <c r="Y2512" i="79"/>
  <c r="X2514" i="79"/>
  <c r="Y2513" i="79"/>
  <c r="X2515" i="79"/>
  <c r="Y2514" i="79"/>
  <c r="X2516" i="79"/>
  <c r="Y2515" i="79"/>
  <c r="Y2516" i="79"/>
  <c r="X2517" i="79"/>
  <c r="X2518" i="79"/>
  <c r="Y2517" i="79"/>
  <c r="Y2518" i="79"/>
  <c r="X2519" i="79"/>
  <c r="Y2519" i="79"/>
  <c r="X2520" i="79"/>
  <c r="Y2520" i="79"/>
  <c r="X2521" i="79"/>
  <c r="Y2521" i="79"/>
  <c r="X2522" i="79"/>
  <c r="Y2522" i="79"/>
  <c r="X2523" i="79"/>
  <c r="Y2523" i="79"/>
  <c r="X2524" i="79"/>
  <c r="Y2524" i="79"/>
  <c r="X2525" i="79"/>
  <c r="X2526" i="79"/>
  <c r="Y2525" i="79"/>
  <c r="Y2526" i="79"/>
  <c r="X2527" i="79"/>
  <c r="X2528" i="79"/>
  <c r="Y2527" i="79"/>
  <c r="Y2528" i="79"/>
  <c r="X2529" i="79"/>
  <c r="Y2529" i="79"/>
  <c r="X2530" i="79"/>
  <c r="X2531" i="79"/>
  <c r="Y2530" i="79"/>
  <c r="X2532" i="79"/>
  <c r="Y2531" i="79"/>
  <c r="X2533" i="79"/>
  <c r="Y2532" i="79"/>
  <c r="Y2533" i="79"/>
  <c r="X2534" i="79"/>
  <c r="Y2534" i="79"/>
  <c r="X2535" i="79"/>
  <c r="Y2535" i="79"/>
  <c r="X2536" i="79"/>
  <c r="X2537" i="79"/>
  <c r="Y2536" i="79"/>
  <c r="X2538" i="79"/>
  <c r="Y2537" i="79"/>
  <c r="X2539" i="79"/>
  <c r="Y2538" i="79"/>
  <c r="Y2539" i="79"/>
  <c r="X2540" i="79"/>
  <c r="X2541" i="79"/>
  <c r="Y2540" i="79"/>
  <c r="X2542" i="79"/>
  <c r="Y2541" i="79"/>
  <c r="X2543" i="79"/>
  <c r="Y2542" i="79"/>
  <c r="X2544" i="79"/>
  <c r="Y2543" i="79"/>
  <c r="Y2544" i="79"/>
  <c r="X2545" i="79"/>
  <c r="X2546" i="79"/>
  <c r="Y2545" i="79"/>
  <c r="Y2546" i="79"/>
  <c r="X2547" i="79"/>
  <c r="X2548" i="79"/>
  <c r="Y2547" i="79"/>
  <c r="Y2548" i="79"/>
  <c r="X2549" i="79"/>
  <c r="Y2549" i="79"/>
  <c r="X2550" i="79"/>
  <c r="X2551" i="79"/>
  <c r="Y2550" i="79"/>
  <c r="X2552" i="79"/>
  <c r="Y2551" i="79"/>
  <c r="X2553" i="79"/>
  <c r="Y2552" i="79"/>
  <c r="Y2553" i="79"/>
  <c r="X2554" i="79"/>
  <c r="X2555" i="79"/>
  <c r="Y2554" i="79"/>
  <c r="X2556" i="79"/>
  <c r="Y2555" i="79"/>
  <c r="X2557" i="79"/>
  <c r="Y2556" i="79"/>
  <c r="X2558" i="79"/>
  <c r="Y2557" i="79"/>
  <c r="Y2558" i="79"/>
  <c r="X2559" i="79"/>
  <c r="X2560" i="79"/>
  <c r="Y2559" i="79"/>
  <c r="X2561" i="79"/>
  <c r="Y2560" i="79"/>
  <c r="X2562" i="79"/>
  <c r="Y2561" i="79"/>
  <c r="X2563" i="79"/>
  <c r="Y2562" i="79"/>
  <c r="Y2563" i="79"/>
  <c r="X2564" i="79"/>
  <c r="X2565" i="79"/>
  <c r="Y2564" i="79"/>
  <c r="X2566" i="79"/>
  <c r="Y2565" i="79"/>
  <c r="X2567" i="79"/>
  <c r="Y2566" i="79"/>
  <c r="X2568" i="79"/>
  <c r="Y2567" i="79"/>
  <c r="Y2568" i="79"/>
  <c r="X2569" i="79"/>
  <c r="X2570" i="79"/>
  <c r="Y2569" i="79"/>
  <c r="X2571" i="79"/>
  <c r="Y2570" i="79"/>
  <c r="Y2571" i="79"/>
  <c r="X2572" i="79"/>
  <c r="Y2572" i="79"/>
  <c r="X2573" i="79"/>
  <c r="X2574" i="79"/>
  <c r="Y2573" i="79"/>
  <c r="Y2574" i="79"/>
  <c r="X2575" i="79"/>
  <c r="X2576" i="79"/>
  <c r="Y2575" i="79"/>
  <c r="X2577" i="79"/>
  <c r="Y2576" i="79"/>
  <c r="Y2577" i="79"/>
  <c r="X2578" i="79"/>
  <c r="Y2578" i="79"/>
  <c r="X2579" i="79"/>
  <c r="Y2579" i="79"/>
  <c r="X2580" i="79"/>
  <c r="Y2580" i="79"/>
  <c r="X2581" i="79"/>
  <c r="Y2581" i="79"/>
  <c r="X2582" i="79"/>
  <c r="X2583" i="79"/>
  <c r="Y2582" i="79"/>
  <c r="Y2583" i="79"/>
  <c r="X2584" i="79"/>
  <c r="Y2584" i="79"/>
  <c r="X2585" i="79"/>
  <c r="Y2585" i="79"/>
  <c r="X2586" i="79"/>
  <c r="Y2586" i="79"/>
  <c r="X2587" i="79"/>
  <c r="X2588" i="79"/>
  <c r="Y2587" i="79"/>
  <c r="Y2588" i="79"/>
  <c r="X2589" i="79"/>
  <c r="X2590" i="79"/>
  <c r="Y2589" i="79"/>
  <c r="X2591" i="79"/>
  <c r="Y2590" i="79"/>
  <c r="X2592" i="79"/>
  <c r="Y2591" i="79"/>
  <c r="Y2592" i="79"/>
  <c r="X2593" i="79"/>
  <c r="X2594" i="79"/>
  <c r="Y2593" i="79"/>
  <c r="Y2594" i="79"/>
  <c r="X2595" i="79"/>
  <c r="X2596" i="79"/>
  <c r="Y2595" i="79"/>
  <c r="Y2596" i="79"/>
  <c r="X2597" i="79"/>
  <c r="Y2597" i="79"/>
  <c r="X2598" i="79"/>
  <c r="Y2598" i="79"/>
  <c r="X2599" i="79"/>
  <c r="X2600" i="79"/>
  <c r="Y2599" i="79"/>
  <c r="X2601" i="79"/>
  <c r="Y2600" i="79"/>
  <c r="X2602" i="79"/>
  <c r="Y2601" i="79"/>
  <c r="X2603" i="79"/>
  <c r="Y2602" i="79"/>
  <c r="X2604" i="79"/>
  <c r="Y2603" i="79"/>
  <c r="X2605" i="79"/>
  <c r="Y2604" i="79"/>
  <c r="X2606" i="79"/>
  <c r="Y2605" i="79"/>
  <c r="X2607" i="79"/>
  <c r="Y2606" i="79"/>
  <c r="X2608" i="79"/>
  <c r="Y2607" i="79"/>
  <c r="Y2608" i="79"/>
  <c r="X2609" i="79"/>
  <c r="Y2609" i="79"/>
  <c r="X2610" i="79"/>
  <c r="X2611" i="79"/>
  <c r="Y2610" i="79"/>
  <c r="Y2611" i="79"/>
  <c r="X2612" i="79"/>
  <c r="X2613" i="79"/>
  <c r="Y2612" i="79"/>
  <c r="Y2613" i="79"/>
  <c r="X2614" i="79"/>
  <c r="X2615" i="79"/>
  <c r="Y2614" i="79"/>
  <c r="X2616" i="79"/>
  <c r="Y2615" i="79"/>
  <c r="Y2616" i="79"/>
  <c r="X2617" i="79"/>
  <c r="X2618" i="79"/>
  <c r="Y2617" i="79"/>
  <c r="X2619" i="79"/>
  <c r="Y2618" i="79"/>
  <c r="X2620" i="79"/>
  <c r="Y2619" i="79"/>
  <c r="Y2620" i="79"/>
  <c r="X2621" i="79"/>
  <c r="X2622" i="79"/>
  <c r="Y2621" i="79"/>
  <c r="X2623" i="79"/>
  <c r="Y2622" i="79"/>
  <c r="Y2623" i="79"/>
  <c r="X2624" i="79"/>
  <c r="X2625" i="79"/>
  <c r="Y2624" i="79"/>
  <c r="Y2625" i="79"/>
  <c r="X2626" i="79"/>
  <c r="X2627" i="79"/>
  <c r="Y2626" i="79"/>
  <c r="X2628" i="79"/>
  <c r="Y2627" i="79"/>
  <c r="X2629" i="79"/>
  <c r="Y2628" i="79"/>
  <c r="Y2629" i="79"/>
  <c r="X2630" i="79"/>
  <c r="Y2630" i="79"/>
  <c r="X2631" i="79"/>
  <c r="X2632" i="79"/>
  <c r="Y2631" i="79"/>
  <c r="Y2632" i="79"/>
  <c r="X2633" i="79"/>
  <c r="X2634" i="79"/>
  <c r="Y2633" i="79"/>
  <c r="X2635" i="79"/>
  <c r="Y2634" i="79"/>
  <c r="X2636" i="79"/>
  <c r="Y2635" i="79"/>
  <c r="Y2636" i="79"/>
  <c r="X2637" i="79"/>
  <c r="X2638" i="79"/>
  <c r="Y2637" i="79"/>
  <c r="Y2638" i="79"/>
  <c r="X2639" i="79"/>
  <c r="X2640" i="79"/>
  <c r="Y2639" i="79"/>
  <c r="Y2640" i="79"/>
  <c r="X2641" i="79"/>
  <c r="X2642" i="79"/>
  <c r="Y2641" i="79"/>
  <c r="Y2642" i="79"/>
  <c r="X2643" i="79"/>
  <c r="Y2643" i="79"/>
  <c r="X2644" i="79"/>
  <c r="Y2644" i="79"/>
  <c r="X2645" i="79"/>
  <c r="X2646" i="79"/>
  <c r="Y2645" i="79"/>
  <c r="X2647" i="79"/>
  <c r="Y2646" i="79"/>
  <c r="Y2647" i="79"/>
  <c r="X2648" i="79"/>
  <c r="Y2648" i="79"/>
  <c r="X2649" i="79"/>
  <c r="X2650" i="79"/>
  <c r="Y2649" i="79"/>
  <c r="X2651" i="79"/>
  <c r="Y2650" i="79"/>
  <c r="X2652" i="79"/>
  <c r="Y2651" i="79"/>
  <c r="Y2652" i="79"/>
  <c r="X2653" i="79"/>
  <c r="X2654" i="79"/>
  <c r="Y2653" i="79"/>
  <c r="X2655" i="79"/>
  <c r="Y2654" i="79"/>
  <c r="X2656" i="79"/>
  <c r="Y2655" i="79"/>
  <c r="Y2656" i="79"/>
  <c r="X2657" i="79"/>
  <c r="X2658" i="79"/>
  <c r="Y2657" i="79"/>
  <c r="Y2658" i="79"/>
  <c r="X2659" i="79"/>
  <c r="X2660" i="79"/>
  <c r="Y2659" i="79"/>
  <c r="X2661" i="79"/>
  <c r="Y2660" i="79"/>
  <c r="Y2661" i="79"/>
  <c r="X2662" i="79"/>
  <c r="Y2662" i="79"/>
  <c r="X2663" i="79"/>
  <c r="Y2663" i="79"/>
  <c r="X2664" i="79"/>
  <c r="X2665" i="79"/>
  <c r="Y2664" i="79"/>
  <c r="Y2665" i="79"/>
  <c r="X2666" i="79"/>
  <c r="Y2666" i="79"/>
  <c r="X2667" i="79"/>
  <c r="Y2667" i="79"/>
  <c r="X2668" i="79"/>
  <c r="X2669" i="79"/>
  <c r="Y2668" i="79"/>
  <c r="X2670" i="79"/>
  <c r="Y2669" i="79"/>
  <c r="X2671" i="79"/>
  <c r="Y2670" i="79"/>
  <c r="Y2671" i="79"/>
  <c r="X2672" i="79"/>
  <c r="X2673" i="79"/>
  <c r="Y2672" i="79"/>
  <c r="X2674" i="79"/>
  <c r="Y2673" i="79"/>
  <c r="X2675" i="79"/>
  <c r="Y2674" i="79"/>
  <c r="X2676" i="79"/>
  <c r="Y2675" i="79"/>
  <c r="Y2676" i="79"/>
  <c r="X2677" i="79"/>
  <c r="Y2677" i="79"/>
  <c r="X2678" i="79"/>
  <c r="Y2678" i="79"/>
  <c r="X2679" i="79"/>
  <c r="X2680" i="79"/>
  <c r="Y2679" i="79"/>
  <c r="Y2680" i="79"/>
  <c r="X2681" i="79"/>
  <c r="Y2681" i="79"/>
  <c r="X2682" i="79"/>
  <c r="Y2682" i="79"/>
  <c r="X2683" i="79"/>
  <c r="Y2683" i="79"/>
  <c r="X2684" i="79"/>
  <c r="X2685" i="79"/>
  <c r="Y2684" i="79"/>
  <c r="X2686" i="79"/>
  <c r="Y2685" i="79"/>
  <c r="X2687" i="79"/>
  <c r="Y2686" i="79"/>
  <c r="Y2687" i="79"/>
  <c r="X2688" i="79"/>
  <c r="Y2688" i="79"/>
  <c r="X2689" i="79"/>
  <c r="X2690" i="79"/>
  <c r="Y2689" i="79"/>
  <c r="X2691" i="79"/>
  <c r="Y2690" i="79"/>
  <c r="X2692" i="79"/>
  <c r="Y2691" i="79"/>
  <c r="Y2692" i="79"/>
  <c r="X2693" i="79"/>
  <c r="X2694" i="79"/>
  <c r="Y2693" i="79"/>
  <c r="X2695" i="79"/>
  <c r="Y2694" i="79"/>
  <c r="X2696" i="79"/>
  <c r="Y2695" i="79"/>
  <c r="X2697" i="79"/>
  <c r="Y2696" i="79"/>
  <c r="Y2697" i="79"/>
  <c r="X2698" i="79"/>
  <c r="X2699" i="79"/>
  <c r="Y2698" i="79"/>
  <c r="Y2699" i="79"/>
  <c r="X2700" i="79"/>
  <c r="Y2700" i="79"/>
  <c r="X2701" i="79"/>
  <c r="X2702" i="79"/>
  <c r="Y2701" i="79"/>
  <c r="X2703" i="79"/>
  <c r="Y2702" i="79"/>
  <c r="Y2703" i="79"/>
  <c r="X2704" i="79"/>
  <c r="Y2704" i="79"/>
  <c r="X2705" i="79"/>
  <c r="Y2705" i="79"/>
  <c r="X2706" i="79"/>
  <c r="Y2706" i="79"/>
  <c r="X2707" i="79"/>
  <c r="Y2707" i="79"/>
  <c r="X2708" i="79"/>
  <c r="X2709" i="79"/>
  <c r="Y2708" i="79"/>
  <c r="Y2709" i="79"/>
  <c r="X2710" i="79"/>
  <c r="X2711" i="79"/>
  <c r="Y2710" i="79"/>
  <c r="Y2711" i="79"/>
  <c r="X2712" i="79"/>
  <c r="Y2712" i="79"/>
  <c r="X2713" i="79"/>
  <c r="X2714" i="79"/>
  <c r="Y2713" i="79"/>
  <c r="X2715" i="79"/>
  <c r="Y2714" i="79"/>
  <c r="X2716" i="79"/>
  <c r="Y2715" i="79"/>
  <c r="X2717" i="79"/>
  <c r="Y2716" i="79"/>
  <c r="Y2717" i="79"/>
  <c r="X2718" i="79"/>
  <c r="Y2718" i="79"/>
  <c r="X2719" i="79"/>
  <c r="Y2719" i="79"/>
  <c r="X2720" i="79"/>
  <c r="Y2720" i="79"/>
  <c r="X2721" i="79"/>
  <c r="X2722" i="79"/>
  <c r="Y2721" i="79"/>
  <c r="X2723" i="79"/>
  <c r="Y2722" i="79"/>
  <c r="X2724" i="79"/>
  <c r="Y2723" i="79"/>
  <c r="Y2724" i="79"/>
  <c r="X2725" i="79"/>
  <c r="Y2725" i="79"/>
  <c r="X2726" i="79"/>
  <c r="Y2726" i="79"/>
  <c r="X2727" i="79"/>
  <c r="Y2727" i="79"/>
  <c r="X2728" i="79"/>
  <c r="Y2728" i="79"/>
  <c r="X2729" i="79"/>
  <c r="X2730" i="79"/>
  <c r="Y2729" i="79"/>
  <c r="Y2730" i="79"/>
  <c r="X2731" i="79"/>
  <c r="Y2731" i="79"/>
  <c r="X2732" i="79"/>
  <c r="X2733" i="79"/>
  <c r="Y2732" i="79"/>
  <c r="X2734" i="79"/>
  <c r="Y2733" i="79"/>
  <c r="X2735" i="79"/>
  <c r="Y2734" i="79"/>
  <c r="Y2735" i="79"/>
  <c r="X2736" i="79"/>
  <c r="Y2736" i="79"/>
  <c r="X2737" i="79"/>
  <c r="X2738" i="79"/>
  <c r="Y2737" i="79"/>
  <c r="X2739" i="79"/>
  <c r="Y2738" i="79"/>
  <c r="X2740" i="79"/>
  <c r="Y2739" i="79"/>
  <c r="Y2740" i="79"/>
  <c r="X2741" i="79"/>
  <c r="X2742" i="79"/>
  <c r="Y2741" i="79"/>
  <c r="Y2742" i="79"/>
  <c r="X2743" i="79"/>
  <c r="X2744" i="79"/>
  <c r="Y2743" i="79"/>
  <c r="Y2744" i="79"/>
  <c r="X2745" i="79"/>
  <c r="Y2745" i="79"/>
  <c r="X2746" i="79"/>
  <c r="Y2746" i="79"/>
  <c r="X2747" i="79"/>
  <c r="Y2747" i="79"/>
  <c r="X2748" i="79"/>
  <c r="X2749" i="79"/>
  <c r="Y2748" i="79"/>
  <c r="X2750" i="79"/>
  <c r="Y2749" i="79"/>
  <c r="X2751" i="79"/>
  <c r="Y2750" i="79"/>
  <c r="Y2751" i="79"/>
  <c r="X2752" i="79"/>
  <c r="X2753" i="79"/>
  <c r="Y2752" i="79"/>
  <c r="Y2753" i="79"/>
  <c r="X2754" i="79"/>
  <c r="X2755" i="79"/>
  <c r="Y2754" i="79"/>
  <c r="Y2755" i="79"/>
  <c r="X2756" i="79"/>
  <c r="X2757" i="79"/>
  <c r="Y2756" i="79"/>
  <c r="X2758" i="79"/>
  <c r="Y2757" i="79"/>
  <c r="X2759" i="79"/>
  <c r="Y2758" i="79"/>
  <c r="X2760" i="79"/>
  <c r="Y2759" i="79"/>
  <c r="Y2760" i="79"/>
  <c r="X2761" i="79"/>
  <c r="Y2761" i="79"/>
  <c r="X2762" i="79"/>
  <c r="Y2762" i="79"/>
  <c r="X2763" i="79"/>
  <c r="Y2763" i="79"/>
  <c r="X2764" i="79"/>
  <c r="Y2764" i="79"/>
  <c r="X2765" i="79"/>
  <c r="X2766" i="79"/>
  <c r="Y2765" i="79"/>
  <c r="X2767" i="79"/>
  <c r="Y2766" i="79"/>
  <c r="X2768" i="79"/>
  <c r="Y2767" i="79"/>
  <c r="Y2768" i="79"/>
  <c r="X2769" i="79"/>
  <c r="X2770" i="79"/>
  <c r="Y2769" i="79"/>
  <c r="X2771" i="79"/>
  <c r="Y2770" i="79"/>
  <c r="Y2771" i="79"/>
  <c r="X2772" i="79"/>
  <c r="X2773" i="79"/>
  <c r="Y2772" i="79"/>
  <c r="Y2773" i="79"/>
  <c r="X2774" i="79"/>
  <c r="Y2774" i="79"/>
  <c r="X2775" i="79"/>
  <c r="Y2775" i="79"/>
  <c r="X2776" i="79"/>
  <c r="X2777" i="79"/>
  <c r="Y2776" i="79"/>
  <c r="X2778" i="79"/>
  <c r="Y2777" i="79"/>
  <c r="Y2778" i="79"/>
  <c r="X2779" i="79"/>
  <c r="Y2779" i="79"/>
  <c r="X2780" i="79"/>
  <c r="X2781" i="79"/>
  <c r="Y2780" i="79"/>
  <c r="X2782" i="79"/>
  <c r="Y2781" i="79"/>
  <c r="X2783" i="79"/>
  <c r="Y2782" i="79"/>
  <c r="Y2783" i="79"/>
  <c r="X2784" i="79"/>
  <c r="Y2784" i="79"/>
  <c r="X2785" i="79"/>
  <c r="X2786" i="79"/>
  <c r="Y2785" i="79"/>
  <c r="Y2786" i="79"/>
  <c r="X2787" i="79"/>
  <c r="Y2787" i="79"/>
  <c r="X2788" i="79"/>
  <c r="X2789" i="79"/>
  <c r="Y2788" i="79"/>
  <c r="Y2789" i="79"/>
  <c r="X2790" i="79"/>
  <c r="X2791" i="79"/>
  <c r="Y2790" i="79"/>
  <c r="X2792" i="79"/>
  <c r="Y2791" i="79"/>
  <c r="Y2792" i="79"/>
  <c r="X2793" i="79"/>
  <c r="Y2793" i="79"/>
  <c r="X2794" i="79"/>
  <c r="Y2794" i="79"/>
  <c r="X2795" i="79"/>
  <c r="X2796" i="79"/>
  <c r="Y2795" i="79"/>
  <c r="Y2796" i="79"/>
  <c r="X2797" i="79"/>
  <c r="X2798" i="79"/>
  <c r="Y2797" i="79"/>
  <c r="Y2798" i="79"/>
  <c r="X2799" i="79"/>
  <c r="Y2799" i="79"/>
  <c r="X2800" i="79"/>
  <c r="X2801" i="79"/>
  <c r="Y2800" i="79"/>
  <c r="Y2801" i="79"/>
  <c r="X2802" i="79"/>
  <c r="X2803" i="79"/>
  <c r="Y2802" i="79"/>
  <c r="X2804" i="79"/>
  <c r="Y2803" i="79"/>
  <c r="Y2804" i="79"/>
  <c r="X2805" i="79"/>
  <c r="X2806" i="79"/>
  <c r="Y2805" i="79"/>
  <c r="Y2806" i="79"/>
  <c r="X2807" i="79"/>
  <c r="Y2807" i="79"/>
  <c r="X2808" i="79"/>
  <c r="X2809" i="79"/>
  <c r="Y2808" i="79"/>
  <c r="Y2809" i="79"/>
  <c r="X2810" i="79"/>
  <c r="Y2810" i="79"/>
  <c r="X2811" i="79"/>
  <c r="Y2811" i="79"/>
  <c r="X2812" i="79"/>
  <c r="Y2812" i="79"/>
  <c r="X2813" i="79"/>
  <c r="X2814" i="79"/>
  <c r="Y2813" i="79"/>
  <c r="X2815" i="79"/>
  <c r="Y2814" i="79"/>
  <c r="Y2815" i="79"/>
  <c r="X2816" i="79"/>
  <c r="X2817" i="79"/>
  <c r="Y2816" i="79"/>
  <c r="X2818" i="79"/>
  <c r="Y2817" i="79"/>
  <c r="X2819" i="79"/>
  <c r="Y2818" i="79"/>
  <c r="X2820" i="79"/>
  <c r="Y2819" i="79"/>
  <c r="Y2820" i="79"/>
  <c r="X2821" i="79"/>
  <c r="Y2821" i="79"/>
  <c r="X2822" i="79"/>
  <c r="X2823" i="79"/>
  <c r="Y2822" i="79"/>
  <c r="X2824" i="79"/>
  <c r="Y2823" i="79"/>
  <c r="X2825" i="79"/>
  <c r="Y2824" i="79"/>
  <c r="X2826" i="79"/>
  <c r="Y2825" i="79"/>
  <c r="Y2826" i="79"/>
  <c r="X2827" i="79"/>
  <c r="X2828" i="79"/>
  <c r="Y2827" i="79"/>
  <c r="X2829" i="79"/>
  <c r="Y2828" i="79"/>
  <c r="X2830" i="79"/>
  <c r="Y2829" i="79"/>
  <c r="Y2830" i="79"/>
  <c r="X2831" i="79"/>
  <c r="X2832" i="79"/>
  <c r="Y2831" i="79"/>
  <c r="Y2832" i="79"/>
  <c r="X2833" i="79"/>
  <c r="X2834" i="79"/>
  <c r="Y2833" i="79"/>
  <c r="X2835" i="79"/>
  <c r="Y2834" i="79"/>
  <c r="Y2835" i="79"/>
  <c r="X2836" i="79"/>
  <c r="X2837" i="79"/>
  <c r="Y2836" i="79"/>
  <c r="X2838" i="79"/>
  <c r="Y2837" i="79"/>
  <c r="Y2838" i="79"/>
  <c r="X2839" i="79"/>
  <c r="X2840" i="79"/>
  <c r="Y2839" i="79"/>
  <c r="Y2840" i="79"/>
  <c r="X2841" i="79"/>
  <c r="Y2841" i="79"/>
  <c r="X2842" i="79"/>
  <c r="X2843" i="79"/>
  <c r="Y2842" i="79"/>
  <c r="X2844" i="79"/>
  <c r="Y2843" i="79"/>
  <c r="X2845" i="79"/>
  <c r="Y2844" i="79"/>
  <c r="Y2845" i="79"/>
  <c r="X2846" i="79"/>
  <c r="X2847" i="79"/>
  <c r="Y2846" i="79"/>
  <c r="Y2847" i="79"/>
  <c r="X2848" i="79"/>
  <c r="X2849" i="79"/>
  <c r="Y2848" i="79"/>
  <c r="X2850" i="79"/>
  <c r="Y2849" i="79"/>
  <c r="Y2850" i="79"/>
  <c r="X2851" i="79"/>
  <c r="X2852" i="79"/>
  <c r="Y2851" i="79"/>
  <c r="X2853" i="79"/>
  <c r="Y2852" i="79"/>
  <c r="X2854" i="79"/>
  <c r="Y2853" i="79"/>
  <c r="Y2854" i="79"/>
  <c r="X2855" i="79"/>
  <c r="X2856" i="79"/>
  <c r="Y2855" i="79"/>
  <c r="Y2856" i="79"/>
  <c r="X2857" i="79"/>
  <c r="X2858" i="79"/>
  <c r="Y2857" i="79"/>
  <c r="X2859" i="79"/>
  <c r="Y2858" i="79"/>
  <c r="X2860" i="79"/>
  <c r="Y2859" i="79"/>
  <c r="Y2860" i="79"/>
  <c r="X2861" i="79"/>
  <c r="X2862" i="79"/>
  <c r="Y2861" i="79"/>
  <c r="Y2862" i="79"/>
  <c r="X2863" i="79"/>
  <c r="Y2863" i="79"/>
  <c r="X2864" i="79"/>
  <c r="Y2864" i="79"/>
  <c r="X2865" i="79"/>
  <c r="Y2865" i="79"/>
  <c r="X2866" i="79"/>
  <c r="Y2866" i="79"/>
  <c r="X2867" i="79"/>
  <c r="X2868" i="79"/>
  <c r="Y2867" i="79"/>
  <c r="Y2868" i="79"/>
  <c r="X2869" i="79"/>
  <c r="X2870" i="79"/>
  <c r="Y2869" i="79"/>
  <c r="X2871" i="79"/>
  <c r="Y2870" i="79"/>
  <c r="Y2871" i="79"/>
  <c r="X2872" i="79"/>
  <c r="Y2872" i="79"/>
  <c r="X2873" i="79"/>
  <c r="Y2873" i="79"/>
  <c r="X2874" i="79"/>
  <c r="Y2874" i="79"/>
  <c r="X2875" i="79"/>
  <c r="Y2875" i="79"/>
  <c r="X2876" i="79"/>
  <c r="X2877" i="79"/>
  <c r="Y2876" i="79"/>
  <c r="X2878" i="79"/>
  <c r="Y2877" i="79"/>
  <c r="X2879" i="79"/>
  <c r="Y2878" i="79"/>
  <c r="X2880" i="79"/>
  <c r="Y2879" i="79"/>
  <c r="Y2880" i="79"/>
  <c r="X2881" i="79"/>
  <c r="Y2881" i="79"/>
  <c r="X2882" i="79"/>
  <c r="Y2882" i="79"/>
  <c r="X2883" i="79"/>
  <c r="Y2883" i="79"/>
  <c r="X2884" i="79"/>
  <c r="Y2884" i="79"/>
  <c r="X2885" i="79"/>
  <c r="X2886" i="79"/>
  <c r="Y2885" i="79"/>
  <c r="X2887" i="79"/>
  <c r="Y2886" i="79"/>
  <c r="Y2887" i="79"/>
  <c r="X2888" i="79"/>
  <c r="X2889" i="79"/>
  <c r="Y2888" i="79"/>
  <c r="Y2889" i="79"/>
  <c r="X2890" i="79"/>
  <c r="X2891" i="79"/>
  <c r="Y2890" i="79"/>
  <c r="X2892" i="79"/>
  <c r="Y2891" i="79"/>
  <c r="Y2892" i="79"/>
  <c r="X2893" i="79"/>
  <c r="X2894" i="79"/>
  <c r="Y2893" i="79"/>
  <c r="Y2894" i="79"/>
  <c r="X2895" i="79"/>
  <c r="Y2895" i="79"/>
  <c r="X2896" i="79"/>
  <c r="Y2896" i="79"/>
  <c r="X2897" i="79"/>
  <c r="Y2897" i="79"/>
  <c r="X2898" i="79"/>
  <c r="Y2898" i="79"/>
  <c r="X2899" i="79"/>
  <c r="X2900" i="79"/>
  <c r="Y2899" i="79"/>
  <c r="X2901" i="79"/>
  <c r="Y2900" i="79"/>
  <c r="X2902" i="79"/>
  <c r="Y2901" i="79"/>
  <c r="X2903" i="79"/>
  <c r="Y2902" i="79"/>
  <c r="X2904" i="79"/>
  <c r="Y2903" i="79"/>
  <c r="X2905" i="79"/>
  <c r="Y2904" i="79"/>
  <c r="X2906" i="79"/>
  <c r="Y2905" i="79"/>
  <c r="X2907" i="79"/>
  <c r="Y2906" i="79"/>
  <c r="Y2907" i="79"/>
  <c r="X2908" i="79"/>
  <c r="Y2908" i="79"/>
  <c r="X2909" i="79"/>
  <c r="Y2909" i="79"/>
  <c r="X2910" i="79"/>
  <c r="Y2910" i="79"/>
  <c r="X2911" i="79"/>
  <c r="X2912" i="79"/>
  <c r="Y2911" i="79"/>
  <c r="Y2912" i="79"/>
  <c r="X2913" i="79"/>
  <c r="Y2913" i="79"/>
  <c r="X2914" i="79"/>
  <c r="X2915" i="79"/>
  <c r="Y2914" i="79"/>
  <c r="X2916" i="79"/>
  <c r="Y2915" i="79"/>
  <c r="X2917" i="79"/>
  <c r="Y2916" i="79"/>
  <c r="Y2917" i="79"/>
  <c r="X2918" i="79"/>
  <c r="X2919" i="79"/>
  <c r="Y2918" i="79"/>
  <c r="X2920" i="79"/>
  <c r="Y2919" i="79"/>
  <c r="X2921" i="79"/>
  <c r="Y2920" i="79"/>
  <c r="Y2921" i="79"/>
  <c r="X2922" i="79"/>
  <c r="Y2922" i="79"/>
  <c r="X2923" i="79"/>
  <c r="Y2923" i="79"/>
  <c r="X2924" i="79"/>
  <c r="Y2924" i="79"/>
  <c r="X2925" i="79"/>
  <c r="X2926" i="79"/>
  <c r="Y2925" i="79"/>
  <c r="X2927" i="79"/>
  <c r="Y2926" i="79"/>
  <c r="Y2927" i="79"/>
  <c r="X2928" i="79"/>
  <c r="X2929" i="79"/>
  <c r="Y2928" i="79"/>
  <c r="Y2929" i="79"/>
  <c r="X2930" i="79"/>
  <c r="X2931" i="79"/>
  <c r="Y2930" i="79"/>
  <c r="Y2931" i="79"/>
  <c r="X2932" i="79"/>
  <c r="X2933" i="79"/>
  <c r="Y2932" i="79"/>
  <c r="X2934" i="79"/>
  <c r="Y2933" i="79"/>
  <c r="X2935" i="79"/>
  <c r="Y2934" i="79"/>
  <c r="X2936" i="79"/>
  <c r="Y2935" i="79"/>
  <c r="Y2936" i="79"/>
  <c r="X2937" i="79"/>
  <c r="Y2937" i="79"/>
  <c r="X2938" i="79"/>
  <c r="Y2938" i="79"/>
  <c r="X2939" i="79"/>
  <c r="X2940" i="79"/>
  <c r="Y2939" i="79"/>
  <c r="Y2940" i="79"/>
  <c r="X2941" i="79"/>
  <c r="Y2941" i="79"/>
  <c r="X2942" i="79"/>
  <c r="X2943" i="79"/>
  <c r="Y2942" i="79"/>
  <c r="X2944" i="79"/>
  <c r="Y2943" i="79"/>
  <c r="Y2944" i="79"/>
  <c r="X2945" i="79"/>
  <c r="Y2945" i="79"/>
  <c r="X2946" i="79"/>
  <c r="X2947" i="79"/>
  <c r="Y2946" i="79"/>
  <c r="Y2947" i="79"/>
  <c r="X2948" i="79"/>
  <c r="X2949" i="79"/>
  <c r="Y2948" i="79"/>
  <c r="X2950" i="79"/>
  <c r="Y2949" i="79"/>
  <c r="Y2950" i="79"/>
  <c r="X2951" i="79"/>
  <c r="X2952" i="79"/>
  <c r="Y2951" i="79"/>
  <c r="Y2952" i="79"/>
  <c r="X2953" i="79"/>
  <c r="X2954" i="79"/>
  <c r="Y2953" i="79"/>
  <c r="X2955" i="79"/>
  <c r="Y2954" i="79"/>
  <c r="X2956" i="79"/>
  <c r="Y2955" i="79"/>
  <c r="Y2956" i="79"/>
  <c r="X2957" i="79"/>
  <c r="Y2957" i="79"/>
  <c r="X2958" i="79"/>
  <c r="X2959" i="79"/>
  <c r="Y2958" i="79"/>
  <c r="X2960" i="79"/>
  <c r="Y2959" i="79"/>
  <c r="X2961" i="79"/>
  <c r="Y2960" i="79"/>
  <c r="Y2961" i="79"/>
  <c r="X2962" i="79"/>
  <c r="X2963" i="79"/>
  <c r="Y2962" i="79"/>
  <c r="Y2963" i="79"/>
  <c r="X2964" i="79"/>
  <c r="X2965" i="79"/>
  <c r="Y2964" i="79"/>
  <c r="Y2965" i="79"/>
  <c r="X2966" i="79"/>
  <c r="Y2966" i="79"/>
  <c r="X2967" i="79"/>
  <c r="Y2967" i="79"/>
  <c r="X2968" i="79"/>
  <c r="Y2968" i="79"/>
  <c r="X2969" i="79"/>
  <c r="X2970" i="79"/>
  <c r="Y2969" i="79"/>
  <c r="X2971" i="79"/>
  <c r="Y2970" i="79"/>
  <c r="X2972" i="79"/>
  <c r="Y2971" i="79"/>
  <c r="Y2972" i="79"/>
  <c r="X2973" i="79"/>
  <c r="X2974" i="79"/>
  <c r="Y2973" i="79"/>
  <c r="X2975" i="79"/>
  <c r="Y2974" i="79"/>
  <c r="X2976" i="79"/>
  <c r="Y2975" i="79"/>
  <c r="Y2976" i="79"/>
  <c r="X2977" i="79"/>
  <c r="Y2977" i="79"/>
  <c r="X2978" i="79"/>
  <c r="X2979" i="79"/>
  <c r="Y2978" i="79"/>
  <c r="Y2979" i="79"/>
  <c r="X2980" i="79"/>
  <c r="X2981" i="79"/>
  <c r="Y2980" i="79"/>
  <c r="Y2981" i="79"/>
  <c r="X2982" i="79"/>
  <c r="Y2982" i="79"/>
  <c r="X2983" i="79"/>
  <c r="X2984" i="79"/>
  <c r="Y2983" i="79"/>
  <c r="X2985" i="79"/>
  <c r="Y2984" i="79"/>
  <c r="Y2985" i="79"/>
  <c r="X2986" i="79"/>
  <c r="Y2986" i="79"/>
  <c r="X2987" i="79"/>
  <c r="Y2987" i="79"/>
  <c r="X2988" i="79"/>
  <c r="Y2988" i="79"/>
  <c r="X2989" i="79"/>
  <c r="X2990" i="79"/>
  <c r="Y2989" i="79"/>
  <c r="X2991" i="79"/>
  <c r="Y2990" i="79"/>
  <c r="X2992" i="79"/>
  <c r="Y2991" i="79"/>
  <c r="Y2992" i="79"/>
  <c r="X2993" i="79"/>
  <c r="Y2993" i="79"/>
  <c r="X2994" i="79"/>
  <c r="Y2994" i="79"/>
  <c r="X2995" i="79"/>
  <c r="Y2995" i="79"/>
  <c r="X2996" i="79"/>
  <c r="X2997" i="79"/>
  <c r="Y2996" i="79"/>
  <c r="Y2997" i="79"/>
  <c r="X2998" i="79"/>
  <c r="X2999" i="79"/>
  <c r="Y2998" i="79"/>
  <c r="Y2999" i="79"/>
  <c r="X3000" i="79"/>
  <c r="Y3000" i="79"/>
  <c r="X3001" i="79"/>
  <c r="X3002" i="79"/>
  <c r="Y3001" i="79"/>
  <c r="X3003" i="79"/>
  <c r="Y3002" i="79"/>
  <c r="X3004" i="79"/>
  <c r="Y3003" i="79"/>
  <c r="Y3004" i="79"/>
  <c r="X3005" i="79"/>
  <c r="Y3005" i="79"/>
  <c r="X3006" i="79"/>
  <c r="X3007" i="79"/>
  <c r="Y3006" i="79"/>
  <c r="Y3007" i="79"/>
  <c r="X3008" i="79"/>
  <c r="Y3008" i="79"/>
  <c r="X3009" i="79"/>
  <c r="Y3009" i="79"/>
  <c r="X3010" i="79"/>
  <c r="Y3010" i="79"/>
  <c r="X3011" i="79"/>
  <c r="X3012" i="79"/>
  <c r="Y3011" i="79"/>
  <c r="Y3012" i="79"/>
  <c r="X3013" i="79"/>
  <c r="X3014" i="79"/>
  <c r="Y3013" i="79"/>
  <c r="X3015" i="79"/>
  <c r="Y3014" i="79"/>
  <c r="Y3015" i="79"/>
  <c r="X3016" i="79"/>
  <c r="X3017" i="79"/>
  <c r="Y3016" i="79"/>
  <c r="X3018" i="79"/>
  <c r="Y3017" i="79"/>
  <c r="X3019" i="79"/>
  <c r="Y3018" i="79"/>
  <c r="Y3019" i="79"/>
  <c r="X3020" i="79"/>
  <c r="X3021" i="79"/>
  <c r="Y3020" i="79"/>
  <c r="Y3021" i="79"/>
  <c r="X3022" i="79"/>
  <c r="X3023" i="79"/>
  <c r="Y3022" i="79"/>
  <c r="Y3023" i="79"/>
  <c r="X3024" i="79"/>
  <c r="X3025" i="79"/>
  <c r="Y3024" i="79"/>
  <c r="X3026" i="79"/>
  <c r="Y3025" i="79"/>
  <c r="X3027" i="79"/>
  <c r="Y3026" i="79"/>
  <c r="Y3027" i="79"/>
  <c r="X3028" i="79"/>
  <c r="X3029" i="79"/>
  <c r="Y3028" i="79"/>
  <c r="Y3029" i="79"/>
  <c r="X3030" i="79"/>
  <c r="Y3030" i="79"/>
  <c r="X3031" i="79"/>
  <c r="Y3031" i="79"/>
  <c r="X3032" i="79"/>
  <c r="Y3032" i="79"/>
  <c r="X3033" i="79"/>
  <c r="X3034" i="79"/>
  <c r="Y3033" i="79"/>
  <c r="Y3034" i="79"/>
  <c r="X3035" i="79"/>
  <c r="X3036" i="79"/>
  <c r="Y3035" i="79"/>
  <c r="X3037" i="79"/>
  <c r="Y3036" i="79"/>
  <c r="X3038" i="79"/>
  <c r="Y3037" i="79"/>
  <c r="X3039" i="79"/>
  <c r="Y3038" i="79"/>
  <c r="X3040" i="79"/>
  <c r="Y3039" i="79"/>
  <c r="Y3040" i="79"/>
  <c r="X3041" i="79"/>
  <c r="Y3041" i="79"/>
  <c r="X3042" i="79"/>
  <c r="X3043" i="79"/>
  <c r="Y3042" i="79"/>
  <c r="Y3043" i="79"/>
  <c r="X3044" i="79"/>
  <c r="X3045" i="79"/>
  <c r="Y3044" i="79"/>
  <c r="X3046" i="79"/>
  <c r="Y3045" i="79"/>
  <c r="Y3046" i="79"/>
  <c r="X3047" i="79"/>
  <c r="X3048" i="79"/>
  <c r="Y3047" i="79"/>
  <c r="X3049" i="79"/>
  <c r="Y3048" i="79"/>
  <c r="X3050" i="79"/>
  <c r="Y3049" i="79"/>
  <c r="X3051" i="79"/>
  <c r="Y3050" i="79"/>
  <c r="X3052" i="79"/>
  <c r="Y3051" i="79"/>
  <c r="X3053" i="79"/>
  <c r="Y3052" i="79"/>
  <c r="X3054" i="79"/>
  <c r="Y3053" i="79"/>
  <c r="X3055" i="79"/>
  <c r="Y3054" i="79"/>
  <c r="X3056" i="79"/>
  <c r="Y3055" i="79"/>
  <c r="X3057" i="79"/>
  <c r="Y3056" i="79"/>
  <c r="Y3057" i="79"/>
  <c r="X3058" i="79"/>
  <c r="X3059" i="79"/>
  <c r="Y3058" i="79"/>
  <c r="X3060" i="79"/>
  <c r="Y3059" i="79"/>
  <c r="X3061" i="79"/>
  <c r="Y3060" i="79"/>
  <c r="Y3061" i="79"/>
  <c r="X3062" i="79"/>
  <c r="Y3062" i="79"/>
  <c r="X3063" i="79"/>
  <c r="Y3063" i="79"/>
  <c r="X3064" i="79"/>
  <c r="X3065" i="79"/>
  <c r="Y3064" i="79"/>
  <c r="X3066" i="79"/>
  <c r="Y3065" i="79"/>
  <c r="X3067" i="79"/>
  <c r="Y3066" i="79"/>
  <c r="Y3067" i="79"/>
  <c r="X3068" i="79"/>
  <c r="Y3068" i="79"/>
  <c r="X3069" i="79"/>
  <c r="Y3069" i="79"/>
  <c r="X3070" i="79"/>
  <c r="X3071" i="79"/>
  <c r="Y3070" i="79"/>
  <c r="X3072" i="79"/>
  <c r="Y3071" i="79"/>
  <c r="Y3072" i="79"/>
  <c r="X3073" i="79"/>
  <c r="Y3073" i="79"/>
  <c r="X3074" i="79"/>
  <c r="Y3074" i="79"/>
  <c r="X3075" i="79"/>
  <c r="Y3075" i="79"/>
  <c r="X3076" i="79"/>
  <c r="Y3076" i="79"/>
  <c r="X3077" i="79"/>
  <c r="X3078" i="79"/>
  <c r="Y3077" i="79"/>
  <c r="X3079" i="79"/>
  <c r="Y3078" i="79"/>
  <c r="Y3079" i="79"/>
  <c r="X3080" i="79"/>
  <c r="Y3080" i="79"/>
  <c r="X3081" i="79"/>
  <c r="Y3081" i="79"/>
  <c r="X3082" i="79"/>
  <c r="Y3082" i="79"/>
  <c r="X3083" i="79"/>
  <c r="Y3083" i="79"/>
  <c r="X3084" i="79"/>
  <c r="X3085" i="79"/>
  <c r="Y3084" i="79"/>
  <c r="X3086" i="79"/>
  <c r="Y3085" i="79"/>
  <c r="Y3086" i="79"/>
  <c r="X3087" i="79"/>
  <c r="X3088" i="79"/>
  <c r="Y3087" i="79"/>
  <c r="Y3088" i="79"/>
  <c r="X3089" i="79"/>
  <c r="X3090" i="79"/>
  <c r="Y3089" i="79"/>
  <c r="X3091" i="79"/>
  <c r="Y3090" i="79"/>
  <c r="X3092" i="79"/>
  <c r="Y3091" i="79"/>
  <c r="Y3092" i="79"/>
  <c r="X3093" i="79"/>
  <c r="X3094" i="79"/>
  <c r="Y3093" i="79"/>
  <c r="X3095" i="79"/>
  <c r="Y3094" i="79"/>
  <c r="X3096" i="79"/>
  <c r="Y3095" i="79"/>
  <c r="Y3096" i="79"/>
  <c r="X3097" i="79"/>
  <c r="Y3097" i="79"/>
  <c r="X3098" i="79"/>
  <c r="Y3098" i="79"/>
  <c r="X3099" i="79"/>
  <c r="X3100" i="79"/>
  <c r="Y3099" i="79"/>
  <c r="X3101" i="79"/>
  <c r="Y3100" i="79"/>
  <c r="Y3101" i="79"/>
  <c r="X3102" i="79"/>
  <c r="X3103" i="79"/>
  <c r="Y3102" i="79"/>
  <c r="Y3103" i="79"/>
  <c r="X3104" i="79"/>
  <c r="X3105" i="79"/>
  <c r="Y3104" i="79"/>
  <c r="X3106" i="79"/>
  <c r="Y3105" i="79"/>
  <c r="X3107" i="79"/>
  <c r="Y3106" i="79"/>
  <c r="Y3107" i="79"/>
  <c r="X3108" i="79"/>
  <c r="X3109" i="79"/>
  <c r="Y3108" i="79"/>
  <c r="Y3109" i="79"/>
  <c r="X3110" i="79"/>
  <c r="X3111" i="79"/>
  <c r="Y3110" i="79"/>
  <c r="X3112" i="79"/>
  <c r="Y3111" i="79"/>
  <c r="Y3112" i="79"/>
  <c r="X3113" i="79"/>
  <c r="X3114" i="79"/>
  <c r="Y3113" i="79"/>
  <c r="Y3114" i="79"/>
  <c r="X3115" i="79"/>
  <c r="Y3115" i="79"/>
  <c r="X3116" i="79"/>
  <c r="X3117" i="79"/>
  <c r="Y3116" i="79"/>
  <c r="Y3117" i="79"/>
  <c r="X3118" i="79"/>
  <c r="Y3118" i="79"/>
  <c r="X3119" i="79"/>
  <c r="Y3119" i="79"/>
  <c r="X3120" i="79"/>
  <c r="X3121" i="79"/>
  <c r="Y3120" i="79"/>
  <c r="X3122" i="79"/>
  <c r="Y3121" i="79"/>
  <c r="X3123" i="79"/>
  <c r="Y3122" i="79"/>
  <c r="X3124" i="79"/>
  <c r="Y3123" i="79"/>
  <c r="X3125" i="79"/>
  <c r="Y3124" i="79"/>
  <c r="X3126" i="79"/>
  <c r="Y3125" i="79"/>
  <c r="X3127" i="79"/>
  <c r="Y3126" i="79"/>
  <c r="X3128" i="79"/>
  <c r="Y3127" i="79"/>
  <c r="Y3128" i="79"/>
  <c r="X3129" i="79"/>
  <c r="Y3129" i="79"/>
  <c r="X3130" i="79"/>
  <c r="Y3130" i="79"/>
  <c r="X3131" i="79"/>
  <c r="Y3131" i="79"/>
  <c r="X3132" i="79"/>
  <c r="X3133" i="79"/>
  <c r="Y3132" i="79"/>
  <c r="Y3133" i="79"/>
  <c r="X3134" i="79"/>
  <c r="X3135" i="79"/>
  <c r="Y3134" i="79"/>
  <c r="Y3135" i="79"/>
  <c r="X3136" i="79"/>
  <c r="Y3136" i="79"/>
  <c r="X3137" i="79"/>
  <c r="X3138" i="79"/>
  <c r="Y3137" i="79"/>
  <c r="X3139" i="79"/>
  <c r="Y3138" i="79"/>
  <c r="X3140" i="79"/>
  <c r="Y3139" i="79"/>
  <c r="Y3140" i="79"/>
  <c r="X3141" i="79"/>
  <c r="X3142" i="79"/>
  <c r="Y3141" i="79"/>
  <c r="Y3142" i="79"/>
  <c r="X3143" i="79"/>
  <c r="Y3143" i="79"/>
  <c r="X3144" i="79"/>
  <c r="Y3144" i="79"/>
  <c r="X3145" i="79"/>
  <c r="Y3145" i="79"/>
  <c r="X3146" i="79"/>
  <c r="X3147" i="79"/>
  <c r="Y3146" i="79"/>
  <c r="X3148" i="79"/>
  <c r="Y3147" i="79"/>
  <c r="Y3148" i="79"/>
  <c r="X3149" i="79"/>
  <c r="X3150" i="79"/>
  <c r="Y3149" i="79"/>
  <c r="X3151" i="79"/>
  <c r="Y3150" i="79"/>
  <c r="X3152" i="79"/>
  <c r="Y3151" i="79"/>
  <c r="X3153" i="79"/>
  <c r="Y3152" i="79"/>
  <c r="Y3153" i="79"/>
  <c r="X3154" i="79"/>
  <c r="X3155" i="79"/>
  <c r="Y3154" i="79"/>
  <c r="Y3155" i="79"/>
  <c r="X3156" i="79"/>
  <c r="X3157" i="79"/>
  <c r="Y3156" i="79"/>
  <c r="X3158" i="79"/>
  <c r="Y3157" i="79"/>
  <c r="X3159" i="79"/>
  <c r="Y3158" i="79"/>
  <c r="X3160" i="79"/>
  <c r="Y3159" i="79"/>
  <c r="X3161" i="79"/>
  <c r="Y3160" i="79"/>
  <c r="Y3161" i="79"/>
  <c r="X3162" i="79"/>
  <c r="X3163" i="79"/>
  <c r="Y3162" i="79"/>
  <c r="Y3163" i="79"/>
  <c r="X3164" i="79"/>
  <c r="Y3164" i="79"/>
  <c r="X3165" i="79"/>
  <c r="X3166" i="79"/>
  <c r="Y3165" i="79"/>
  <c r="X3167" i="79"/>
  <c r="Y3166" i="79"/>
  <c r="X3168" i="79"/>
  <c r="Y3167" i="79"/>
  <c r="Y3168" i="79"/>
  <c r="X3169" i="79"/>
  <c r="X3170" i="79"/>
  <c r="Y3169" i="79"/>
  <c r="Y3170" i="79"/>
  <c r="X3171" i="79"/>
  <c r="X3172" i="79"/>
  <c r="Y3171" i="79"/>
  <c r="Y3172" i="79"/>
  <c r="X3173" i="79"/>
  <c r="Y3173" i="79"/>
  <c r="X3174" i="79"/>
  <c r="X3175" i="79"/>
  <c r="Y3174" i="79"/>
  <c r="Y3175" i="79"/>
  <c r="X3176" i="79"/>
  <c r="X3177" i="79"/>
  <c r="Y3176" i="79"/>
  <c r="Y3177" i="79"/>
  <c r="X3178" i="79"/>
  <c r="Y3178" i="79"/>
  <c r="X3179" i="79"/>
  <c r="Y3179" i="79"/>
  <c r="X3180" i="79"/>
  <c r="X3181" i="79"/>
  <c r="Y3180" i="79"/>
  <c r="X3182" i="79"/>
  <c r="Y3181" i="79"/>
  <c r="X3183" i="79"/>
  <c r="Y3182" i="79"/>
  <c r="Y3183" i="79"/>
  <c r="X3184" i="79"/>
  <c r="Y3184" i="79"/>
  <c r="X3185" i="79"/>
  <c r="Y3185" i="79"/>
  <c r="X3186" i="79"/>
  <c r="X3187" i="79"/>
  <c r="Y3186" i="79"/>
  <c r="X3188" i="79"/>
  <c r="Y3187" i="79"/>
  <c r="Y3188" i="79"/>
  <c r="X3189" i="79"/>
  <c r="X3190" i="79"/>
  <c r="Y3189" i="79"/>
  <c r="X3191" i="79"/>
  <c r="Y3190" i="79"/>
  <c r="X3192" i="79"/>
  <c r="Y3191" i="79"/>
  <c r="X3193" i="79"/>
  <c r="Y3192" i="79"/>
  <c r="Y3193" i="79"/>
  <c r="X3194" i="79"/>
  <c r="Y3194" i="79"/>
  <c r="X3195" i="79"/>
  <c r="Y3195" i="79"/>
  <c r="X3196" i="79"/>
  <c r="Y3196" i="79"/>
  <c r="X3197" i="79"/>
  <c r="X3198" i="79"/>
  <c r="Y3197" i="79"/>
  <c r="X3199" i="79"/>
  <c r="Y3198" i="79"/>
  <c r="X3200" i="79"/>
  <c r="Y3199" i="79"/>
  <c r="Y3200" i="79"/>
  <c r="X3201" i="79"/>
  <c r="X3202" i="79"/>
  <c r="Y3201" i="79"/>
  <c r="Y3202" i="79"/>
  <c r="X3203" i="79"/>
  <c r="Y3203" i="79"/>
  <c r="X3204" i="79"/>
  <c r="Y3204" i="79"/>
  <c r="X3205" i="79"/>
  <c r="Y3205" i="79"/>
  <c r="X3206" i="79"/>
  <c r="Y3206" i="79"/>
  <c r="X3207" i="79"/>
  <c r="Y3207" i="79"/>
  <c r="X3208" i="79"/>
  <c r="Y3208" i="79"/>
  <c r="X3209" i="79"/>
  <c r="X3210" i="79"/>
  <c r="Y3209" i="79"/>
  <c r="X3211" i="79"/>
  <c r="Y3210" i="79"/>
  <c r="Y3211" i="79"/>
  <c r="X3212" i="79"/>
  <c r="X3213" i="79"/>
  <c r="Y3212" i="79"/>
  <c r="X3214" i="79"/>
  <c r="Y3213" i="79"/>
  <c r="X3215" i="79"/>
  <c r="Y3214" i="79"/>
  <c r="X3216" i="79"/>
  <c r="Y3215" i="79"/>
  <c r="Y3216" i="79"/>
  <c r="X3217" i="79"/>
  <c r="Y3217" i="79"/>
  <c r="X3218" i="79"/>
  <c r="X3219" i="79"/>
  <c r="Y3218" i="79"/>
  <c r="Y3219" i="79"/>
  <c r="X3220" i="79"/>
  <c r="Y3220" i="79"/>
  <c r="X3221" i="79"/>
  <c r="Y3221" i="79"/>
  <c r="X3222" i="79"/>
  <c r="Y3222" i="79"/>
  <c r="X3223" i="79"/>
  <c r="X3224" i="79"/>
  <c r="Y3223" i="79"/>
  <c r="Y3224" i="79"/>
  <c r="X3225" i="79"/>
  <c r="X3226" i="79"/>
  <c r="Y3225" i="79"/>
  <c r="X3227" i="79"/>
  <c r="Y3226" i="79"/>
  <c r="X3228" i="79"/>
  <c r="Y3227" i="79"/>
  <c r="Y3228" i="79"/>
  <c r="X3229" i="79"/>
  <c r="Y3229" i="79"/>
  <c r="X3230" i="79"/>
  <c r="X3231" i="79"/>
  <c r="Y3230" i="79"/>
  <c r="X3232" i="79"/>
  <c r="Y3231" i="79"/>
  <c r="Y3232" i="79"/>
  <c r="X3233" i="79"/>
  <c r="Y3233" i="79"/>
  <c r="X3234" i="79"/>
  <c r="X3235" i="79"/>
  <c r="Y3234" i="79"/>
  <c r="Y3235" i="79"/>
  <c r="X3236" i="79"/>
  <c r="X3237" i="79"/>
  <c r="Y3236" i="79"/>
  <c r="Y3237" i="79"/>
  <c r="X3238" i="79"/>
  <c r="Y3238" i="79"/>
  <c r="X3239" i="79"/>
  <c r="X3240" i="79"/>
  <c r="Y3239" i="79"/>
  <c r="X3241" i="79"/>
  <c r="Y3240" i="79"/>
  <c r="X3242" i="79"/>
  <c r="Y3241" i="79"/>
  <c r="X3243" i="79"/>
  <c r="Y3242" i="79"/>
  <c r="X3244" i="79"/>
  <c r="Y3243" i="79"/>
  <c r="X3245" i="79"/>
  <c r="Y3244" i="79"/>
  <c r="X3246" i="79"/>
  <c r="Y3245" i="79"/>
  <c r="X3247" i="79"/>
  <c r="Y3246" i="79"/>
  <c r="X3248" i="79"/>
  <c r="Y3247" i="79"/>
  <c r="Y3248" i="79"/>
  <c r="X3249" i="79"/>
  <c r="X3250" i="79"/>
  <c r="Y3249" i="79"/>
  <c r="Y3250" i="79"/>
  <c r="X3251" i="79"/>
  <c r="Y3251" i="79"/>
  <c r="X3252" i="79"/>
  <c r="Y3252" i="79"/>
  <c r="X3253" i="79"/>
  <c r="Y3253" i="79"/>
  <c r="X3254" i="79"/>
  <c r="Y3254" i="79"/>
  <c r="X3255" i="79"/>
  <c r="Y3255" i="79"/>
  <c r="X3256" i="79"/>
  <c r="Y3256" i="79"/>
  <c r="X3257" i="79"/>
  <c r="X3258" i="79"/>
  <c r="Y3257" i="79"/>
  <c r="Y3258" i="79"/>
  <c r="X3259" i="79"/>
  <c r="Y3259" i="79"/>
  <c r="X3260" i="79"/>
  <c r="X3261" i="79"/>
  <c r="Y3260" i="79"/>
  <c r="X3262" i="79"/>
  <c r="Y3261" i="79"/>
  <c r="X3263" i="79"/>
  <c r="Y3262" i="79"/>
  <c r="Y3263" i="79"/>
  <c r="X3264" i="79"/>
  <c r="Y3264" i="79"/>
  <c r="X3265" i="79"/>
  <c r="Y3265" i="79"/>
  <c r="X3266" i="79"/>
  <c r="Y3266" i="79"/>
  <c r="X3267" i="79"/>
  <c r="Y3267" i="79"/>
  <c r="X3268" i="79"/>
  <c r="Y3268" i="79"/>
  <c r="X3269" i="79"/>
  <c r="X3270" i="79"/>
  <c r="Y3269" i="79"/>
  <c r="Y3270" i="79"/>
  <c r="X3271" i="79"/>
  <c r="Y3271" i="79"/>
  <c r="X3272" i="79"/>
  <c r="X3273" i="79"/>
  <c r="Y3272" i="79"/>
  <c r="X3274" i="79"/>
  <c r="Y3273" i="79"/>
  <c r="X3275" i="79"/>
  <c r="Y3274" i="79"/>
  <c r="X3276" i="79"/>
  <c r="Y3275" i="79"/>
  <c r="Y3276" i="79"/>
  <c r="X3277" i="79"/>
  <c r="Y3277" i="79"/>
  <c r="X3278" i="79"/>
  <c r="Y3278" i="79"/>
  <c r="X3279" i="79"/>
  <c r="Y3279" i="79"/>
  <c r="X3280" i="79"/>
  <c r="X3281" i="79"/>
  <c r="Y3280" i="79"/>
  <c r="Y3281" i="79"/>
  <c r="X3282" i="79"/>
  <c r="Y3282" i="79"/>
  <c r="X3283" i="79"/>
  <c r="Y3283" i="79"/>
  <c r="X3284" i="79"/>
  <c r="Y3284" i="79"/>
  <c r="X3285" i="79"/>
  <c r="X3286" i="79"/>
  <c r="Y3285" i="79"/>
  <c r="Y3286" i="79"/>
  <c r="X3287" i="79"/>
  <c r="X3288" i="79"/>
  <c r="Y3287" i="79"/>
  <c r="Y3288" i="79"/>
  <c r="X3289" i="79"/>
  <c r="X3290" i="79"/>
  <c r="Y3289" i="79"/>
  <c r="X3291" i="79"/>
  <c r="Y3290" i="79"/>
  <c r="X3292" i="79"/>
  <c r="Y3291" i="79"/>
  <c r="Y3292" i="79"/>
  <c r="X3293" i="79"/>
  <c r="Y3293" i="79"/>
  <c r="X3294" i="79"/>
  <c r="X3295" i="79"/>
  <c r="Y3294" i="79"/>
  <c r="X3296" i="79"/>
  <c r="Y3295" i="79"/>
  <c r="Y3296" i="79"/>
  <c r="X3297" i="79"/>
  <c r="Y3297" i="79"/>
  <c r="X3298" i="79"/>
  <c r="Y3298" i="79"/>
  <c r="X3299" i="79"/>
  <c r="Y3299" i="79"/>
  <c r="X3300" i="79"/>
  <c r="X3301" i="79"/>
  <c r="Y3300" i="79"/>
  <c r="Y3301" i="79"/>
  <c r="X3302" i="79"/>
  <c r="Y3302" i="79"/>
  <c r="X3303" i="79"/>
  <c r="X3304" i="79"/>
  <c r="Y3303" i="79"/>
  <c r="X3305" i="79"/>
  <c r="Y3304" i="79"/>
  <c r="X3306" i="79"/>
  <c r="Y3305" i="79"/>
  <c r="X3307" i="79"/>
  <c r="Y3306" i="79"/>
  <c r="X3308" i="79"/>
  <c r="Y3307" i="79"/>
  <c r="Y3308" i="79"/>
  <c r="X3309" i="79"/>
  <c r="X3310" i="79"/>
  <c r="Y3309" i="79"/>
  <c r="Y3310" i="79"/>
  <c r="X3311" i="79"/>
  <c r="Y3311" i="79"/>
  <c r="X3312" i="79"/>
  <c r="X3313" i="79"/>
  <c r="Y3312" i="79"/>
  <c r="Y3313" i="79"/>
  <c r="X3314" i="79"/>
  <c r="Y3314" i="79"/>
  <c r="X3315" i="79"/>
  <c r="Y3315" i="79"/>
  <c r="X3316" i="79"/>
  <c r="Y3316" i="79"/>
  <c r="X3317" i="79"/>
  <c r="Y3317" i="79"/>
  <c r="X3318" i="79"/>
  <c r="Y3318" i="79"/>
  <c r="X3319" i="79"/>
  <c r="Y3319" i="79"/>
  <c r="X3320" i="79"/>
  <c r="X3321" i="79"/>
  <c r="Y3320" i="79"/>
  <c r="X3322" i="79"/>
  <c r="Y3321" i="79"/>
  <c r="Y3322" i="79"/>
  <c r="X3323" i="79"/>
  <c r="X3324" i="79"/>
  <c r="Y3323" i="79"/>
  <c r="Y3324" i="79"/>
  <c r="X3325" i="79"/>
  <c r="Y3325" i="79"/>
  <c r="X3326" i="79"/>
  <c r="Y3326" i="79"/>
  <c r="X3327" i="79"/>
  <c r="Y3327" i="79"/>
  <c r="X3328" i="79"/>
  <c r="X3329" i="79"/>
  <c r="Y3328" i="79"/>
  <c r="X3330" i="79"/>
  <c r="Y3329" i="79"/>
  <c r="Y3330" i="79"/>
  <c r="X3331" i="79"/>
  <c r="Y3331" i="79"/>
  <c r="X3332" i="79"/>
  <c r="X3333" i="79"/>
  <c r="Y3332" i="79"/>
  <c r="X3334" i="79"/>
  <c r="Y3333" i="79"/>
  <c r="Y3334" i="79"/>
  <c r="X3335" i="79"/>
  <c r="Y3335" i="79"/>
  <c r="X3336" i="79"/>
  <c r="Y3336" i="79"/>
  <c r="X3337" i="79"/>
  <c r="Y3337" i="79"/>
  <c r="X3338" i="79"/>
  <c r="Y3338" i="79"/>
  <c r="X3339" i="79"/>
  <c r="X3340" i="79"/>
  <c r="Y3339" i="79"/>
  <c r="Y3340" i="79"/>
  <c r="X3341" i="79"/>
  <c r="Y3341" i="79"/>
  <c r="X3342" i="79"/>
  <c r="Y3342" i="79"/>
  <c r="X3343" i="79"/>
  <c r="Y3343" i="79"/>
  <c r="X3344" i="79"/>
  <c r="Y3344" i="79"/>
  <c r="X3345" i="79"/>
  <c r="X3346" i="79"/>
  <c r="Y3345" i="79"/>
  <c r="X3347" i="79"/>
  <c r="Y3346" i="79"/>
  <c r="X3348" i="79"/>
  <c r="Y3347" i="79"/>
  <c r="Y3348" i="79"/>
  <c r="X3349" i="79"/>
  <c r="Y3349" i="79"/>
  <c r="X3350" i="79"/>
  <c r="Y3350" i="79"/>
  <c r="X3351" i="79"/>
  <c r="X3352" i="79"/>
  <c r="Y3351" i="79"/>
  <c r="X3353" i="79"/>
  <c r="Y3352" i="79"/>
  <c r="Y3353" i="79"/>
  <c r="X3354" i="79"/>
  <c r="X3355" i="79"/>
  <c r="Y3354" i="79"/>
  <c r="X3356" i="79"/>
  <c r="Y3355" i="79"/>
  <c r="X3357" i="79"/>
  <c r="Y3356" i="79"/>
  <c r="X3358" i="79"/>
  <c r="Y3357" i="79"/>
  <c r="Y3358" i="79"/>
  <c r="X3359" i="79"/>
  <c r="Y3359" i="79"/>
  <c r="X3360" i="79"/>
  <c r="Y3360" i="79"/>
  <c r="X3361" i="79"/>
  <c r="X3362" i="79"/>
  <c r="Y3361" i="79"/>
  <c r="X3363" i="79"/>
  <c r="Y3362" i="79"/>
  <c r="X3364" i="79"/>
  <c r="Y3363" i="79"/>
  <c r="Y3364" i="79"/>
  <c r="X3365" i="79"/>
  <c r="Y3365" i="79"/>
  <c r="X3366" i="79"/>
  <c r="Y3366" i="79"/>
  <c r="X3367" i="79"/>
  <c r="X3368" i="79"/>
  <c r="Y3367" i="79"/>
  <c r="X3369" i="79"/>
  <c r="Y3368" i="79"/>
  <c r="Y3369" i="79"/>
  <c r="X3370" i="79"/>
  <c r="Y3370" i="79"/>
  <c r="X3371" i="79"/>
  <c r="X3372" i="79"/>
  <c r="Y3371" i="79"/>
  <c r="Y3372" i="79"/>
  <c r="X3373" i="79"/>
  <c r="X3374" i="79"/>
  <c r="Y3373" i="79"/>
  <c r="X3375" i="79"/>
  <c r="Y3374" i="79"/>
  <c r="Y3375" i="79"/>
  <c r="X3376" i="79"/>
  <c r="Y3376" i="79"/>
  <c r="X3377" i="79"/>
  <c r="X3378" i="79"/>
  <c r="Y3377" i="79"/>
  <c r="X3379" i="79"/>
  <c r="Y3378" i="79"/>
  <c r="Y3379" i="79"/>
  <c r="X3380" i="79"/>
  <c r="Y3380" i="79"/>
  <c r="X3381" i="79"/>
  <c r="Y3381" i="79"/>
  <c r="X3382" i="79"/>
  <c r="Y3382" i="79"/>
  <c r="X3383" i="79"/>
  <c r="Y3383" i="79"/>
  <c r="X3384" i="79"/>
  <c r="Y3384" i="79"/>
  <c r="X3385" i="79"/>
  <c r="Y3385" i="79"/>
  <c r="X3386" i="79"/>
  <c r="X3387" i="79"/>
  <c r="Y3386" i="79"/>
  <c r="X3388" i="79"/>
  <c r="Y3387" i="79"/>
  <c r="Y3388" i="79"/>
  <c r="X3389" i="79"/>
  <c r="X3390" i="79"/>
  <c r="Y3389" i="79"/>
  <c r="X3391" i="79"/>
  <c r="Y3390" i="79"/>
  <c r="X3392" i="79"/>
  <c r="Y3391" i="79"/>
  <c r="Y3392" i="79"/>
  <c r="X3393" i="79"/>
  <c r="X3394" i="79"/>
  <c r="Y3393" i="79"/>
  <c r="Y3394" i="79"/>
  <c r="X3395" i="79"/>
  <c r="Y3395" i="79"/>
  <c r="X3396" i="79"/>
  <c r="X3397" i="79"/>
  <c r="Y3396" i="79"/>
  <c r="Y3397" i="79"/>
  <c r="X3398" i="79"/>
  <c r="Y3398" i="79"/>
  <c r="X3399" i="79"/>
  <c r="Y3399" i="79"/>
  <c r="X3400" i="79"/>
  <c r="Y3400" i="79"/>
  <c r="X3401" i="79"/>
  <c r="X3402" i="79"/>
  <c r="Y3401" i="79"/>
  <c r="X3403" i="79"/>
  <c r="Y3402" i="79"/>
  <c r="Y3403" i="79"/>
  <c r="X3404" i="79"/>
  <c r="Y3404" i="79"/>
  <c r="X3405" i="79"/>
  <c r="X3406" i="79"/>
  <c r="Y3405" i="79"/>
  <c r="X3407" i="79"/>
  <c r="Y3406" i="79"/>
  <c r="Y3407" i="79"/>
  <c r="X3408" i="79"/>
  <c r="X3409" i="79"/>
  <c r="Y3408" i="79"/>
  <c r="Y3409" i="79"/>
  <c r="X3410" i="79"/>
  <c r="Y3410" i="79"/>
  <c r="X3411" i="79"/>
  <c r="X3412" i="79"/>
  <c r="Y3411" i="79"/>
  <c r="X3413" i="79"/>
  <c r="Y3412" i="79"/>
  <c r="Y3413" i="79"/>
  <c r="X3414" i="79"/>
  <c r="Y3414" i="79"/>
  <c r="X3415" i="79"/>
  <c r="Y3415" i="79"/>
  <c r="X3416" i="79"/>
  <c r="Y3416" i="79"/>
  <c r="X3417" i="79"/>
  <c r="X3418" i="79"/>
  <c r="Y3417" i="79"/>
  <c r="X3419" i="79"/>
  <c r="Y3418" i="79"/>
  <c r="X3420" i="79"/>
  <c r="Y3419" i="79"/>
  <c r="X3421" i="79"/>
  <c r="Y3420" i="79"/>
  <c r="Y3421" i="79"/>
  <c r="X3422" i="79"/>
  <c r="X3423" i="79"/>
  <c r="Y3422" i="79"/>
  <c r="X3424" i="79"/>
  <c r="Y3423" i="79"/>
  <c r="Y3424" i="79"/>
  <c r="X3425" i="79"/>
  <c r="Y3425" i="79"/>
  <c r="X3426" i="79"/>
  <c r="Y3426" i="79"/>
  <c r="X3427" i="79"/>
  <c r="X3428" i="79"/>
  <c r="Y3427" i="79"/>
  <c r="X3429" i="79"/>
  <c r="Y3428" i="79"/>
  <c r="Y3429" i="79"/>
  <c r="X3430" i="79"/>
  <c r="X3431" i="79"/>
  <c r="Y3430" i="79"/>
  <c r="Y3431" i="79"/>
  <c r="X3432" i="79"/>
  <c r="X3433" i="79"/>
  <c r="Y3432" i="79"/>
  <c r="X3434" i="79"/>
  <c r="Y3433" i="79"/>
  <c r="X3435" i="79"/>
  <c r="Y3434" i="79"/>
  <c r="X3436" i="79"/>
  <c r="Y3435" i="79"/>
  <c r="Y3436" i="79"/>
  <c r="X3437" i="79"/>
  <c r="X3438" i="79"/>
  <c r="Y3437" i="79"/>
  <c r="X3439" i="79"/>
  <c r="Y3438" i="79"/>
  <c r="X3440" i="79"/>
  <c r="Y3439" i="79"/>
  <c r="Y3440" i="79"/>
  <c r="X3441" i="79"/>
  <c r="Y3441" i="79"/>
  <c r="X3442" i="79"/>
  <c r="X3443" i="79"/>
  <c r="Y3442" i="79"/>
  <c r="X3444" i="79"/>
  <c r="Y3443" i="79"/>
  <c r="Y3444" i="79"/>
  <c r="X3445" i="79"/>
  <c r="X3446" i="79"/>
  <c r="Y3445" i="79"/>
  <c r="Y3446" i="79"/>
  <c r="X3447" i="79"/>
  <c r="Y3447" i="79"/>
  <c r="X3448" i="79"/>
  <c r="X3449" i="79"/>
  <c r="Y3448" i="79"/>
  <c r="Y3449" i="79"/>
  <c r="X3450" i="79"/>
  <c r="X3451" i="79"/>
  <c r="Y3450" i="79"/>
  <c r="X3452" i="79"/>
  <c r="Y3451" i="79"/>
  <c r="Y3452" i="79"/>
  <c r="X3453" i="79"/>
  <c r="X3454" i="79"/>
  <c r="Y3453" i="79"/>
  <c r="Y3454" i="79"/>
  <c r="X3455" i="79"/>
  <c r="Y3455" i="79"/>
  <c r="X3456" i="79"/>
  <c r="Y3456" i="79"/>
  <c r="X3457" i="79"/>
  <c r="Y3457" i="79"/>
  <c r="X3458" i="79"/>
  <c r="Y3458" i="79"/>
  <c r="X3459" i="79"/>
  <c r="X3460" i="79"/>
  <c r="Y3459" i="79"/>
  <c r="X3461" i="79"/>
  <c r="Y3460" i="79"/>
  <c r="X3462" i="79"/>
  <c r="Y3461" i="79"/>
  <c r="X3463" i="79"/>
  <c r="Y3462" i="79"/>
  <c r="X3464" i="79"/>
  <c r="Y3463" i="79"/>
  <c r="Y3464" i="79"/>
  <c r="X3465" i="79"/>
  <c r="X3466" i="79"/>
  <c r="Y3465" i="79"/>
  <c r="X3467" i="79"/>
  <c r="Y3466" i="79"/>
  <c r="Y3467" i="79"/>
  <c r="X3468" i="79"/>
  <c r="Y3468" i="79"/>
  <c r="X3469" i="79"/>
  <c r="Y3469" i="79"/>
  <c r="X3470" i="79"/>
  <c r="Y3470" i="79"/>
  <c r="X3471" i="79"/>
  <c r="X3472" i="79"/>
  <c r="Y3471" i="79"/>
  <c r="Y3472" i="79"/>
  <c r="X3473" i="79"/>
  <c r="X3474" i="79"/>
  <c r="Y3473" i="79"/>
  <c r="X3475" i="79"/>
  <c r="Y3474" i="79"/>
  <c r="Y3475" i="79"/>
  <c r="X3476" i="79"/>
  <c r="Y3476" i="79"/>
  <c r="X3477" i="79"/>
  <c r="X3478" i="79"/>
  <c r="Y3477" i="79"/>
  <c r="Y3478" i="79"/>
  <c r="X3479" i="79"/>
  <c r="X3480" i="79"/>
  <c r="Y3479" i="79"/>
  <c r="Y3480" i="79"/>
  <c r="X3481" i="79"/>
  <c r="X3482" i="79"/>
  <c r="Y3481" i="79"/>
  <c r="X3483" i="79"/>
  <c r="Y3482" i="79"/>
  <c r="Y3483" i="79"/>
  <c r="X3484" i="79"/>
  <c r="Y3484" i="79"/>
  <c r="X3485" i="79"/>
  <c r="X3486" i="79"/>
  <c r="Y3485" i="79"/>
  <c r="X3487" i="79"/>
  <c r="Y3486" i="79"/>
  <c r="X3488" i="79"/>
  <c r="Y3487" i="79"/>
  <c r="Y3488" i="79"/>
  <c r="X3489" i="79"/>
  <c r="Y3489" i="79"/>
  <c r="X3490" i="79"/>
  <c r="X3491" i="79"/>
  <c r="Y3490" i="79"/>
  <c r="X3492" i="79"/>
  <c r="Y3491" i="79"/>
  <c r="Y3492" i="79"/>
  <c r="X3493" i="79"/>
  <c r="X3494" i="79"/>
  <c r="Y3493" i="79"/>
  <c r="Y3494" i="79"/>
  <c r="X3495" i="79"/>
  <c r="Y3495" i="79"/>
  <c r="X3496" i="79"/>
  <c r="X3497" i="79"/>
  <c r="Y3496" i="79"/>
  <c r="Y3497" i="79"/>
  <c r="X3498" i="79"/>
  <c r="Y3498" i="79"/>
  <c r="X3499" i="79"/>
  <c r="X3500" i="79"/>
  <c r="Y3499" i="79"/>
  <c r="X3501" i="79"/>
  <c r="Y3500" i="79"/>
  <c r="X3502" i="79"/>
  <c r="Y3501" i="79"/>
  <c r="X3503" i="79"/>
  <c r="Y3502" i="79"/>
  <c r="Y3503" i="79"/>
  <c r="X3504" i="79"/>
  <c r="Y3504" i="79"/>
  <c r="X3505" i="79"/>
  <c r="X3506" i="79"/>
  <c r="Y3505" i="79"/>
  <c r="X3507" i="79"/>
  <c r="Y3506" i="79"/>
  <c r="X3508" i="79"/>
  <c r="Y3507" i="79"/>
  <c r="Y3508" i="79"/>
  <c r="X3509" i="79"/>
  <c r="Y3509" i="79"/>
  <c r="X3510" i="79"/>
  <c r="X3511" i="79"/>
  <c r="Y3510" i="79"/>
  <c r="X3512" i="79"/>
  <c r="Y3511" i="79"/>
  <c r="Y3512" i="79"/>
  <c r="X3513" i="79"/>
  <c r="X3514" i="79"/>
  <c r="Y3513" i="79"/>
  <c r="Y3514" i="79"/>
  <c r="X3515" i="79"/>
  <c r="X3516" i="79"/>
  <c r="Y3515" i="79"/>
  <c r="X3517" i="79"/>
  <c r="Y3516" i="79"/>
  <c r="Y3517" i="79"/>
  <c r="X3518" i="79"/>
  <c r="X3519" i="79"/>
  <c r="Y3518" i="79"/>
  <c r="Y3519" i="79"/>
  <c r="X3520" i="79"/>
  <c r="Y3520" i="79"/>
  <c r="X3521" i="79"/>
  <c r="X3522" i="79"/>
  <c r="Y3521" i="79"/>
  <c r="X3523" i="79"/>
  <c r="Y3522" i="79"/>
  <c r="X3524" i="79"/>
  <c r="Y3523" i="79"/>
  <c r="X3525" i="79"/>
  <c r="Y3524" i="79"/>
  <c r="Y3525" i="79"/>
  <c r="X3526" i="79"/>
  <c r="Y3526" i="79"/>
  <c r="X3527" i="79"/>
  <c r="X3528" i="79"/>
  <c r="Y3527" i="79"/>
  <c r="X3529" i="79"/>
  <c r="Y3528" i="79"/>
  <c r="X3530" i="79"/>
  <c r="Y3529" i="79"/>
  <c r="X3531" i="79"/>
  <c r="Y3530" i="79"/>
  <c r="X3532" i="79"/>
  <c r="Y3531" i="79"/>
  <c r="Y3532" i="79"/>
  <c r="X3533" i="79"/>
  <c r="X3534" i="79"/>
  <c r="Y3533" i="79"/>
  <c r="X3535" i="79"/>
  <c r="Y3534" i="79"/>
  <c r="X3536" i="79"/>
  <c r="Y3535" i="79"/>
  <c r="X3537" i="79"/>
  <c r="Y3536" i="79"/>
  <c r="Y3537" i="79"/>
  <c r="X3538" i="79"/>
  <c r="Y3538" i="79"/>
  <c r="X3539" i="79"/>
  <c r="X3540" i="79"/>
  <c r="Y3539" i="79"/>
  <c r="Y3540" i="79"/>
  <c r="X3541" i="79"/>
  <c r="X3542" i="79"/>
  <c r="Y3541" i="79"/>
  <c r="Y3542" i="79"/>
  <c r="X3543" i="79"/>
  <c r="X3544" i="79"/>
  <c r="Y3543" i="79"/>
  <c r="Y3544" i="79"/>
  <c r="X3545" i="79"/>
  <c r="Y3545" i="79"/>
  <c r="X3546" i="79"/>
  <c r="Y3546" i="79"/>
  <c r="X3547" i="79"/>
  <c r="X3548" i="79"/>
  <c r="Y3547" i="79"/>
  <c r="Y3548" i="79"/>
  <c r="X3549" i="79"/>
  <c r="Y3549" i="79"/>
  <c r="X3550" i="79"/>
  <c r="Y3550" i="79"/>
  <c r="X3551" i="79"/>
  <c r="X3552" i="79"/>
  <c r="Y3552" i="79" s="1"/>
  <c r="Y3551" i="79"/>
  <c r="H4" i="91" l="1"/>
  <c r="G4" i="91" s="1"/>
  <c r="D3" i="91"/>
  <c r="C3" i="91" s="1"/>
  <c r="D4" i="91"/>
  <c r="C4" i="91" s="1"/>
  <c r="D41" i="91"/>
  <c r="C41" i="91" s="1"/>
  <c r="H9" i="91"/>
  <c r="G9" i="91" s="1"/>
  <c r="C16" i="86"/>
  <c r="C17" i="86"/>
  <c r="C15" i="86"/>
  <c r="C14" i="86"/>
  <c r="H21" i="91"/>
  <c r="G21" i="91" s="1"/>
  <c r="D19" i="91"/>
  <c r="C19" i="91" s="1"/>
  <c r="D31" i="91"/>
  <c r="C31" i="91" s="1"/>
  <c r="H19" i="91"/>
  <c r="G19" i="91" s="1"/>
  <c r="H31" i="91"/>
  <c r="G31" i="91" s="1"/>
  <c r="H3" i="91"/>
  <c r="G3" i="91" s="1"/>
  <c r="L3" i="91"/>
  <c r="D40" i="91"/>
  <c r="C40" i="91" s="1"/>
  <c r="H5" i="79"/>
  <c r="H11" i="79"/>
  <c r="G3" i="79"/>
  <c r="G10" i="79"/>
  <c r="H8" i="79"/>
  <c r="H7" i="79"/>
  <c r="G14" i="79"/>
  <c r="H4" i="79"/>
  <c r="I4" i="79" s="1"/>
  <c r="H10" i="79"/>
  <c r="G11" i="79"/>
  <c r="G8" i="79"/>
  <c r="G7" i="79"/>
  <c r="H3" i="79"/>
  <c r="I3" i="79" s="1"/>
  <c r="G5" i="79"/>
  <c r="H14" i="79"/>
  <c r="C10" i="79"/>
  <c r="H15" i="79"/>
  <c r="C11" i="79"/>
  <c r="G15" i="79"/>
  <c r="L4" i="91"/>
  <c r="E8" i="91"/>
  <c r="L27" i="91" s="1"/>
  <c r="N27" i="91" s="1"/>
  <c r="D14" i="91"/>
  <c r="N24" i="91"/>
  <c r="Q13" i="86"/>
  <c r="Q14" i="86"/>
  <c r="Q11" i="86"/>
  <c r="Q12" i="86"/>
  <c r="I8" i="91"/>
  <c r="H14" i="91"/>
  <c r="Q15" i="86"/>
  <c r="Q16" i="86"/>
  <c r="D42" i="91"/>
  <c r="L5" i="91"/>
  <c r="N4" i="91"/>
  <c r="L6" i="91"/>
  <c r="N6" i="91" s="1"/>
  <c r="N5" i="91"/>
  <c r="I5" i="79" l="1"/>
  <c r="I10" i="79"/>
  <c r="C42" i="91"/>
  <c r="G14" i="91"/>
  <c r="B1" i="88" s="1"/>
  <c r="H8" i="91"/>
  <c r="G8" i="91" s="1"/>
  <c r="I14" i="79"/>
  <c r="I7" i="79"/>
  <c r="I8" i="79"/>
  <c r="I15" i="79"/>
  <c r="I11" i="79"/>
  <c r="C14" i="91"/>
  <c r="B1" i="90" s="1"/>
  <c r="D8" i="91"/>
  <c r="C8" i="91"/>
  <c r="N22" i="91"/>
  <c r="N8" i="91"/>
  <c r="N16" i="91"/>
  <c r="B4" i="88" a="1"/>
  <c r="N18" i="91"/>
  <c r="N12" i="91"/>
  <c r="B4" i="90" a="1"/>
  <c r="N20" i="91"/>
  <c r="N15" i="91"/>
  <c r="N11" i="91"/>
  <c r="N19" i="91"/>
  <c r="N17" i="91"/>
  <c r="N3" i="91"/>
  <c r="N7" i="91"/>
  <c r="N14" i="91"/>
  <c r="N9" i="91"/>
  <c r="C43" i="91"/>
  <c r="C45" i="91" s="1"/>
  <c r="C47" i="91" s="1"/>
  <c r="N13" i="91"/>
  <c r="N21" i="91"/>
  <c r="K4" i="44"/>
  <c r="N10" i="91"/>
  <c r="N23" i="91"/>
  <c r="K1" i="44"/>
  <c r="S3" i="80" s="1"/>
  <c r="L4" i="44"/>
  <c r="L3" i="80"/>
  <c r="L35" i="80"/>
  <c r="G49" i="91" l="1"/>
  <c r="C49" i="91"/>
  <c r="B118" i="90"/>
  <c r="B41" i="90"/>
  <c r="D40" i="90" s="1"/>
  <c r="B12" i="90"/>
  <c r="B6" i="90"/>
  <c r="D5" i="90" s="1"/>
  <c r="B10" i="90"/>
  <c r="D9" i="90" s="1"/>
  <c r="B80" i="90"/>
  <c r="B102" i="90"/>
  <c r="B106" i="90"/>
  <c r="B113" i="90"/>
  <c r="B97" i="90"/>
  <c r="B65" i="90"/>
  <c r="B40" i="90"/>
  <c r="B112" i="90"/>
  <c r="B95" i="90"/>
  <c r="B74" i="90"/>
  <c r="B72" i="90"/>
  <c r="F71" i="90" s="1"/>
  <c r="B15" i="90"/>
  <c r="B50" i="90"/>
  <c r="B47" i="90"/>
  <c r="B55" i="90"/>
  <c r="B64" i="90"/>
  <c r="F63" i="90" s="1"/>
  <c r="B92" i="90"/>
  <c r="B46" i="90"/>
  <c r="B100" i="90"/>
  <c r="B79" i="90"/>
  <c r="B63" i="90"/>
  <c r="B83" i="90"/>
  <c r="B89" i="90"/>
  <c r="B60" i="90"/>
  <c r="B14" i="90"/>
  <c r="B75" i="90"/>
  <c r="B108" i="90"/>
  <c r="B49" i="90"/>
  <c r="B34" i="90"/>
  <c r="B56" i="90"/>
  <c r="B31" i="90"/>
  <c r="B7" i="90"/>
  <c r="B93" i="90"/>
  <c r="D92" i="90" s="1"/>
  <c r="B91" i="90"/>
  <c r="B68" i="90"/>
  <c r="B33" i="90"/>
  <c r="B101" i="90"/>
  <c r="D100" i="90" s="1"/>
  <c r="B38" i="90"/>
  <c r="B66" i="90"/>
  <c r="F65" i="90" s="1"/>
  <c r="B13" i="90"/>
  <c r="B25" i="90"/>
  <c r="F24" i="90" s="1"/>
  <c r="B52" i="90"/>
  <c r="B23" i="90"/>
  <c r="F22" i="90" s="1"/>
  <c r="B4" i="90"/>
  <c r="B24" i="90"/>
  <c r="B67" i="90"/>
  <c r="B117" i="90"/>
  <c r="B26" i="90"/>
  <c r="B84" i="90"/>
  <c r="B82" i="90"/>
  <c r="B111" i="90"/>
  <c r="F110" i="90" s="1"/>
  <c r="B70" i="90"/>
  <c r="B62" i="90"/>
  <c r="B18" i="90"/>
  <c r="F17" i="90" s="1"/>
  <c r="B71" i="90"/>
  <c r="B44" i="90"/>
  <c r="B19" i="90"/>
  <c r="B73" i="90"/>
  <c r="B17" i="90"/>
  <c r="D16" i="90" s="1"/>
  <c r="B37" i="90"/>
  <c r="B43" i="90"/>
  <c r="B57" i="90"/>
  <c r="B90" i="90"/>
  <c r="B58" i="90"/>
  <c r="B39" i="90"/>
  <c r="B122" i="90"/>
  <c r="B77" i="90"/>
  <c r="F76" i="90" s="1"/>
  <c r="B20" i="90"/>
  <c r="B120" i="90"/>
  <c r="F119" i="90" s="1"/>
  <c r="B96" i="90"/>
  <c r="D95" i="90" s="1"/>
  <c r="B36" i="90"/>
  <c r="B42" i="90"/>
  <c r="D41" i="90" s="1"/>
  <c r="B61" i="90"/>
  <c r="B87" i="90"/>
  <c r="B94" i="90"/>
  <c r="B9" i="90"/>
  <c r="B123" i="90"/>
  <c r="F122" i="90" s="1"/>
  <c r="B28" i="90"/>
  <c r="F27" i="90" s="1"/>
  <c r="B110" i="90"/>
  <c r="D109" i="90" s="1"/>
  <c r="B107" i="90"/>
  <c r="F106" i="90" s="1"/>
  <c r="B99" i="90"/>
  <c r="D98" i="90" s="1"/>
  <c r="B27" i="90"/>
  <c r="B22" i="90"/>
  <c r="B115" i="90"/>
  <c r="B114" i="90"/>
  <c r="B69" i="90"/>
  <c r="B116" i="90"/>
  <c r="B88" i="90"/>
  <c r="B32" i="90"/>
  <c r="B98" i="90"/>
  <c r="B11" i="90"/>
  <c r="B85" i="90"/>
  <c r="B105" i="90"/>
  <c r="F104" i="90" s="1"/>
  <c r="B48" i="90"/>
  <c r="B109" i="90"/>
  <c r="B45" i="90"/>
  <c r="B53" i="90"/>
  <c r="D52" i="90" s="1"/>
  <c r="B76" i="90"/>
  <c r="B21" i="90"/>
  <c r="D20" i="90" s="1"/>
  <c r="B86" i="90"/>
  <c r="F85" i="90" s="1"/>
  <c r="B54" i="90"/>
  <c r="F53" i="90" s="1"/>
  <c r="B30" i="90"/>
  <c r="D29" i="90" s="1"/>
  <c r="B81" i="90"/>
  <c r="B59" i="90"/>
  <c r="B8" i="90"/>
  <c r="B5" i="90"/>
  <c r="B119" i="90"/>
  <c r="B121" i="90"/>
  <c r="B35" i="90"/>
  <c r="B16" i="90"/>
  <c r="B78" i="90"/>
  <c r="B29" i="90"/>
  <c r="B103" i="90"/>
  <c r="B104" i="90"/>
  <c r="B51" i="90"/>
  <c r="B14" i="88"/>
  <c r="B96" i="88"/>
  <c r="B8" i="88"/>
  <c r="B56" i="88"/>
  <c r="B81" i="88"/>
  <c r="B105" i="88"/>
  <c r="B114" i="88"/>
  <c r="B22" i="88"/>
  <c r="B9" i="88"/>
  <c r="B20" i="88"/>
  <c r="B31" i="88"/>
  <c r="B39" i="88"/>
  <c r="B48" i="88"/>
  <c r="B57" i="88"/>
  <c r="B65" i="88"/>
  <c r="B73" i="88"/>
  <c r="B82" i="88"/>
  <c r="B90" i="88"/>
  <c r="B98" i="88"/>
  <c r="B107" i="88"/>
  <c r="B115" i="88"/>
  <c r="B123" i="88"/>
  <c r="B16" i="88"/>
  <c r="B27" i="88"/>
  <c r="B36" i="88"/>
  <c r="B44" i="88"/>
  <c r="B53" i="88"/>
  <c r="B62" i="88"/>
  <c r="B70" i="88"/>
  <c r="B79" i="88"/>
  <c r="B87" i="88"/>
  <c r="B95" i="88"/>
  <c r="B103" i="88"/>
  <c r="B112" i="88"/>
  <c r="B120" i="88"/>
  <c r="B74" i="88"/>
  <c r="B7" i="88"/>
  <c r="B17" i="88"/>
  <c r="B28" i="88"/>
  <c r="B37" i="88"/>
  <c r="B45" i="88"/>
  <c r="B55" i="88"/>
  <c r="B63" i="88"/>
  <c r="B71" i="88"/>
  <c r="B80" i="88"/>
  <c r="B88" i="88"/>
  <c r="B104" i="88"/>
  <c r="B113" i="88"/>
  <c r="B121" i="88"/>
  <c r="B26" i="88"/>
  <c r="B19" i="88"/>
  <c r="B29" i="88"/>
  <c r="B38" i="88"/>
  <c r="B47" i="88"/>
  <c r="B64" i="88"/>
  <c r="B72" i="88"/>
  <c r="B89" i="88"/>
  <c r="B97" i="88"/>
  <c r="B122" i="88"/>
  <c r="B34" i="88"/>
  <c r="B35" i="88"/>
  <c r="B69" i="88"/>
  <c r="B102" i="88"/>
  <c r="B46" i="88"/>
  <c r="B24" i="88"/>
  <c r="B60" i="88"/>
  <c r="B77" i="88"/>
  <c r="B110" i="88"/>
  <c r="B83" i="88"/>
  <c r="B30" i="88"/>
  <c r="B25" i="88"/>
  <c r="B61" i="88"/>
  <c r="B111" i="88"/>
  <c r="B5" i="88"/>
  <c r="B11" i="88"/>
  <c r="B116" i="88"/>
  <c r="B54" i="88"/>
  <c r="B10" i="88"/>
  <c r="B21" i="88"/>
  <c r="B40" i="88"/>
  <c r="B58" i="88"/>
  <c r="B75" i="88"/>
  <c r="B91" i="88"/>
  <c r="B108" i="88"/>
  <c r="B59" i="88"/>
  <c r="B42" i="88"/>
  <c r="B6" i="88"/>
  <c r="B43" i="88"/>
  <c r="B78" i="88"/>
  <c r="B94" i="88"/>
  <c r="B32" i="88"/>
  <c r="B66" i="88"/>
  <c r="B12" i="88"/>
  <c r="B33" i="88"/>
  <c r="B50" i="88"/>
  <c r="B67" i="88"/>
  <c r="B84" i="88"/>
  <c r="B100" i="88"/>
  <c r="B117" i="88"/>
  <c r="B106" i="88"/>
  <c r="B18" i="88"/>
  <c r="B13" i="88"/>
  <c r="B51" i="88"/>
  <c r="B68" i="88"/>
  <c r="B85" i="88"/>
  <c r="B101" i="88"/>
  <c r="B118" i="88"/>
  <c r="B15" i="88"/>
  <c r="B52" i="88"/>
  <c r="B86" i="88"/>
  <c r="B119" i="88"/>
  <c r="B23" i="88"/>
  <c r="B41" i="88"/>
  <c r="B76" i="88"/>
  <c r="B92" i="88"/>
  <c r="B109" i="88"/>
  <c r="B93" i="88"/>
  <c r="B49" i="88"/>
  <c r="B99" i="88"/>
  <c r="B4" i="88"/>
  <c r="F16" i="90"/>
  <c r="D53" i="90"/>
  <c r="F95" i="90"/>
  <c r="F108" i="90"/>
  <c r="D108" i="90"/>
  <c r="F92" i="90"/>
  <c r="E59" i="84"/>
  <c r="G59" i="84"/>
  <c r="M59" i="84"/>
  <c r="L59" i="84"/>
  <c r="F59" i="84"/>
  <c r="M35" i="80"/>
  <c r="L33" i="80"/>
  <c r="D110" i="90" l="1"/>
  <c r="H5" i="90"/>
  <c r="D22" i="90"/>
  <c r="F20" i="90"/>
  <c r="D85" i="90"/>
  <c r="F100" i="90"/>
  <c r="E4" i="90" a="1"/>
  <c r="E45" i="90" s="1"/>
  <c r="D76" i="90"/>
  <c r="F98" i="90"/>
  <c r="D71" i="90"/>
  <c r="F52" i="90"/>
  <c r="D24" i="90"/>
  <c r="H6" i="90"/>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D92" i="88"/>
  <c r="F92" i="88"/>
  <c r="F17" i="88"/>
  <c r="D17" i="88"/>
  <c r="D53" i="88"/>
  <c r="F53" i="88"/>
  <c r="F34" i="88"/>
  <c r="D34" i="88"/>
  <c r="D6" i="88"/>
  <c r="F6" i="88"/>
  <c r="F28" i="90"/>
  <c r="D28" i="90"/>
  <c r="F105" i="88"/>
  <c r="D105" i="88"/>
  <c r="F115" i="88"/>
  <c r="D115" i="88"/>
  <c r="F73" i="88"/>
  <c r="D73" i="88"/>
  <c r="D38" i="88"/>
  <c r="F38" i="88"/>
  <c r="D80" i="90"/>
  <c r="F80" i="90"/>
  <c r="D35" i="90"/>
  <c r="F35" i="90"/>
  <c r="F54" i="90"/>
  <c r="D54" i="90"/>
  <c r="D31" i="88"/>
  <c r="F31" i="88"/>
  <c r="D10" i="88"/>
  <c r="F10" i="88"/>
  <c r="D18" i="88"/>
  <c r="F18" i="88"/>
  <c r="D119" i="88"/>
  <c r="F119" i="88"/>
  <c r="F97" i="88"/>
  <c r="D97" i="88"/>
  <c r="D30" i="88"/>
  <c r="F30" i="88"/>
  <c r="D7" i="88"/>
  <c r="F7" i="88"/>
  <c r="F15" i="90"/>
  <c r="D15" i="90"/>
  <c r="D64" i="90"/>
  <c r="F64" i="90"/>
  <c r="D27" i="90"/>
  <c r="F29" i="90"/>
  <c r="F9" i="90"/>
  <c r="D17" i="90"/>
  <c r="F40" i="88"/>
  <c r="D40" i="88"/>
  <c r="F84" i="88"/>
  <c r="D84" i="88"/>
  <c r="F77" i="88"/>
  <c r="D77" i="88"/>
  <c r="F57" i="88"/>
  <c r="D57" i="88"/>
  <c r="F110" i="88"/>
  <c r="D110" i="88"/>
  <c r="D23" i="88"/>
  <c r="F23" i="88"/>
  <c r="D88" i="88"/>
  <c r="F88" i="88"/>
  <c r="D120" i="88"/>
  <c r="F120" i="88"/>
  <c r="D44" i="88"/>
  <c r="F44" i="88"/>
  <c r="D102" i="88"/>
  <c r="F102" i="88"/>
  <c r="D35" i="88"/>
  <c r="F35" i="88"/>
  <c r="D81" i="88"/>
  <c r="F81" i="88"/>
  <c r="F8" i="88"/>
  <c r="D8" i="88"/>
  <c r="D120" i="90"/>
  <c r="F120" i="90"/>
  <c r="D84" i="90"/>
  <c r="F84" i="90"/>
  <c r="D114" i="90"/>
  <c r="F114" i="90"/>
  <c r="D8" i="90"/>
  <c r="F8" i="90"/>
  <c r="F19" i="90"/>
  <c r="D19" i="90"/>
  <c r="D36" i="90"/>
  <c r="F36" i="90"/>
  <c r="F69" i="90"/>
  <c r="D69" i="90"/>
  <c r="D32" i="90"/>
  <c r="F32" i="90"/>
  <c r="D48" i="90"/>
  <c r="F48" i="90"/>
  <c r="D78" i="90"/>
  <c r="F78" i="90"/>
  <c r="D14" i="90"/>
  <c r="F14" i="90"/>
  <c r="F112" i="90"/>
  <c r="D112" i="90"/>
  <c r="D117" i="90"/>
  <c r="F117" i="90"/>
  <c r="D65" i="90"/>
  <c r="D106" i="90"/>
  <c r="F40" i="90"/>
  <c r="D104" i="90"/>
  <c r="F109" i="90"/>
  <c r="D119" i="90"/>
  <c r="D122" i="90"/>
  <c r="F98" i="88"/>
  <c r="D98" i="88"/>
  <c r="D118" i="88"/>
  <c r="F118" i="88"/>
  <c r="D50" i="88"/>
  <c r="F50" i="88"/>
  <c r="D49" i="88"/>
  <c r="F49"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5" i="88"/>
  <c r="F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20" i="88"/>
  <c r="D20" i="88"/>
  <c r="D24" i="88"/>
  <c r="F24" i="88"/>
  <c r="D101" i="88"/>
  <c r="F101" i="88"/>
  <c r="D63" i="88"/>
  <c r="F63" i="88"/>
  <c r="D103" i="88"/>
  <c r="F103" i="88"/>
  <c r="D27" i="88"/>
  <c r="F27" i="88"/>
  <c r="D86" i="88"/>
  <c r="F86" i="88"/>
  <c r="F15" i="88"/>
  <c r="D15" i="88"/>
  <c r="F64" i="88"/>
  <c r="D64" i="88"/>
  <c r="F113" i="88"/>
  <c r="D113" i="88"/>
  <c r="D103" i="90"/>
  <c r="F103" i="90"/>
  <c r="F4" i="90"/>
  <c r="D4" i="90"/>
  <c r="F75" i="90"/>
  <c r="D75" i="90"/>
  <c r="F97" i="90"/>
  <c r="D97" i="90"/>
  <c r="F26" i="90"/>
  <c r="D26" i="90"/>
  <c r="D86" i="90"/>
  <c r="F86" i="90"/>
  <c r="D121" i="90"/>
  <c r="F121" i="90"/>
  <c r="D72" i="90"/>
  <c r="F72" i="90"/>
  <c r="F81" i="90"/>
  <c r="D81" i="90"/>
  <c r="F51" i="90"/>
  <c r="D51" i="90"/>
  <c r="D90" i="90"/>
  <c r="F90" i="90"/>
  <c r="F74" i="90"/>
  <c r="D74" i="90"/>
  <c r="F45" i="90"/>
  <c r="D45" i="90"/>
  <c r="F73" i="90"/>
  <c r="D73" i="90"/>
  <c r="F101" i="90"/>
  <c r="D101" i="90"/>
  <c r="F41" i="90"/>
  <c r="F48" i="88"/>
  <c r="D48" i="88"/>
  <c r="D85" i="88"/>
  <c r="F85" i="88"/>
  <c r="D12" i="88"/>
  <c r="F12" i="88"/>
  <c r="F32" i="88"/>
  <c r="D32" i="88"/>
  <c r="D41" i="88"/>
  <c r="F41" i="88"/>
  <c r="F9" i="88"/>
  <c r="D9" i="88"/>
  <c r="F29" i="88"/>
  <c r="D29" i="88"/>
  <c r="F68" i="88"/>
  <c r="D68" i="88"/>
  <c r="F46" i="88"/>
  <c r="D46" i="88"/>
  <c r="D87" i="88"/>
  <c r="F87" i="88"/>
  <c r="F16" i="88"/>
  <c r="D16" i="88"/>
  <c r="D78" i="88"/>
  <c r="F78" i="88"/>
  <c r="F122" i="88"/>
  <c r="D122" i="88"/>
  <c r="D56" i="88"/>
  <c r="F56" i="88"/>
  <c r="F104" i="88"/>
  <c r="D104" i="88"/>
  <c r="D102" i="90"/>
  <c r="F102" i="90"/>
  <c r="D7" i="90"/>
  <c r="F7" i="90"/>
  <c r="F31" i="90"/>
  <c r="D31" i="90"/>
  <c r="F60" i="90"/>
  <c r="D60" i="90"/>
  <c r="D38" i="90"/>
  <c r="F38" i="90"/>
  <c r="D18" i="90"/>
  <c r="F18" i="90"/>
  <c r="D83" i="90"/>
  <c r="F83" i="90"/>
  <c r="D13" i="90"/>
  <c r="F13" i="90"/>
  <c r="D91" i="90"/>
  <c r="F91" i="90"/>
  <c r="D94" i="90"/>
  <c r="F94" i="90"/>
  <c r="D79" i="90"/>
  <c r="F79" i="90"/>
  <c r="D51" i="88"/>
  <c r="F51" i="88"/>
  <c r="F58" i="88"/>
  <c r="D58" i="88"/>
  <c r="D37" i="88"/>
  <c r="F37" i="88"/>
  <c r="F114" i="88"/>
  <c r="D114" i="88"/>
  <c r="D87" i="90"/>
  <c r="F87" i="90"/>
  <c r="D108" i="88"/>
  <c r="F108" i="88"/>
  <c r="F65" i="88"/>
  <c r="D65" i="88"/>
  <c r="F33" i="88"/>
  <c r="D33" i="88"/>
  <c r="F70" i="88"/>
  <c r="D70" i="88"/>
  <c r="D106" i="88"/>
  <c r="F106" i="88"/>
  <c r="D77" i="90"/>
  <c r="F77" i="90"/>
  <c r="D89" i="90"/>
  <c r="F89" i="90"/>
  <c r="F70" i="90"/>
  <c r="D70" i="90"/>
  <c r="F116" i="90"/>
  <c r="D116" i="90"/>
  <c r="D30" i="90"/>
  <c r="F30" i="90"/>
  <c r="F5"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91" i="88"/>
  <c r="D91" i="88"/>
  <c r="D121" i="88"/>
  <c r="F121" i="88"/>
  <c r="D47" i="90"/>
  <c r="F47" i="90"/>
  <c r="F100" i="88"/>
  <c r="D100" i="88"/>
  <c r="D89" i="88"/>
  <c r="F89" i="88"/>
  <c r="F14" i="88"/>
  <c r="D14" i="88"/>
  <c r="D107" i="88"/>
  <c r="F107" i="88"/>
  <c r="D28" i="88"/>
  <c r="F28" i="88"/>
  <c r="D61" i="88"/>
  <c r="F61" i="88"/>
  <c r="D55" i="88"/>
  <c r="F55" i="88"/>
  <c r="F115" i="90"/>
  <c r="D115" i="90"/>
  <c r="D39" i="90"/>
  <c r="F39" i="90"/>
  <c r="D116" i="88"/>
  <c r="F116" i="88"/>
  <c r="F90" i="88"/>
  <c r="D90" i="88"/>
  <c r="F76" i="88"/>
  <c r="D76" i="88"/>
  <c r="D62" i="88"/>
  <c r="F62" i="88"/>
  <c r="F52" i="88"/>
  <c r="D52" i="88"/>
  <c r="D68" i="90"/>
  <c r="F68" i="90"/>
  <c r="D56" i="90"/>
  <c r="F56" i="90"/>
  <c r="D66" i="90"/>
  <c r="F66" i="90"/>
  <c r="D37" i="90"/>
  <c r="F37" i="90"/>
  <c r="D55" i="90"/>
  <c r="F55" i="90"/>
  <c r="F82" i="90"/>
  <c r="D82" i="90"/>
  <c r="F46" i="90"/>
  <c r="D46" i="90"/>
  <c r="D11" i="90"/>
  <c r="F11" i="90"/>
  <c r="D75" i="88"/>
  <c r="F75" i="88"/>
  <c r="D99" i="88"/>
  <c r="F99" i="88"/>
  <c r="F74" i="88"/>
  <c r="D74" i="88"/>
  <c r="D4" i="88"/>
  <c r="F4" i="88"/>
  <c r="D96" i="88"/>
  <c r="F96" i="88"/>
  <c r="D25" i="88"/>
  <c r="F25" i="88"/>
  <c r="F111" i="88"/>
  <c r="D111" i="88"/>
  <c r="F43" i="88"/>
  <c r="D43" i="88"/>
  <c r="F19" i="88"/>
  <c r="D19" i="88"/>
  <c r="D95" i="88"/>
  <c r="F95" i="88"/>
  <c r="D113" i="90"/>
  <c r="F113" i="90"/>
  <c r="F42" i="90"/>
  <c r="D42" i="90"/>
  <c r="F61" i="90"/>
  <c r="D61" i="90"/>
  <c r="F23" i="90"/>
  <c r="D23" i="90"/>
  <c r="F33" i="90"/>
  <c r="D33" i="90"/>
  <c r="D62" i="90"/>
  <c r="F62" i="90"/>
  <c r="F49" i="90"/>
  <c r="D49" i="90"/>
  <c r="D83" i="88"/>
  <c r="F83" i="88"/>
  <c r="D13" i="88"/>
  <c r="F13" i="88"/>
  <c r="E4" i="88" a="1"/>
  <c r="F22" i="88"/>
  <c r="D22" i="88"/>
  <c r="F67" i="88"/>
  <c r="D67" i="88"/>
  <c r="F66" i="88"/>
  <c r="D66" i="88"/>
  <c r="D42" i="88"/>
  <c r="F42" i="88"/>
  <c r="F39" i="88"/>
  <c r="D39" i="88"/>
  <c r="F60" i="88"/>
  <c r="D60" i="88"/>
  <c r="F45" i="88"/>
  <c r="D45" i="88"/>
  <c r="F71" i="88"/>
  <c r="D71" i="88"/>
  <c r="D112" i="88"/>
  <c r="F112" i="88"/>
  <c r="F36" i="88"/>
  <c r="D36" i="88"/>
  <c r="D94" i="88"/>
  <c r="F94" i="88"/>
  <c r="D26" i="88"/>
  <c r="F26" i="88"/>
  <c r="F72" i="88"/>
  <c r="D72" i="88"/>
  <c r="F21" i="88"/>
  <c r="D21" i="88"/>
  <c r="F50" i="90"/>
  <c r="D50" i="90"/>
  <c r="D118" i="90"/>
  <c r="F118" i="90"/>
  <c r="F10" i="90"/>
  <c r="D10" i="90"/>
  <c r="F21" i="90"/>
  <c r="D21" i="90"/>
  <c r="F93" i="90"/>
  <c r="D93" i="90"/>
  <c r="F67" i="90"/>
  <c r="D67" i="90"/>
  <c r="D107" i="90"/>
  <c r="F107" i="90"/>
  <c r="F99" i="90"/>
  <c r="D99" i="90"/>
  <c r="F105" i="90"/>
  <c r="D105" i="90"/>
  <c r="F11" i="88"/>
  <c r="D11" i="88"/>
  <c r="F82" i="88"/>
  <c r="D82" i="88"/>
  <c r="D79" i="88"/>
  <c r="F79" i="88"/>
  <c r="D69" i="88"/>
  <c r="F69" i="88"/>
  <c r="F47" i="88"/>
  <c r="D47" i="88"/>
  <c r="D80" i="88"/>
  <c r="F80" i="88"/>
  <c r="F58" i="90"/>
  <c r="D58" i="90"/>
  <c r="F44" i="90"/>
  <c r="D44" i="90"/>
  <c r="F57" i="90"/>
  <c r="D57" i="90"/>
  <c r="F43" i="90"/>
  <c r="D43" i="90"/>
  <c r="D25" i="90"/>
  <c r="F25" i="90"/>
  <c r="D12" i="90"/>
  <c r="F12" i="90"/>
  <c r="F6" i="90"/>
  <c r="D6" i="90"/>
  <c r="D59" i="90"/>
  <c r="F59" i="90"/>
  <c r="F111" i="90"/>
  <c r="D111" i="90"/>
  <c r="D63" i="90"/>
  <c r="D109" i="88"/>
  <c r="F109" i="88"/>
  <c r="D88" i="90"/>
  <c r="F88" i="90"/>
  <c r="F117" i="88"/>
  <c r="D117" i="88"/>
  <c r="F93" i="88"/>
  <c r="D93" i="88"/>
  <c r="F59" i="88"/>
  <c r="D59" i="88"/>
  <c r="F54" i="88"/>
  <c r="D54" i="88"/>
  <c r="D34" i="90"/>
  <c r="F34" i="90"/>
  <c r="D96" i="90"/>
  <c r="F96" i="90"/>
  <c r="E57" i="84"/>
  <c r="L57" i="84"/>
  <c r="F57" i="84"/>
  <c r="M57" i="84"/>
  <c r="G57" i="84"/>
  <c r="M33" i="80"/>
  <c r="L10" i="80"/>
  <c r="E8" i="90" l="1"/>
  <c r="E67" i="90"/>
  <c r="E95" i="90"/>
  <c r="E62" i="90"/>
  <c r="E112" i="90"/>
  <c r="E107" i="90"/>
  <c r="E94" i="90"/>
  <c r="E6" i="90"/>
  <c r="E78" i="90"/>
  <c r="E71" i="90"/>
  <c r="E110" i="90"/>
  <c r="E31" i="90"/>
  <c r="E108" i="90"/>
  <c r="E50" i="90"/>
  <c r="E57" i="90"/>
  <c r="E118" i="90"/>
  <c r="E98" i="90"/>
  <c r="E96" i="90"/>
  <c r="E114" i="90"/>
  <c r="E116" i="90"/>
  <c r="E79" i="90"/>
  <c r="E51" i="90"/>
  <c r="E54" i="90"/>
  <c r="E119" i="90"/>
  <c r="E64" i="90"/>
  <c r="E13" i="90"/>
  <c r="E88" i="90"/>
  <c r="E10" i="90"/>
  <c r="E84" i="90"/>
  <c r="E52" i="90"/>
  <c r="E66" i="90"/>
  <c r="E27" i="90"/>
  <c r="E120" i="90"/>
  <c r="E39" i="90"/>
  <c r="E76" i="90"/>
  <c r="E103" i="90"/>
  <c r="E72" i="90"/>
  <c r="E115" i="90"/>
  <c r="E41" i="90"/>
  <c r="E111" i="90"/>
  <c r="E9" i="90"/>
  <c r="E102" i="90"/>
  <c r="E105" i="90"/>
  <c r="E18" i="90"/>
  <c r="E12" i="90"/>
  <c r="E121" i="90"/>
  <c r="E70" i="90"/>
  <c r="E60" i="90"/>
  <c r="E37" i="90"/>
  <c r="E28" i="90"/>
  <c r="E117" i="90"/>
  <c r="E40" i="90"/>
  <c r="E11" i="90"/>
  <c r="E93" i="90"/>
  <c r="E65" i="90"/>
  <c r="E7" i="90"/>
  <c r="E91" i="90"/>
  <c r="E5" i="90"/>
  <c r="E48" i="90"/>
  <c r="E99" i="90"/>
  <c r="E109" i="90"/>
  <c r="E33" i="90"/>
  <c r="E35" i="90"/>
  <c r="E34" i="90"/>
  <c r="E49" i="90"/>
  <c r="E42" i="90"/>
  <c r="E81" i="90"/>
  <c r="E92" i="90"/>
  <c r="E58" i="90"/>
  <c r="E53" i="90"/>
  <c r="E123" i="90"/>
  <c r="E21" i="90"/>
  <c r="E14" i="90"/>
  <c r="E74" i="90"/>
  <c r="E4" i="90"/>
  <c r="E59" i="90"/>
  <c r="E15" i="90"/>
  <c r="E100" i="90"/>
  <c r="E29" i="90"/>
  <c r="E24" i="90"/>
  <c r="E80" i="90"/>
  <c r="E101" i="90"/>
  <c r="E85" i="90"/>
  <c r="E77" i="90"/>
  <c r="E55" i="90"/>
  <c r="E61" i="90"/>
  <c r="E20" i="90"/>
  <c r="E32" i="90"/>
  <c r="E83" i="90"/>
  <c r="E44" i="90"/>
  <c r="E89" i="90"/>
  <c r="E113" i="90"/>
  <c r="E106" i="90"/>
  <c r="E22" i="90"/>
  <c r="E122" i="90"/>
  <c r="E73" i="90"/>
  <c r="E38" i="90"/>
  <c r="E17" i="90"/>
  <c r="E82" i="90"/>
  <c r="E56" i="90"/>
  <c r="E46" i="90"/>
  <c r="E75" i="90"/>
  <c r="E23" i="90"/>
  <c r="E30" i="90"/>
  <c r="E87" i="90"/>
  <c r="E86" i="90"/>
  <c r="E19" i="90"/>
  <c r="E68" i="90"/>
  <c r="E47" i="90"/>
  <c r="E36" i="90"/>
  <c r="E25" i="90"/>
  <c r="E16" i="90"/>
  <c r="E90" i="90"/>
  <c r="E63" i="90"/>
  <c r="E104" i="90"/>
  <c r="E97" i="90"/>
  <c r="E43" i="90"/>
  <c r="E69" i="90"/>
  <c r="E26" i="90"/>
  <c r="C4" i="90" a="1"/>
  <c r="C82" i="90" s="1"/>
  <c r="E104" i="88"/>
  <c r="E47" i="88"/>
  <c r="E8" i="88"/>
  <c r="E93" i="88"/>
  <c r="E65" i="88"/>
  <c r="E92" i="88"/>
  <c r="E59" i="88"/>
  <c r="E79" i="88"/>
  <c r="E80" i="88"/>
  <c r="E98" i="88"/>
  <c r="E26" i="88"/>
  <c r="E86" i="88"/>
  <c r="E31" i="88"/>
  <c r="E83" i="88"/>
  <c r="E97" i="88"/>
  <c r="E102" i="88"/>
  <c r="E38" i="88"/>
  <c r="E58" i="88"/>
  <c r="E28" i="88"/>
  <c r="E105" i="88"/>
  <c r="E40" i="88"/>
  <c r="E118" i="88"/>
  <c r="E74" i="88"/>
  <c r="E117" i="88"/>
  <c r="E13" i="88"/>
  <c r="E99" i="88"/>
  <c r="E21" i="88"/>
  <c r="E17" i="88"/>
  <c r="E29" i="88"/>
  <c r="E85" i="88"/>
  <c r="E109" i="88"/>
  <c r="E75" i="88"/>
  <c r="E20" i="88"/>
  <c r="E48" i="88"/>
  <c r="E121" i="88"/>
  <c r="E114" i="88"/>
  <c r="E100" i="88"/>
  <c r="E60" i="88"/>
  <c r="E42" i="88"/>
  <c r="E91" i="88"/>
  <c r="E107" i="88"/>
  <c r="E112" i="88"/>
  <c r="E68" i="88"/>
  <c r="E71" i="88"/>
  <c r="E95" i="88"/>
  <c r="E32" i="88"/>
  <c r="E69" i="88"/>
  <c r="E101" i="88"/>
  <c r="E18" i="88"/>
  <c r="E103" i="88"/>
  <c r="E14" i="88"/>
  <c r="E41" i="88"/>
  <c r="E70" i="88"/>
  <c r="E22" i="88"/>
  <c r="E87" i="88"/>
  <c r="E88" i="88"/>
  <c r="E30" i="88"/>
  <c r="E120" i="88"/>
  <c r="E4" i="88"/>
  <c r="E11" i="88"/>
  <c r="E62" i="88"/>
  <c r="E57" i="88"/>
  <c r="E45" i="88"/>
  <c r="E7" i="88"/>
  <c r="E34" i="88"/>
  <c r="E106" i="88"/>
  <c r="E49" i="88"/>
  <c r="E10" i="88"/>
  <c r="E33" i="88"/>
  <c r="E52" i="88"/>
  <c r="E122" i="88"/>
  <c r="E61" i="88"/>
  <c r="E94" i="88"/>
  <c r="E63" i="88"/>
  <c r="E78" i="88"/>
  <c r="E53" i="88"/>
  <c r="E66" i="88"/>
  <c r="E27" i="88"/>
  <c r="E19" i="88"/>
  <c r="E56" i="88"/>
  <c r="E67" i="88"/>
  <c r="E113" i="88"/>
  <c r="E55" i="88"/>
  <c r="E15" i="88"/>
  <c r="E77" i="88"/>
  <c r="E6" i="88"/>
  <c r="E84" i="88"/>
  <c r="E50" i="88"/>
  <c r="E39" i="88"/>
  <c r="E115" i="88"/>
  <c r="E73" i="88"/>
  <c r="E82" i="88"/>
  <c r="E64" i="88"/>
  <c r="E111" i="88"/>
  <c r="E119" i="88"/>
  <c r="E90" i="88"/>
  <c r="E36" i="88"/>
  <c r="E51" i="88"/>
  <c r="E23" i="88"/>
  <c r="E54" i="88"/>
  <c r="E5" i="88"/>
  <c r="E72" i="88"/>
  <c r="E76" i="88"/>
  <c r="E108" i="88"/>
  <c r="E9" i="88"/>
  <c r="E89" i="88"/>
  <c r="E44" i="88"/>
  <c r="E96" i="88"/>
  <c r="E16" i="88"/>
  <c r="E116" i="88"/>
  <c r="E12" i="88"/>
  <c r="E46" i="88"/>
  <c r="E123" i="88"/>
  <c r="E25" i="88"/>
  <c r="E37" i="88"/>
  <c r="E81" i="88"/>
  <c r="E110" i="88"/>
  <c r="E24" i="88"/>
  <c r="E35" i="88"/>
  <c r="E43" i="88"/>
  <c r="C4" i="88" a="1"/>
  <c r="C122" i="90"/>
  <c r="C119" i="90"/>
  <c r="C67" i="90"/>
  <c r="C74" i="90"/>
  <c r="C114" i="90"/>
  <c r="C78" i="90"/>
  <c r="C111" i="90"/>
  <c r="C61" i="90"/>
  <c r="C86" i="90"/>
  <c r="C27" i="90"/>
  <c r="C88" i="90"/>
  <c r="C32" i="90"/>
  <c r="C33" i="90"/>
  <c r="C113" i="90"/>
  <c r="C120" i="90"/>
  <c r="C99" i="90"/>
  <c r="C64" i="90"/>
  <c r="C85" i="90"/>
  <c r="C45" i="90"/>
  <c r="C20" i="90"/>
  <c r="C60" i="90"/>
  <c r="C42" i="90"/>
  <c r="C73" i="90"/>
  <c r="C76" i="90"/>
  <c r="C84" i="90"/>
  <c r="C102" i="90"/>
  <c r="C100" i="90"/>
  <c r="C95" i="90"/>
  <c r="C50" i="90"/>
  <c r="C81" i="90"/>
  <c r="C47" i="90"/>
  <c r="C43" i="90"/>
  <c r="C23" i="90"/>
  <c r="C37" i="90"/>
  <c r="C39" i="90"/>
  <c r="C57" i="90"/>
  <c r="C59" i="90"/>
  <c r="C104" i="90"/>
  <c r="C28" i="90"/>
  <c r="C69" i="90"/>
  <c r="C117" i="90"/>
  <c r="C98" i="90"/>
  <c r="C38" i="90"/>
  <c r="C4" i="90"/>
  <c r="C11" i="90"/>
  <c r="C14" i="90"/>
  <c r="C17" i="90"/>
  <c r="C80" i="90"/>
  <c r="C22" i="90"/>
  <c r="C36" i="90"/>
  <c r="C7" i="90"/>
  <c r="C10" i="90"/>
  <c r="C19" i="90"/>
  <c r="C48" i="90"/>
  <c r="C75" i="90"/>
  <c r="C29" i="90"/>
  <c r="C109" i="90"/>
  <c r="C46" i="90"/>
  <c r="C52" i="90"/>
  <c r="C53" i="90"/>
  <c r="C44" i="90"/>
  <c r="C34" i="90"/>
  <c r="C31" i="90"/>
  <c r="C123" i="90"/>
  <c r="C65" i="90"/>
  <c r="C8" i="90"/>
  <c r="C77" i="90"/>
  <c r="C51" i="90"/>
  <c r="C118" i="90"/>
  <c r="C87" i="90"/>
  <c r="C115" i="90"/>
  <c r="C106" i="90"/>
  <c r="E34" i="84"/>
  <c r="L38" i="80"/>
  <c r="L11" i="80"/>
  <c r="O29" i="63"/>
  <c r="R21" i="63"/>
  <c r="R22" i="63"/>
  <c r="R81" i="70"/>
  <c r="R95" i="70"/>
  <c r="R78" i="70"/>
  <c r="S81" i="70"/>
  <c r="L16" i="80"/>
  <c r="L7" i="80"/>
  <c r="L14" i="80"/>
  <c r="L20" i="80"/>
  <c r="L24" i="80"/>
  <c r="L31" i="80"/>
  <c r="M14" i="80"/>
  <c r="O21" i="63"/>
  <c r="R26" i="63"/>
  <c r="R25" i="63"/>
  <c r="S22" i="63"/>
  <c r="R93" i="70"/>
  <c r="R92" i="70"/>
  <c r="R76" i="70"/>
  <c r="R101" i="70"/>
  <c r="S78" i="70"/>
  <c r="R77" i="70"/>
  <c r="R88" i="70"/>
  <c r="S77" i="70"/>
  <c r="L34" i="84"/>
  <c r="L30" i="80"/>
  <c r="M7" i="80"/>
  <c r="M20" i="80"/>
  <c r="O19" i="63"/>
  <c r="R23" i="63"/>
  <c r="S25" i="63"/>
  <c r="S93" i="70"/>
  <c r="S92" i="70"/>
  <c r="S76" i="70"/>
  <c r="R83" i="70"/>
  <c r="R90" i="70"/>
  <c r="R110" i="70"/>
  <c r="R103" i="70"/>
  <c r="M10" i="80"/>
  <c r="M38" i="80"/>
  <c r="L27" i="80"/>
  <c r="M11" i="80"/>
  <c r="M24" i="80"/>
  <c r="O27" i="63"/>
  <c r="O23" i="63"/>
  <c r="R28" i="63"/>
  <c r="R82" i="70"/>
  <c r="S82" i="70" s="1"/>
  <c r="R86" i="70"/>
  <c r="R80" i="70"/>
  <c r="R102" i="70"/>
  <c r="S102" i="70" s="1"/>
  <c r="R87" i="70"/>
  <c r="S80" i="70"/>
  <c r="L34" i="80"/>
  <c r="L12" i="80"/>
  <c r="L22" i="80"/>
  <c r="L36" i="80"/>
  <c r="O22" i="63"/>
  <c r="R19" i="63"/>
  <c r="S19" i="63" s="1"/>
  <c r="AA19" i="70" a="1"/>
  <c r="R79" i="70"/>
  <c r="S79" i="70" s="1"/>
  <c r="R104" i="70"/>
  <c r="S104" i="70" s="1"/>
  <c r="R106" i="70"/>
  <c r="S106" i="70" s="1"/>
  <c r="S110" i="70"/>
  <c r="L8" i="80"/>
  <c r="M16" i="80"/>
  <c r="L13" i="80"/>
  <c r="L23" i="80"/>
  <c r="L37" i="80"/>
  <c r="O28" i="63"/>
  <c r="R27" i="63"/>
  <c r="S27" i="63" s="1"/>
  <c r="R108" i="70"/>
  <c r="S108" i="70" s="1"/>
  <c r="S86" i="70"/>
  <c r="R99" i="70"/>
  <c r="S99" i="70" s="1"/>
  <c r="R107" i="70"/>
  <c r="S107" i="70" s="1"/>
  <c r="O20" i="63"/>
  <c r="M34" i="84"/>
  <c r="M34" i="80"/>
  <c r="L17" i="80"/>
  <c r="L25" i="80"/>
  <c r="M22" i="80"/>
  <c r="O26" i="63"/>
  <c r="R73" i="70"/>
  <c r="R105" i="70"/>
  <c r="R111" i="70"/>
  <c r="S103" i="70"/>
  <c r="M31" i="80"/>
  <c r="M27" i="80"/>
  <c r="M23" i="80"/>
  <c r="O24" i="63"/>
  <c r="R24" i="63"/>
  <c r="S23" i="63"/>
  <c r="R109" i="70"/>
  <c r="S109" i="70" s="1"/>
  <c r="R74" i="70"/>
  <c r="S74" i="70" s="1"/>
  <c r="R98" i="70"/>
  <c r="S98" i="70" s="1"/>
  <c r="S101" i="70"/>
  <c r="F34" i="84"/>
  <c r="L15" i="80"/>
  <c r="S24" i="63"/>
  <c r="L9" i="80"/>
  <c r="R84" i="70"/>
  <c r="S84" i="70" s="1"/>
  <c r="R85" i="70"/>
  <c r="S85" i="70" s="1"/>
  <c r="AA19" i="63" a="1"/>
  <c r="L18" i="80"/>
  <c r="M37" i="80"/>
  <c r="O25" i="63"/>
  <c r="R96" i="70"/>
  <c r="S96" i="70" s="1"/>
  <c r="R91" i="70"/>
  <c r="S91" i="70" s="1"/>
  <c r="S95" i="70"/>
  <c r="S21" i="63"/>
  <c r="S87" i="70"/>
  <c r="S28" i="63"/>
  <c r="S83" i="70"/>
  <c r="G34" i="84"/>
  <c r="L28" i="80"/>
  <c r="L19" i="80"/>
  <c r="M17" i="80"/>
  <c r="R20" i="63"/>
  <c r="S20" i="63" s="1"/>
  <c r="S105" i="70"/>
  <c r="R94" i="70"/>
  <c r="S94" i="70" s="1"/>
  <c r="M3" i="80"/>
  <c r="L21" i="80"/>
  <c r="R29" i="63"/>
  <c r="S29" i="63" s="1"/>
  <c r="R89" i="70"/>
  <c r="M12" i="80"/>
  <c r="R100" i="70"/>
  <c r="S100" i="70" s="1"/>
  <c r="M8" i="80"/>
  <c r="L29" i="80"/>
  <c r="S89" i="70"/>
  <c r="L32" i="80"/>
  <c r="S26" i="63"/>
  <c r="S73" i="70"/>
  <c r="S111" i="70"/>
  <c r="S90" i="70"/>
  <c r="L6" i="80"/>
  <c r="R75" i="70"/>
  <c r="S75" i="70" s="1"/>
  <c r="R97" i="70"/>
  <c r="S97" i="70" s="1"/>
  <c r="S88" i="70"/>
  <c r="L26" i="80"/>
  <c r="M6" i="80"/>
  <c r="P30" i="70"/>
  <c r="P40" i="70"/>
  <c r="P32" i="70"/>
  <c r="P29" i="70"/>
  <c r="P43" i="70"/>
  <c r="P56" i="70"/>
  <c r="P65" i="70"/>
  <c r="P70" i="70"/>
  <c r="J23" i="70"/>
  <c r="P31" i="70"/>
  <c r="P49" i="70"/>
  <c r="P54" i="70"/>
  <c r="P51" i="70"/>
  <c r="P35" i="70"/>
  <c r="P64" i="70"/>
  <c r="P41" i="70"/>
  <c r="P60" i="70"/>
  <c r="P69" i="70"/>
  <c r="P44" i="70"/>
  <c r="P57" i="70"/>
  <c r="P37" i="70"/>
  <c r="P68" i="70"/>
  <c r="P50" i="70"/>
  <c r="P39" i="70"/>
  <c r="P59" i="70"/>
  <c r="P52" i="70"/>
  <c r="P27" i="70"/>
  <c r="P66" i="70"/>
  <c r="P58" i="70"/>
  <c r="P36" i="70"/>
  <c r="P48" i="70"/>
  <c r="P63" i="70"/>
  <c r="P46" i="70"/>
  <c r="P67" i="70"/>
  <c r="P42" i="70"/>
  <c r="P28" i="70"/>
  <c r="P55" i="70"/>
  <c r="P34" i="70"/>
  <c r="J23" i="63"/>
  <c r="P33" i="70"/>
  <c r="P47" i="70"/>
  <c r="P45" i="70"/>
  <c r="P38" i="70"/>
  <c r="P53" i="70"/>
  <c r="M30" i="80"/>
  <c r="M36" i="80"/>
  <c r="M13" i="80"/>
  <c r="M25" i="80"/>
  <c r="M15" i="80"/>
  <c r="M9" i="80"/>
  <c r="M18" i="80"/>
  <c r="M28" i="80"/>
  <c r="M19" i="80"/>
  <c r="M21" i="80"/>
  <c r="M29" i="80"/>
  <c r="M32" i="80"/>
  <c r="M26" i="80"/>
  <c r="C30" i="90" l="1"/>
  <c r="C15" i="90"/>
  <c r="C56" i="90"/>
  <c r="C25" i="90"/>
  <c r="C12" i="90"/>
  <c r="C68" i="90"/>
  <c r="C70" i="90"/>
  <c r="C105" i="90"/>
  <c r="C41" i="90"/>
  <c r="C97" i="90"/>
  <c r="C93" i="90"/>
  <c r="C92" i="90"/>
  <c r="C110" i="90"/>
  <c r="C26" i="90"/>
  <c r="C58" i="90"/>
  <c r="C91" i="90"/>
  <c r="C13" i="90"/>
  <c r="C116" i="90"/>
  <c r="C63" i="90"/>
  <c r="C112" i="90"/>
  <c r="C24" i="90"/>
  <c r="C55" i="90"/>
  <c r="C18" i="90"/>
  <c r="C62" i="90"/>
  <c r="C5" i="90"/>
  <c r="C9" i="90"/>
  <c r="C79" i="90"/>
  <c r="C103" i="90"/>
  <c r="C71" i="90"/>
  <c r="C21" i="90"/>
  <c r="C40" i="90"/>
  <c r="C16" i="90"/>
  <c r="C54" i="90"/>
  <c r="C96" i="90"/>
  <c r="C108" i="90"/>
  <c r="C72" i="90"/>
  <c r="C6" i="90"/>
  <c r="C90" i="90"/>
  <c r="C94" i="90"/>
  <c r="C83" i="90"/>
  <c r="C49" i="90"/>
  <c r="C66" i="90"/>
  <c r="C121" i="90"/>
  <c r="C89" i="90"/>
  <c r="C107" i="90"/>
  <c r="C35" i="90"/>
  <c r="C101" i="90"/>
  <c r="E50" i="84"/>
  <c r="T88" i="70"/>
  <c r="T97" i="70"/>
  <c r="T75" i="70"/>
  <c r="E30" i="84"/>
  <c r="T90" i="70"/>
  <c r="T111" i="70"/>
  <c r="T73" i="70"/>
  <c r="T26" i="63"/>
  <c r="E56" i="84"/>
  <c r="T89" i="70"/>
  <c r="E53" i="84"/>
  <c r="T100" i="70"/>
  <c r="T29" i="63"/>
  <c r="E45" i="84"/>
  <c r="T94" i="70"/>
  <c r="T105" i="70"/>
  <c r="T20" i="63"/>
  <c r="E43" i="84"/>
  <c r="E52" i="84"/>
  <c r="T83" i="70"/>
  <c r="T28" i="63"/>
  <c r="T87" i="70"/>
  <c r="T21" i="63"/>
  <c r="T95" i="70"/>
  <c r="T91" i="70"/>
  <c r="T96" i="70"/>
  <c r="E42" i="84"/>
  <c r="AA3413" i="63"/>
  <c r="AA3494" i="63"/>
  <c r="AA1933" i="63"/>
  <c r="AA672" i="63"/>
  <c r="AA1595" i="63"/>
  <c r="AA3197" i="63"/>
  <c r="AA1875" i="63"/>
  <c r="AA1585" i="63"/>
  <c r="AA447" i="63"/>
  <c r="AA2747" i="63"/>
  <c r="AA3163" i="63"/>
  <c r="AA1473" i="63"/>
  <c r="AA2954" i="63"/>
  <c r="AA2800" i="63"/>
  <c r="AA2281" i="63"/>
  <c r="AA2481" i="63"/>
  <c r="AA772" i="63"/>
  <c r="AA3008" i="63"/>
  <c r="AA120" i="63"/>
  <c r="AA2470" i="63"/>
  <c r="AA144" i="63"/>
  <c r="AA3378" i="63"/>
  <c r="AA1949" i="63"/>
  <c r="AA1179" i="63"/>
  <c r="AA1752" i="63"/>
  <c r="AA2023" i="63"/>
  <c r="AA2317" i="63"/>
  <c r="AA353" i="63"/>
  <c r="AA3219" i="63"/>
  <c r="AA2765" i="63"/>
  <c r="AA2506" i="63"/>
  <c r="AA2509" i="63"/>
  <c r="AA849" i="63"/>
  <c r="AA283" i="63"/>
  <c r="AA1932" i="63"/>
  <c r="AA3145" i="63"/>
  <c r="AA3338" i="63"/>
  <c r="AA3272" i="63"/>
  <c r="AA1452" i="63"/>
  <c r="AA2634" i="63"/>
  <c r="AA2831" i="63"/>
  <c r="AA2260" i="63"/>
  <c r="AA2484" i="63"/>
  <c r="AA1000" i="63"/>
  <c r="AA256" i="63"/>
  <c r="AA597" i="63"/>
  <c r="AA3177" i="63"/>
  <c r="AA825" i="63"/>
  <c r="AA2611" i="63"/>
  <c r="AA2789" i="63"/>
  <c r="AA807" i="63"/>
  <c r="AA2381" i="63"/>
  <c r="AA2033" i="63"/>
  <c r="AA520" i="63"/>
  <c r="AA586" i="63"/>
  <c r="AA1939" i="63"/>
  <c r="AA223" i="63"/>
  <c r="AA2120" i="63"/>
  <c r="AA2383" i="63"/>
  <c r="AA2439" i="63"/>
  <c r="AA3477" i="63"/>
  <c r="AA2055" i="63"/>
  <c r="AA3452" i="63"/>
  <c r="AA1359" i="63"/>
  <c r="AA3366" i="63"/>
  <c r="AA1999" i="63"/>
  <c r="AA1237" i="63"/>
  <c r="AA2044" i="63"/>
  <c r="AA2874" i="63"/>
  <c r="AA2658" i="63"/>
  <c r="AA778" i="63"/>
  <c r="AA423" i="63"/>
  <c r="AA2786" i="63"/>
  <c r="AA186" i="63"/>
  <c r="AA850" i="63"/>
  <c r="AA1157" i="63"/>
  <c r="AA1950" i="63"/>
  <c r="AA1688" i="63"/>
  <c r="AA697" i="63"/>
  <c r="AA757" i="63"/>
  <c r="AA3354" i="63"/>
  <c r="AA3433" i="63"/>
  <c r="AA750" i="63"/>
  <c r="AA3063" i="63"/>
  <c r="AA1931" i="63"/>
  <c r="AA2083" i="63"/>
  <c r="AA1527" i="63"/>
  <c r="AA2500" i="63"/>
  <c r="AA370" i="63"/>
  <c r="AA745" i="63"/>
  <c r="AA2647" i="63"/>
  <c r="AA2299" i="63"/>
  <c r="AA2727" i="63"/>
  <c r="AA2002" i="63"/>
  <c r="AA3523" i="63"/>
  <c r="AA2928" i="63"/>
  <c r="AA2784" i="63"/>
  <c r="AA1335" i="63"/>
  <c r="AA302" i="63"/>
  <c r="AA300" i="63"/>
  <c r="AA1221" i="63"/>
  <c r="AA1485" i="63"/>
  <c r="AA2140" i="63"/>
  <c r="AA3400" i="63"/>
  <c r="AA247" i="63"/>
  <c r="AA2237" i="63"/>
  <c r="AA170" i="63"/>
  <c r="AA961" i="63"/>
  <c r="AA913" i="63"/>
  <c r="AA2659" i="63"/>
  <c r="AA1725" i="63"/>
  <c r="AA3357" i="63"/>
  <c r="AA690" i="63"/>
  <c r="AA1727" i="63"/>
  <c r="AA307" i="63"/>
  <c r="AA2897" i="63"/>
  <c r="AA771" i="63"/>
  <c r="AA1998" i="63"/>
  <c r="AA1903" i="63"/>
  <c r="AA2103" i="63"/>
  <c r="AA1387" i="63"/>
  <c r="AA2653" i="63"/>
  <c r="AA3072" i="63"/>
  <c r="AA2256" i="63"/>
  <c r="AA2805" i="63"/>
  <c r="AA2868" i="63"/>
  <c r="AA1132" i="63"/>
  <c r="AA2761" i="63"/>
  <c r="AA1956" i="63"/>
  <c r="AA89" i="63"/>
  <c r="AA890" i="63"/>
  <c r="AA1566" i="63"/>
  <c r="AA2730" i="63"/>
  <c r="AA1073" i="63"/>
  <c r="AA1779" i="63"/>
  <c r="AA2331" i="63"/>
  <c r="AA2532" i="63"/>
  <c r="AA1338" i="63"/>
  <c r="AA3246" i="63"/>
  <c r="AA516" i="63"/>
  <c r="AA3002" i="63"/>
  <c r="AA202" i="63"/>
  <c r="AA2195" i="63"/>
  <c r="AA451" i="63"/>
  <c r="AA3147" i="63"/>
  <c r="AA2392" i="63"/>
  <c r="AA1391" i="63"/>
  <c r="AA1758" i="63"/>
  <c r="AA2167" i="63"/>
  <c r="AA3508" i="63"/>
  <c r="AA1060" i="63"/>
  <c r="AA146" i="63"/>
  <c r="AA3000" i="63"/>
  <c r="AA3083" i="63"/>
  <c r="AA2810" i="63"/>
  <c r="AA2030" i="63"/>
  <c r="AA2804" i="63"/>
  <c r="AA1771" i="63"/>
  <c r="AA1915" i="63"/>
  <c r="AA2756" i="63"/>
  <c r="AA1526" i="63"/>
  <c r="AA2185" i="63"/>
  <c r="AA2502" i="63"/>
  <c r="AA2267" i="63"/>
  <c r="AA326" i="63"/>
  <c r="AA2113" i="63"/>
  <c r="AA2021" i="63"/>
  <c r="AA1218" i="63"/>
  <c r="AA1386" i="63"/>
  <c r="AA1145" i="63"/>
  <c r="AA368" i="63"/>
  <c r="AA2698" i="63"/>
  <c r="AA3513" i="63"/>
  <c r="AA843" i="63"/>
  <c r="AA511" i="63"/>
  <c r="AA1388" i="63"/>
  <c r="AA305" i="63"/>
  <c r="AA178" i="63"/>
  <c r="AA871" i="63"/>
  <c r="AA1597" i="63"/>
  <c r="AA2762" i="63"/>
  <c r="AA693" i="63"/>
  <c r="AA1364" i="63"/>
  <c r="AA102" i="63"/>
  <c r="AA290" i="63"/>
  <c r="AA2545" i="63"/>
  <c r="AA1935" i="63"/>
  <c r="AA610" i="63"/>
  <c r="AA483" i="63"/>
  <c r="AA2220" i="63"/>
  <c r="AA3500" i="63"/>
  <c r="AA3276" i="63"/>
  <c r="AA2553" i="63"/>
  <c r="AA448" i="63"/>
  <c r="AA2988" i="63"/>
  <c r="AA51" i="63"/>
  <c r="AA2792" i="63"/>
  <c r="AA3202" i="63"/>
  <c r="AA2168" i="63"/>
  <c r="AA2661" i="63"/>
  <c r="AA2889" i="63"/>
  <c r="AA2552" i="63"/>
  <c r="AA1925" i="63"/>
  <c r="AA1567" i="63"/>
  <c r="AA1181" i="63"/>
  <c r="AA2951" i="63"/>
  <c r="AA261" i="63"/>
  <c r="AA561" i="63"/>
  <c r="AA1028" i="63"/>
  <c r="AA2976" i="63"/>
  <c r="AA1490" i="63"/>
  <c r="AA329" i="63"/>
  <c r="AA115" i="63"/>
  <c r="AA156" i="63"/>
  <c r="AA398" i="63"/>
  <c r="AA1674" i="63"/>
  <c r="AA3189" i="63"/>
  <c r="AA2666" i="63"/>
  <c r="AA1576" i="63"/>
  <c r="AA2694" i="63"/>
  <c r="AA1731" i="63"/>
  <c r="AA2489" i="63"/>
  <c r="AA816" i="63"/>
  <c r="AA1210" i="63"/>
  <c r="AA2361" i="63"/>
  <c r="AA791" i="63"/>
  <c r="AA2809" i="63"/>
  <c r="AA3108" i="63"/>
  <c r="AA3397" i="63"/>
  <c r="AA3389" i="63"/>
  <c r="AA1944" i="63"/>
  <c r="AA1666" i="63"/>
  <c r="AA1997" i="63"/>
  <c r="AA663" i="63"/>
  <c r="AA394" i="63"/>
  <c r="AA3416" i="63"/>
  <c r="AA3037" i="63"/>
  <c r="AA2732" i="63"/>
  <c r="AA655" i="63"/>
  <c r="AA3524" i="63"/>
  <c r="AA671" i="63"/>
  <c r="AA293" i="63"/>
  <c r="AA1266" i="63"/>
  <c r="AA3193" i="63"/>
  <c r="AA2352" i="63"/>
  <c r="AA3089" i="63"/>
  <c r="AA2050" i="63"/>
  <c r="AA2808" i="63"/>
  <c r="AA2463" i="63"/>
  <c r="AA1856" i="63"/>
  <c r="AA198" i="63"/>
  <c r="AA1403" i="63"/>
  <c r="AA1512" i="63"/>
  <c r="AA215" i="63"/>
  <c r="AA747" i="63"/>
  <c r="AA1288" i="63"/>
  <c r="AA1800" i="63"/>
  <c r="AA3173" i="63"/>
  <c r="AA2990" i="63"/>
  <c r="AA213" i="63"/>
  <c r="AA1166" i="63"/>
  <c r="AA3423" i="63"/>
  <c r="AA1200" i="63"/>
  <c r="AA2612" i="63"/>
  <c r="AA2906" i="63"/>
  <c r="AA2665" i="63"/>
  <c r="AA2144" i="63"/>
  <c r="AA349" i="63"/>
  <c r="AA3182" i="63"/>
  <c r="AA2155" i="63"/>
  <c r="AA2503" i="63"/>
  <c r="AA255" i="63"/>
  <c r="AA2447" i="63"/>
  <c r="AA3007" i="63"/>
  <c r="AA1083" i="63"/>
  <c r="AA1973" i="63"/>
  <c r="AA2778" i="63"/>
  <c r="AA2433" i="63"/>
  <c r="AA2289" i="63"/>
  <c r="AA2695" i="63"/>
  <c r="AA2886" i="63"/>
  <c r="AA3194" i="63"/>
  <c r="AA3409" i="63"/>
  <c r="AA925" i="63"/>
  <c r="AA1089" i="63"/>
  <c r="AA3081" i="63"/>
  <c r="AA1481" i="63"/>
  <c r="AA2367" i="63"/>
  <c r="AA1310" i="63"/>
  <c r="AA2384" i="63"/>
  <c r="AA229" i="63"/>
  <c r="AA2617" i="63"/>
  <c r="AA2462" i="63"/>
  <c r="AA1825" i="63"/>
  <c r="AA1723" i="63"/>
  <c r="AA799" i="63"/>
  <c r="AA391" i="63"/>
  <c r="AA612" i="63"/>
  <c r="AA1711" i="63"/>
  <c r="AA599" i="63"/>
  <c r="AA3140" i="63"/>
  <c r="AA1064" i="63"/>
  <c r="AA734" i="63"/>
  <c r="AA338" i="63"/>
  <c r="AA2147" i="63"/>
  <c r="AA3128" i="63"/>
  <c r="AA1228" i="63"/>
  <c r="AA286" i="63"/>
  <c r="AA790" i="63"/>
  <c r="AA1761" i="63"/>
  <c r="AA1928" i="63"/>
  <c r="AA1402" i="63"/>
  <c r="AA1979" i="63"/>
  <c r="AA1881" i="63"/>
  <c r="AA3317" i="63"/>
  <c r="AA517" i="63"/>
  <c r="AA782" i="63"/>
  <c r="AA711" i="63"/>
  <c r="AA2821" i="63"/>
  <c r="AA1707" i="63"/>
  <c r="AA3363" i="63"/>
  <c r="AA2027" i="63"/>
  <c r="AA1392" i="63"/>
  <c r="AA2753" i="63"/>
  <c r="AA1234" i="63"/>
  <c r="AA3012" i="63"/>
  <c r="AA3329" i="63"/>
  <c r="AA3267" i="63"/>
  <c r="AA2446" i="63"/>
  <c r="AA403" i="63"/>
  <c r="AA39" i="63"/>
  <c r="AA3491" i="63"/>
  <c r="AA1511" i="63"/>
  <c r="AA3232" i="63"/>
  <c r="AA3448" i="63"/>
  <c r="AA873" i="63"/>
  <c r="AA1893" i="63"/>
  <c r="AA2417" i="63"/>
  <c r="AA2212" i="63"/>
  <c r="AA664" i="63"/>
  <c r="AA2614" i="63"/>
  <c r="AA2709" i="63"/>
  <c r="AA2316" i="63"/>
  <c r="AA2662" i="63"/>
  <c r="AA1339" i="63"/>
  <c r="AA2372" i="63"/>
  <c r="AA3282" i="63"/>
  <c r="AA2076" i="63"/>
  <c r="AA653" i="63"/>
  <c r="AA591" i="63"/>
  <c r="AA3132" i="63"/>
  <c r="AA1807" i="63"/>
  <c r="AA2857" i="63"/>
  <c r="AA551" i="63"/>
  <c r="AA1877" i="63"/>
  <c r="AA814" i="63"/>
  <c r="AA1131" i="63"/>
  <c r="AA2176" i="63"/>
  <c r="AA648" i="63"/>
  <c r="AA2834" i="63"/>
  <c r="AA3054" i="63"/>
  <c r="AA932" i="63"/>
  <c r="AA271" i="63"/>
  <c r="AA2229" i="63"/>
  <c r="AA3401" i="63"/>
  <c r="AA1776" i="63"/>
  <c r="AA438" i="63"/>
  <c r="AA1545" i="63"/>
  <c r="AA538" i="63"/>
  <c r="AA914" i="63"/>
  <c r="AA793" i="63"/>
  <c r="AA78" i="63"/>
  <c r="AA939" i="63"/>
  <c r="AA2349" i="63"/>
  <c r="AA1835" i="63"/>
  <c r="AA3048" i="63"/>
  <c r="AA956" i="63"/>
  <c r="AA151" i="63"/>
  <c r="AA851" i="63"/>
  <c r="AA3104" i="63"/>
  <c r="AA3207" i="63"/>
  <c r="AA529" i="63"/>
  <c r="AA2842" i="63"/>
  <c r="AA1955" i="63"/>
  <c r="AA3230" i="63"/>
  <c r="AA951" i="63"/>
  <c r="AA2146" i="63"/>
  <c r="AA2863" i="63"/>
  <c r="AA450" i="63"/>
  <c r="AA3050" i="63"/>
  <c r="AA571" i="63"/>
  <c r="AA381" i="63"/>
  <c r="AA1258" i="63"/>
  <c r="AA2166" i="63"/>
  <c r="AA299" i="63"/>
  <c r="AA841" i="63"/>
  <c r="AA2178" i="63"/>
  <c r="AA1693" i="63"/>
  <c r="AA3358" i="63"/>
  <c r="AA1331" i="63"/>
  <c r="AA3488" i="63"/>
  <c r="AA2309" i="63"/>
  <c r="AA1235" i="63"/>
  <c r="AA2041" i="63"/>
  <c r="AA1277" i="63"/>
  <c r="AA669" i="63"/>
  <c r="AA3426" i="63"/>
  <c r="AA1134" i="63"/>
  <c r="AA3062" i="63"/>
  <c r="AA277" i="63"/>
  <c r="AA2198" i="63"/>
  <c r="AA2773" i="63"/>
  <c r="AA1371" i="63"/>
  <c r="AA1186" i="63"/>
  <c r="AA2400" i="63"/>
  <c r="AA920" i="63"/>
  <c r="AA3038" i="63"/>
  <c r="AA3281" i="63"/>
  <c r="AA2089" i="63"/>
  <c r="AA348" i="63"/>
  <c r="AA3061" i="63"/>
  <c r="AA1562" i="63"/>
  <c r="AA421" i="63"/>
  <c r="AA407" i="63"/>
  <c r="AA359" i="63"/>
  <c r="AA2676" i="63"/>
  <c r="AA1834" i="63"/>
  <c r="AA2171" i="63"/>
  <c r="AA515" i="63"/>
  <c r="AA1670" i="63"/>
  <c r="AA2511" i="63"/>
  <c r="AA3544" i="63"/>
  <c r="AA949" i="63"/>
  <c r="AA3129" i="63"/>
  <c r="AA1561" i="63"/>
  <c r="AA1737" i="63"/>
  <c r="AA1143" i="63"/>
  <c r="AA1911" i="63"/>
  <c r="AA927" i="63"/>
  <c r="AA486" i="63"/>
  <c r="AA1120" i="63"/>
  <c r="AA1494" i="63"/>
  <c r="AA1110" i="63"/>
  <c r="AA1312" i="63"/>
  <c r="AA2142" i="63"/>
  <c r="AA1858" i="63"/>
  <c r="AA1850" i="63"/>
  <c r="AA1699" i="63"/>
  <c r="AA2680" i="63"/>
  <c r="AA1764" i="63"/>
  <c r="AA2038" i="63"/>
  <c r="AA2333" i="63"/>
  <c r="AA168" i="63"/>
  <c r="AA1252" i="63"/>
  <c r="AA2702" i="63"/>
  <c r="AA126" i="63"/>
  <c r="AA188" i="63"/>
  <c r="AA1525" i="63"/>
  <c r="AA1977" i="63"/>
  <c r="AA1843" i="63"/>
  <c r="AA1389" i="63"/>
  <c r="AA639" i="63"/>
  <c r="AA660" i="63"/>
  <c r="AA767" i="63"/>
  <c r="AA1639" i="63"/>
  <c r="AA2268" i="63"/>
  <c r="AA766" i="63"/>
  <c r="AA695" i="63"/>
  <c r="AA2982" i="63"/>
  <c r="AA2626" i="63"/>
  <c r="AA288" i="63"/>
  <c r="AA679" i="63"/>
  <c r="AA2223" i="63"/>
  <c r="AA31" i="63"/>
  <c r="AA163" i="63"/>
  <c r="AA477" i="63"/>
  <c r="AA32" i="63"/>
  <c r="AA3380" i="63"/>
  <c r="AA3172" i="63"/>
  <c r="AA1937" i="63"/>
  <c r="AA936" i="63"/>
  <c r="AA3529" i="63"/>
  <c r="AA3489" i="63"/>
  <c r="AA979" i="63"/>
  <c r="AA723" i="63"/>
  <c r="AA549" i="63"/>
  <c r="AA1077" i="63"/>
  <c r="AA2743" i="63"/>
  <c r="AA2216" i="63"/>
  <c r="AA915" i="63"/>
  <c r="AA3299" i="63"/>
  <c r="AA1579" i="63"/>
  <c r="AA3067" i="63"/>
  <c r="AA628" i="63"/>
  <c r="AA558" i="63"/>
  <c r="AA2320" i="63"/>
  <c r="AA652" i="63"/>
  <c r="AA3527" i="63"/>
  <c r="AA1139" i="63"/>
  <c r="AA1341" i="63"/>
  <c r="AA2324" i="63"/>
  <c r="AA2188" i="63"/>
  <c r="AA1286" i="63"/>
  <c r="AA761" i="63"/>
  <c r="AA970" i="63"/>
  <c r="AA1686" i="63"/>
  <c r="AA1214" i="63"/>
  <c r="AA1123" i="63"/>
  <c r="AA1831" i="63"/>
  <c r="AA1680" i="63"/>
  <c r="AA2560" i="63"/>
  <c r="AA870" i="63"/>
  <c r="AA2905" i="63"/>
  <c r="AA1910" i="63"/>
  <c r="AA445" i="63"/>
  <c r="AA1766" i="63"/>
  <c r="AA1521" i="63"/>
  <c r="AA1096" i="63"/>
  <c r="AA859" i="63"/>
  <c r="AA1976" i="63"/>
  <c r="AA1780" i="63"/>
  <c r="AA1004" i="63"/>
  <c r="AA1225" i="63"/>
  <c r="AA759" i="63"/>
  <c r="AA1503" i="63"/>
  <c r="AA1025" i="63"/>
  <c r="AA2205" i="63"/>
  <c r="AA1180" i="63"/>
  <c r="AA2601" i="63"/>
  <c r="AA3394" i="63"/>
  <c r="AA2544" i="63"/>
  <c r="AA2806" i="63"/>
  <c r="AA808" i="63"/>
  <c r="AA962" i="63"/>
  <c r="AA2623" i="63"/>
  <c r="AA1765" i="63"/>
  <c r="AA3215" i="63"/>
  <c r="AA2496" i="63"/>
  <c r="AA189" i="63"/>
  <c r="AA1406" i="63"/>
  <c r="AA1846" i="63"/>
  <c r="AA2980" i="63"/>
  <c r="AA1128" i="63"/>
  <c r="AA1488" i="63"/>
  <c r="AA1315" i="63"/>
  <c r="AA1447" i="63"/>
  <c r="AA3545" i="63"/>
  <c r="AA2935" i="63"/>
  <c r="AA2272" i="63"/>
  <c r="AA471" i="63"/>
  <c r="AA2838" i="63"/>
  <c r="AA2122" i="63"/>
  <c r="AA121" i="63"/>
  <c r="AA2243" i="63"/>
  <c r="AA1624" i="63"/>
  <c r="AA1954" i="63"/>
  <c r="AA412" i="63"/>
  <c r="AA98" i="63"/>
  <c r="AA2847" i="63"/>
  <c r="AA546" i="63"/>
  <c r="AA106" i="63"/>
  <c r="AA2382" i="63"/>
  <c r="AA3285" i="63"/>
  <c r="AA2697" i="63"/>
  <c r="AA786" i="63"/>
  <c r="AA3349" i="63"/>
  <c r="AA879" i="63"/>
  <c r="AA36" i="63"/>
  <c r="AA2369" i="63"/>
  <c r="AA1504" i="63"/>
  <c r="AA1791" i="63"/>
  <c r="AA3520" i="63"/>
  <c r="AA1385" i="63"/>
  <c r="AA266" i="63"/>
  <c r="AA1088" i="63"/>
  <c r="AA45" i="63"/>
  <c r="AA1918" i="63"/>
  <c r="AA2729" i="63"/>
  <c r="AA316" i="63"/>
  <c r="AA658" i="63"/>
  <c r="AA2801" i="63"/>
  <c r="AA556" i="63"/>
  <c r="AA901" i="63"/>
  <c r="AA3443" i="63"/>
  <c r="AA1664" i="63"/>
  <c r="AA1355" i="63"/>
  <c r="AA19" i="63"/>
  <c r="AA2090" i="63"/>
  <c r="AA2084" i="63"/>
  <c r="AA580" i="63"/>
  <c r="AA701" i="63"/>
  <c r="AA1107" i="63"/>
  <c r="AA1427" i="63"/>
  <c r="AA1001" i="63"/>
  <c r="AA2112" i="63"/>
  <c r="AA75" i="63"/>
  <c r="AA3541" i="63"/>
  <c r="AA1171" i="63"/>
  <c r="AA2025" i="63"/>
  <c r="AA2752" i="63"/>
  <c r="AA1729" i="63"/>
  <c r="AA2725" i="63"/>
  <c r="AA54" i="63"/>
  <c r="AA680" i="63"/>
  <c r="AA2710" i="63"/>
  <c r="AA1152" i="63"/>
  <c r="AA28" i="63"/>
  <c r="AA544" i="63"/>
  <c r="AA2538" i="63"/>
  <c r="AA797" i="63"/>
  <c r="AA1551" i="63"/>
  <c r="AA1513" i="63"/>
  <c r="AA1227" i="63"/>
  <c r="AA2397" i="63"/>
  <c r="AA583" i="63"/>
  <c r="AA1245" i="63"/>
  <c r="AA2639" i="63"/>
  <c r="AA2116" i="63"/>
  <c r="AA2997" i="63"/>
  <c r="AA2398" i="63"/>
  <c r="AA1216" i="63"/>
  <c r="AA2081" i="63"/>
  <c r="AA3227" i="63"/>
  <c r="AA3342" i="63"/>
  <c r="AA2849" i="63"/>
  <c r="AA382" i="63"/>
  <c r="AA960" i="63"/>
  <c r="AA1605" i="63"/>
  <c r="AA2048" i="63"/>
  <c r="AA893" i="63"/>
  <c r="AA1150" i="63"/>
  <c r="AA2051" i="63"/>
  <c r="AA245" i="63"/>
  <c r="AA2596" i="63"/>
  <c r="AA2519" i="63"/>
  <c r="AA166" i="63"/>
  <c r="AA829" i="63"/>
  <c r="AA3405" i="63"/>
  <c r="AA694" i="63"/>
  <c r="AA2726" i="63"/>
  <c r="AA1055" i="63"/>
  <c r="AA2315" i="63"/>
  <c r="AA1102" i="63"/>
  <c r="AA2541" i="63"/>
  <c r="AA1829" i="63"/>
  <c r="AA2288" i="63"/>
  <c r="AA698" i="63"/>
  <c r="AA2764" i="63"/>
  <c r="AA2380" i="63"/>
  <c r="AA1029" i="63"/>
  <c r="AA20" i="63"/>
  <c r="AA935" i="63"/>
  <c r="AA395" i="63"/>
  <c r="AA2933" i="63"/>
  <c r="AA2637" i="63"/>
  <c r="AA3351" i="63"/>
  <c r="AA1730" i="63"/>
  <c r="AA3261" i="63"/>
  <c r="AA2318" i="63"/>
  <c r="AA2271" i="63"/>
  <c r="AA1169" i="63"/>
  <c r="AA3258" i="63"/>
  <c r="AA530" i="63"/>
  <c r="AA400" i="63"/>
  <c r="AA1986" i="63"/>
  <c r="AA1065" i="63"/>
  <c r="AA553" i="63"/>
  <c r="AA2771" i="63"/>
  <c r="AA1781" i="63"/>
  <c r="AA2636" i="63"/>
  <c r="AA832" i="63"/>
  <c r="AA3407" i="63"/>
  <c r="AA485" i="63"/>
  <c r="AA1859" i="63"/>
  <c r="AA1151" i="63"/>
  <c r="AA1847" i="63"/>
  <c r="AA1081" i="63"/>
  <c r="AA3131" i="63"/>
  <c r="AA3465" i="63"/>
  <c r="AA2013" i="63"/>
  <c r="AA434" i="63"/>
  <c r="AA1533" i="63"/>
  <c r="AA1259" i="63"/>
  <c r="AA3533" i="63"/>
  <c r="AA631" i="63"/>
  <c r="AA1560" i="63"/>
  <c r="AA3107" i="63"/>
  <c r="AA2225" i="63"/>
  <c r="AA2420" i="63"/>
  <c r="AA1612" i="63"/>
  <c r="AA1400" i="63"/>
  <c r="AA2524" i="63"/>
  <c r="AA1378" i="63"/>
  <c r="AA1606" i="63"/>
  <c r="AA2722" i="63"/>
  <c r="AA25" i="63"/>
  <c r="AA1497" i="63"/>
  <c r="AA2890" i="63"/>
  <c r="AA1518" i="63"/>
  <c r="AA844" i="63"/>
  <c r="AA1044" i="63"/>
  <c r="AA1519" i="63"/>
  <c r="AA2442" i="63"/>
  <c r="AA3211" i="63"/>
  <c r="AA3548" i="63"/>
  <c r="AA2957" i="63"/>
  <c r="AA513" i="63"/>
  <c r="AA2693" i="63"/>
  <c r="AA1685" i="63"/>
  <c r="AA1724" i="63"/>
  <c r="AA815" i="63"/>
  <c r="AA2576" i="63"/>
  <c r="AA1849" i="63"/>
  <c r="AA1140" i="63"/>
  <c r="AA1632" i="63"/>
  <c r="AA840" i="63"/>
  <c r="AA872" i="63"/>
  <c r="AA1125" i="63"/>
  <c r="AA3487" i="63"/>
  <c r="AA1586" i="63"/>
  <c r="AA2435" i="63"/>
  <c r="AA2052" i="63"/>
  <c r="AA2133" i="63"/>
  <c r="AA136" i="63"/>
  <c r="AA1717" i="63"/>
  <c r="AA2592" i="63"/>
  <c r="AA343" i="63"/>
  <c r="AA3328" i="63"/>
  <c r="AA2396" i="63"/>
  <c r="AA2826" i="63"/>
  <c r="AA3159" i="63"/>
  <c r="AA2169" i="63"/>
  <c r="AA3134" i="63"/>
  <c r="AA3350" i="63"/>
  <c r="AA2209" i="63"/>
  <c r="AA2357" i="63"/>
  <c r="AA1509" i="63"/>
  <c r="AA1536" i="63"/>
  <c r="AA857" i="63"/>
  <c r="AA3120" i="63"/>
  <c r="AA2042" i="63"/>
  <c r="AA268" i="63"/>
  <c r="AA1019" i="63"/>
  <c r="AA988" i="63"/>
  <c r="AA3117" i="63"/>
  <c r="AA2686" i="63"/>
  <c r="AA2757" i="63"/>
  <c r="AA1126" i="63"/>
  <c r="AA3379" i="63"/>
  <c r="AA512" i="63"/>
  <c r="AA2648" i="63"/>
  <c r="AA1405" i="63"/>
  <c r="AA222" i="63"/>
  <c r="AA460" i="63"/>
  <c r="AA2343" i="63"/>
  <c r="AA2475" i="63"/>
  <c r="AA1804" i="63"/>
  <c r="AA1541" i="63"/>
  <c r="AA1256" i="63"/>
  <c r="AA1130" i="63"/>
  <c r="AA3537" i="63"/>
  <c r="AA492" i="63"/>
  <c r="AA763" i="63"/>
  <c r="AA1786" i="63"/>
  <c r="AA1811" i="63"/>
  <c r="AA572" i="63"/>
  <c r="AA2456" i="63"/>
  <c r="AA2482" i="63"/>
  <c r="AA1681" i="63"/>
  <c r="AA1348" i="63"/>
  <c r="AA60" i="63"/>
  <c r="AA521" i="63"/>
  <c r="AA716" i="63"/>
  <c r="AA1695" i="63"/>
  <c r="AA3252" i="63"/>
  <c r="AA3549" i="63"/>
  <c r="AA1744" i="63"/>
  <c r="AA2580" i="63"/>
  <c r="AA2927" i="63"/>
  <c r="AA2812" i="63"/>
  <c r="AA209" i="63"/>
  <c r="AA133" i="63"/>
  <c r="AA1813" i="63"/>
  <c r="AA2678" i="63"/>
  <c r="AA966" i="63"/>
  <c r="AA1323" i="63"/>
  <c r="AA1663" i="63"/>
  <c r="AA3222" i="63"/>
  <c r="AA3353" i="63"/>
  <c r="AA2873" i="63"/>
  <c r="AA864" i="63"/>
  <c r="AA2235" i="63"/>
  <c r="AA2649" i="63"/>
  <c r="AA1653" i="63"/>
  <c r="AA139" i="63"/>
  <c r="AA899" i="63"/>
  <c r="AA3410" i="63"/>
  <c r="AA2218" i="63"/>
  <c r="AA606" i="63"/>
  <c r="AA2010" i="63"/>
  <c r="AA2900" i="63"/>
  <c r="AA456" i="63"/>
  <c r="AA2022" i="63"/>
  <c r="AA118" i="63"/>
  <c r="AA3307" i="63"/>
  <c r="AA3483" i="63"/>
  <c r="AA1476" i="63"/>
  <c r="AA2600" i="63"/>
  <c r="AA113" i="63"/>
  <c r="AA1052" i="63"/>
  <c r="AA2062" i="63"/>
  <c r="AA1084" i="63"/>
  <c r="AA2859" i="63"/>
  <c r="AA461" i="63"/>
  <c r="AA249" i="63"/>
  <c r="AA2943" i="63"/>
  <c r="AA2673" i="63"/>
  <c r="AA3247" i="63"/>
  <c r="AA332" i="63"/>
  <c r="AA1032" i="63"/>
  <c r="AA616" i="63"/>
  <c r="AA2152" i="63"/>
  <c r="AA2783" i="63"/>
  <c r="AA1583" i="63"/>
  <c r="AA1071" i="63"/>
  <c r="AA472" i="63"/>
  <c r="AA1030" i="63"/>
  <c r="AA3485" i="63"/>
  <c r="AA2989" i="63"/>
  <c r="AA500" i="63"/>
  <c r="AA275" i="63"/>
  <c r="AA3180" i="63"/>
  <c r="AA2143" i="63"/>
  <c r="AA262" i="63"/>
  <c r="AA295" i="63"/>
  <c r="AA1887" i="63"/>
  <c r="AA2458" i="63"/>
  <c r="AA2227" i="63"/>
  <c r="AA1588" i="63"/>
  <c r="AA3475" i="63"/>
  <c r="AA2416" i="63"/>
  <c r="AA1620" i="63"/>
  <c r="AA1580" i="63"/>
  <c r="AA1010" i="63"/>
  <c r="AA2908" i="63"/>
  <c r="AA3326" i="63"/>
  <c r="AA2159" i="63"/>
  <c r="AA63" i="63"/>
  <c r="AA2915" i="63"/>
  <c r="AA3060" i="63"/>
  <c r="AA3437" i="63"/>
  <c r="AA928" i="63"/>
  <c r="AA2134" i="63"/>
  <c r="AA2914" i="63"/>
  <c r="AA536" i="63"/>
  <c r="AA3451" i="63"/>
  <c r="AA3418" i="63"/>
  <c r="AA3501" i="63"/>
  <c r="AA3217" i="63"/>
  <c r="AA347" i="63"/>
  <c r="AA427" i="63"/>
  <c r="AA1529" i="63"/>
  <c r="AA2603" i="63"/>
  <c r="AA1472" i="63"/>
  <c r="AA3319" i="63"/>
  <c r="AA393" i="63"/>
  <c r="AA3111" i="63"/>
  <c r="AA912" i="63"/>
  <c r="AA3327" i="63"/>
  <c r="AA2993" i="63"/>
  <c r="AA2401" i="63"/>
  <c r="AA2941" i="63"/>
  <c r="AA1784" i="63"/>
  <c r="AA454" i="63"/>
  <c r="AA3313" i="63"/>
  <c r="AA2627" i="63"/>
  <c r="AA2151" i="63"/>
  <c r="AA535" i="63"/>
  <c r="AA3198" i="63"/>
  <c r="AA2431" i="63"/>
  <c r="AA2984" i="63"/>
  <c r="AA1117" i="63"/>
  <c r="AA219" i="63"/>
  <c r="AA1876" i="63"/>
  <c r="AA3137" i="63"/>
  <c r="AA2279" i="63"/>
  <c r="AA886" i="63"/>
  <c r="AA603" i="63"/>
  <c r="AA437" i="63"/>
  <c r="AA1655" i="63"/>
  <c r="AA1896" i="63"/>
  <c r="AA1114" i="63"/>
  <c r="AA1631" i="63"/>
  <c r="AA154" i="63"/>
  <c r="AA2823" i="63"/>
  <c r="AA1840" i="63"/>
  <c r="AA2215" i="63"/>
  <c r="AA1250" i="63"/>
  <c r="AA1462" i="63"/>
  <c r="AA1454" i="63"/>
  <c r="AA1203" i="63"/>
  <c r="AA2451" i="63"/>
  <c r="AA2641" i="63"/>
  <c r="AA183" i="63"/>
  <c r="AA1172" i="63"/>
  <c r="AA234" i="63"/>
  <c r="AA2867" i="63"/>
  <c r="AA1450" i="63"/>
  <c r="AA3336" i="63"/>
  <c r="AA576" i="63"/>
  <c r="AA2922" i="63"/>
  <c r="AA1357" i="63"/>
  <c r="AA339" i="63"/>
  <c r="AA1522" i="63"/>
  <c r="AA1236" i="63"/>
  <c r="AA1938" i="63"/>
  <c r="AA169" i="63"/>
  <c r="AA2640" i="63"/>
  <c r="AA292" i="63"/>
  <c r="AA291" i="63"/>
  <c r="AA539" i="63"/>
  <c r="AA1867" i="63"/>
  <c r="AA1926" i="63"/>
  <c r="AA294" i="63"/>
  <c r="AA2568" i="63"/>
  <c r="AA2102" i="63"/>
  <c r="AA3088" i="63"/>
  <c r="AA2785" i="63"/>
  <c r="AA321" i="63"/>
  <c r="AA1196" i="63"/>
  <c r="AA609" i="63"/>
  <c r="AA242" i="63"/>
  <c r="AA2301" i="63"/>
  <c r="AA2461" i="63"/>
  <c r="AA1601" i="63"/>
  <c r="AA355" i="63"/>
  <c r="AA1034" i="63"/>
  <c r="AA2034" i="63"/>
  <c r="AA204" i="63"/>
  <c r="AA2170" i="63"/>
  <c r="AA1589" i="63"/>
  <c r="AA2479" i="63"/>
  <c r="AA1838" i="63"/>
  <c r="AA2679" i="63"/>
  <c r="AA3447" i="63"/>
  <c r="AA3138" i="63"/>
  <c r="AA2434" i="63"/>
  <c r="AA2528" i="63"/>
  <c r="AA3099" i="63"/>
  <c r="AA3386" i="63"/>
  <c r="AA985" i="63"/>
  <c r="AA3233" i="63"/>
  <c r="AA1358" i="63"/>
  <c r="AA676" i="63"/>
  <c r="AA1629" i="63"/>
  <c r="AA1204" i="63"/>
  <c r="AA386" i="63"/>
  <c r="AA548" i="63"/>
  <c r="AA1995" i="63"/>
  <c r="AA3280" i="63"/>
  <c r="AA573" i="63"/>
  <c r="AA3119" i="63"/>
  <c r="AA84" i="63"/>
  <c r="AA50" i="63"/>
  <c r="AA806" i="63"/>
  <c r="AA3160" i="63"/>
  <c r="AA3542" i="63"/>
  <c r="AA1581" i="63"/>
  <c r="AA323" i="63"/>
  <c r="AA1048" i="63"/>
  <c r="AA1174" i="63"/>
  <c r="AA702" i="63"/>
  <c r="AA1401" i="63"/>
  <c r="AA42" i="63"/>
  <c r="AA1082" i="63"/>
  <c r="AA47" i="63"/>
  <c r="AA2775" i="63"/>
  <c r="AA2110" i="63"/>
  <c r="AA907" i="63"/>
  <c r="AA2569" i="63"/>
  <c r="AA1659" i="63"/>
  <c r="AA2242" i="63"/>
  <c r="AA3019" i="63"/>
  <c r="AA822" i="63"/>
  <c r="AA1698" i="63"/>
  <c r="AA2737" i="63"/>
  <c r="AA361" i="63"/>
  <c r="AA1587" i="63"/>
  <c r="AA1600" i="63"/>
  <c r="AA29" i="63"/>
  <c r="AA2530" i="63"/>
  <c r="AA3106" i="63"/>
  <c r="AA2231" i="63"/>
  <c r="AA921" i="63"/>
  <c r="AA418" i="63"/>
  <c r="AA1961" i="63"/>
  <c r="AA3250" i="63"/>
  <c r="AA200" i="63"/>
  <c r="AA1183" i="63"/>
  <c r="AA24" i="63"/>
  <c r="AA2537" i="63"/>
  <c r="AA2938" i="63"/>
  <c r="AA2923" i="63"/>
  <c r="AA2194" i="63"/>
  <c r="AA2913" i="63"/>
  <c r="AA59" i="63"/>
  <c r="AA1953" i="63"/>
  <c r="AA900" i="63"/>
  <c r="AA2490" i="63"/>
  <c r="AA1313" i="63"/>
  <c r="AA2817" i="63"/>
  <c r="AA2488" i="63"/>
  <c r="AA1697" i="63"/>
  <c r="AA1061" i="63"/>
  <c r="AA626" i="63"/>
  <c r="AA3516" i="63"/>
  <c r="AA439" i="63"/>
  <c r="AA1783" i="63"/>
  <c r="AA2245" i="63"/>
  <c r="AA3186" i="63"/>
  <c r="AA3502" i="63"/>
  <c r="AA1644" i="63"/>
  <c r="AA1212" i="63"/>
  <c r="AA2307" i="63"/>
  <c r="AA795" i="63"/>
  <c r="AA221" i="63"/>
  <c r="AA3022" i="63"/>
  <c r="AA2273" i="63"/>
  <c r="AA476" i="63"/>
  <c r="AA2177" i="63"/>
  <c r="AA1677" i="63"/>
  <c r="AA1558" i="63"/>
  <c r="AA846" i="63"/>
  <c r="AA197" i="63"/>
  <c r="AA3348" i="63"/>
  <c r="AA211" i="63"/>
  <c r="AA1802" i="63"/>
  <c r="AA707" i="63"/>
  <c r="AA2179" i="63"/>
  <c r="AA314" i="63"/>
  <c r="AA2947" i="63"/>
  <c r="AA1540" i="63"/>
  <c r="AA2328" i="63"/>
  <c r="AA3091" i="63"/>
  <c r="AA978" i="63"/>
  <c r="AA1016" i="63"/>
  <c r="AA2074" i="63"/>
  <c r="AA3031" i="63"/>
  <c r="AA90" i="63"/>
  <c r="AA3547" i="63"/>
  <c r="AA87" i="63"/>
  <c r="AA625" i="63"/>
  <c r="AA1248" i="63"/>
  <c r="AA3436" i="63"/>
  <c r="AA2930" i="63"/>
  <c r="AA865" i="63"/>
  <c r="AA3264" i="63"/>
  <c r="AA1682" i="63"/>
  <c r="AA2418" i="63"/>
  <c r="AA104" i="63"/>
  <c r="AA2643" i="63"/>
  <c r="AA665" i="63"/>
  <c r="AA1608" i="63"/>
  <c r="AA2735" i="63"/>
  <c r="AA157" i="63"/>
  <c r="AA101" i="63"/>
  <c r="AA1626" i="63"/>
  <c r="AA1022" i="63"/>
  <c r="AA3028" i="63"/>
  <c r="AA2163" i="63"/>
  <c r="AA2774" i="63"/>
  <c r="AA3016" i="63"/>
  <c r="AA619" i="63"/>
  <c r="AA2296" i="63"/>
  <c r="AA1002" i="63"/>
  <c r="AA3309" i="63"/>
  <c r="AA1705" i="63"/>
  <c r="AA910" i="63"/>
  <c r="AA1046" i="63"/>
  <c r="AA2621" i="63"/>
  <c r="AA1040" i="63"/>
  <c r="AA2061" i="63"/>
  <c r="AA3201" i="63"/>
  <c r="AA1122" i="63"/>
  <c r="AA2135" i="63"/>
  <c r="AA1121" i="63"/>
  <c r="AA1809" i="63"/>
  <c r="AA2577" i="63"/>
  <c r="AA1241" i="63"/>
  <c r="AA1902" i="63"/>
  <c r="AA1523" i="63"/>
  <c r="AA2869" i="63"/>
  <c r="AA787" i="63"/>
  <c r="AA3355" i="63"/>
  <c r="AA1144" i="63"/>
  <c r="AA835" i="63"/>
  <c r="AA2054" i="63"/>
  <c r="AA3126" i="63"/>
  <c r="AA2919" i="63"/>
  <c r="AA2986" i="63"/>
  <c r="AA1033" i="63"/>
  <c r="AA2835" i="63"/>
  <c r="AA2403" i="63"/>
  <c r="AA3220" i="63"/>
  <c r="AA2746" i="63"/>
  <c r="AA1274" i="63"/>
  <c r="AA1543" i="63"/>
  <c r="AA1505" i="63"/>
  <c r="AA208" i="63"/>
  <c r="AA2893" i="63"/>
  <c r="AA1899" i="63"/>
  <c r="AA193" i="63"/>
  <c r="AA674" i="63"/>
  <c r="AA1421" i="63"/>
  <c r="AA3209" i="63"/>
  <c r="AA1530" i="63"/>
  <c r="AA2571" i="63"/>
  <c r="AA128" i="63"/>
  <c r="AA1346" i="63"/>
  <c r="AA969" i="63"/>
  <c r="AA2160" i="63"/>
  <c r="AA1467" i="63"/>
  <c r="AA1090" i="63"/>
  <c r="AA2819" i="63"/>
  <c r="AA413" i="63"/>
  <c r="AA1960" i="63"/>
  <c r="AA67" i="63"/>
  <c r="AA38" i="63"/>
  <c r="AA1751" i="63"/>
  <c r="AA3144" i="63"/>
  <c r="AA1469" i="63"/>
  <c r="AA2337" i="63"/>
  <c r="AA1093" i="63"/>
  <c r="AA3032" i="63"/>
  <c r="AA134" i="63"/>
  <c r="AA614" i="63"/>
  <c r="AA1854" i="63"/>
  <c r="AA309" i="63"/>
  <c r="AA1289" i="63"/>
  <c r="AA1889" i="63"/>
  <c r="AA3195" i="63"/>
  <c r="AA1516" i="63"/>
  <c r="AA1325" i="63"/>
  <c r="AA3033" i="63"/>
  <c r="AA2214" i="63"/>
  <c r="AA704" i="63"/>
  <c r="AA3058" i="63"/>
  <c r="AA2498" i="63"/>
  <c r="AA480" i="63"/>
  <c r="AA58" i="63"/>
  <c r="AA473" i="63"/>
  <c r="AA2818" i="63"/>
  <c r="AA495" i="63"/>
  <c r="AA2208" i="63"/>
  <c r="AA1453" i="63"/>
  <c r="AA527" i="63"/>
  <c r="AA185" i="63"/>
  <c r="AA377" i="63"/>
  <c r="AA852" i="63"/>
  <c r="AA3510" i="63"/>
  <c r="AA3213" i="63"/>
  <c r="AA2414" i="63"/>
  <c r="AA3179" i="63"/>
  <c r="AA528" i="63"/>
  <c r="AA1652" i="63"/>
  <c r="AA1743" i="63"/>
  <c r="AA2377" i="63"/>
  <c r="AA91" i="63"/>
  <c r="AA1057" i="63"/>
  <c r="AA3006" i="63"/>
  <c r="AA1129" i="63"/>
  <c r="AA1696" i="63"/>
  <c r="AA2191" i="63"/>
  <c r="AA1716" i="63"/>
  <c r="AA2114" i="63"/>
  <c r="AA2575" i="63"/>
  <c r="AA2100" i="63"/>
  <c r="AA3185" i="63"/>
  <c r="AA3277" i="63"/>
  <c r="AA1820" i="63"/>
  <c r="AA3245" i="63"/>
  <c r="AA980" i="63"/>
  <c r="AA3274" i="63"/>
  <c r="AA3073" i="63"/>
  <c r="AA911" i="63"/>
  <c r="AA692" i="63"/>
  <c r="AA1159" i="63"/>
  <c r="AA420" i="63"/>
  <c r="AA1827" i="63"/>
  <c r="AA967" i="63"/>
  <c r="AA1147" i="63"/>
  <c r="AA769" i="63"/>
  <c r="AA3492" i="63"/>
  <c r="AA2501" i="63"/>
  <c r="AA2549" i="63"/>
  <c r="AA3321" i="63"/>
  <c r="AA149" i="63"/>
  <c r="AA724" i="63"/>
  <c r="AA2525" i="63"/>
  <c r="AA3044" i="63"/>
  <c r="AA834" i="63"/>
  <c r="AA123" i="63"/>
  <c r="AA416" i="63"/>
  <c r="AA3085" i="63"/>
  <c r="AA2533" i="63"/>
  <c r="AA371" i="63"/>
  <c r="AA942" i="63"/>
  <c r="AA1721" i="63"/>
  <c r="AA3324" i="63"/>
  <c r="AA2247" i="63"/>
  <c r="AA1153" i="63"/>
  <c r="AA1920" i="63"/>
  <c r="AA2485" i="63"/>
  <c r="AA1047" i="63"/>
  <c r="AA3152" i="63"/>
  <c r="AA2657" i="63"/>
  <c r="AA3221" i="63"/>
  <c r="AA2270" i="63"/>
  <c r="AA2836" i="63"/>
  <c r="AA3352" i="63"/>
  <c r="AA995" i="63"/>
  <c r="AA3125" i="63"/>
  <c r="AA2744" i="63"/>
  <c r="AA3298" i="63"/>
  <c r="AA1487" i="63"/>
  <c r="AA1507" i="63"/>
  <c r="AA947" i="63"/>
  <c r="AA1948" i="63"/>
  <c r="AA3226" i="63"/>
  <c r="AA94" i="63"/>
  <c r="AA1431" i="63"/>
  <c r="AA3408" i="63"/>
  <c r="AA3536" i="63"/>
  <c r="AA1817" i="63"/>
  <c r="AA465" i="63"/>
  <c r="AA2750" i="63"/>
  <c r="AA1582" i="63"/>
  <c r="AA1596" i="63"/>
  <c r="AA812" i="63"/>
  <c r="AA3056" i="63"/>
  <c r="AA2234" i="63"/>
  <c r="AA1792" i="63"/>
  <c r="AA1700" i="63"/>
  <c r="AA540" i="63"/>
  <c r="AA1506" i="63"/>
  <c r="AA2137" i="63"/>
  <c r="AA2430" i="63"/>
  <c r="AA1298" i="63"/>
  <c r="AA2274" i="63"/>
  <c r="AA848" i="63"/>
  <c r="AA1767" i="63"/>
  <c r="AA1599" i="63"/>
  <c r="AA3167" i="63"/>
  <c r="AA3263" i="63"/>
  <c r="AA699" i="63"/>
  <c r="AA2393" i="63"/>
  <c r="AA2738" i="63"/>
  <c r="AA470" i="63"/>
  <c r="AA3151" i="63"/>
  <c r="AA1354" i="63"/>
  <c r="AA3453" i="63"/>
  <c r="AA2622" i="63"/>
  <c r="AA1294" i="63"/>
  <c r="AA566" i="63"/>
  <c r="AA352" i="63"/>
  <c r="AA73" i="63"/>
  <c r="AA1356" i="63"/>
  <c r="AA2854" i="63"/>
  <c r="AA1374" i="63"/>
  <c r="AA236" i="63"/>
  <c r="AA1623" i="63"/>
  <c r="AA1759" i="63"/>
  <c r="AA3515" i="63"/>
  <c r="AA3096" i="63"/>
  <c r="AA2799" i="63"/>
  <c r="AA2304" i="63"/>
  <c r="AA462" i="63"/>
  <c r="AA1308" i="63"/>
  <c r="AA3262" i="63"/>
  <c r="AA2948" i="63"/>
  <c r="AA2432" i="63"/>
  <c r="AA2423" i="63"/>
  <c r="AA110" i="63"/>
  <c r="AA264" i="63"/>
  <c r="AA1471" i="63"/>
  <c r="AA2645" i="63"/>
  <c r="AA3422" i="63"/>
  <c r="AA2745" i="63"/>
  <c r="AA405" i="63"/>
  <c r="AA3434" i="63"/>
  <c r="AA2992" i="63"/>
  <c r="AA650" i="63"/>
  <c r="AA1330" i="63"/>
  <c r="AA800" i="63"/>
  <c r="AA2445" i="63"/>
  <c r="AA963" i="63"/>
  <c r="AA1498" i="63"/>
  <c r="AA718" i="63"/>
  <c r="AA1008" i="63"/>
  <c r="AA2325" i="63"/>
  <c r="AA1826" i="63"/>
  <c r="AA2499" i="63"/>
  <c r="AA3532" i="63"/>
  <c r="AA3218" i="63"/>
  <c r="AA3323" i="63"/>
  <c r="AA388" i="63"/>
  <c r="AA2670" i="63"/>
  <c r="AA1745" i="63"/>
  <c r="AA2286" i="63"/>
  <c r="AA2711" i="63"/>
  <c r="AA2926" i="63"/>
  <c r="AA531" i="63"/>
  <c r="AA2478" i="63"/>
  <c r="AA1868" i="63"/>
  <c r="AA604" i="63"/>
  <c r="AA1568" i="63"/>
  <c r="AA1778" i="63"/>
  <c r="AA3124" i="63"/>
  <c r="AA2994" i="63"/>
  <c r="AA1191" i="63"/>
  <c r="AA1304" i="63"/>
  <c r="AA1284" i="63"/>
  <c r="AA2129" i="63"/>
  <c r="AA2674" i="63"/>
  <c r="AA230" i="63"/>
  <c r="AA148" i="63"/>
  <c r="AA3090" i="63"/>
  <c r="AA934" i="63"/>
  <c r="AA1239" i="63"/>
  <c r="AA1539" i="63"/>
  <c r="AA1192" i="63"/>
  <c r="AA141" i="63"/>
  <c r="AA3388" i="63"/>
  <c r="AA440" i="63"/>
  <c r="AA1020" i="63"/>
  <c r="AA3040" i="63"/>
  <c r="AA2294" i="63"/>
  <c r="AA1687" i="63"/>
  <c r="AA341" i="63"/>
  <c r="AA357" i="63"/>
  <c r="AA1396" i="63"/>
  <c r="AA502" i="63"/>
  <c r="AA354" i="63"/>
  <c r="AA2587" i="63"/>
  <c r="AA3308" i="63"/>
  <c r="AA2597" i="63"/>
  <c r="AA3331" i="63"/>
  <c r="AA2298" i="63"/>
  <c r="AA2096" i="63"/>
  <c r="AA2068" i="63"/>
  <c r="AA131" i="63"/>
  <c r="AA2359" i="63"/>
  <c r="AA2547" i="63"/>
  <c r="AA3077" i="63"/>
  <c r="AA1816" i="63"/>
  <c r="AA892" i="63"/>
  <c r="AA2972" i="63"/>
  <c r="AA1886" i="63"/>
  <c r="AA159" i="63"/>
  <c r="AA678" i="63"/>
  <c r="AA2161" i="63"/>
  <c r="AA656" i="63"/>
  <c r="AA296" i="63"/>
  <c r="AA906" i="63"/>
  <c r="AA3486" i="63"/>
  <c r="AA3332" i="63"/>
  <c r="AA301" i="63"/>
  <c r="AA2305" i="63"/>
  <c r="AA1547" i="63"/>
  <c r="AA2608" i="63"/>
  <c r="AA2036" i="63"/>
  <c r="AA1368" i="63"/>
  <c r="AA752" i="63"/>
  <c r="AA2902" i="63"/>
  <c r="AA3244" i="63"/>
  <c r="AA3275" i="63"/>
  <c r="AA1414" i="63"/>
  <c r="AA3330" i="63"/>
  <c r="AA633" i="63"/>
  <c r="AA1197" i="63"/>
  <c r="AA99" i="63"/>
  <c r="AA3504" i="63"/>
  <c r="AA1719" i="63"/>
  <c r="AA1708" i="63"/>
  <c r="AA1283" i="63"/>
  <c r="AA1552" i="63"/>
  <c r="AA615" i="63"/>
  <c r="AA589" i="63"/>
  <c r="AA2574" i="63"/>
  <c r="AA1577" i="63"/>
  <c r="AA1363" i="63"/>
  <c r="AA2822" i="63"/>
  <c r="AA1054" i="63"/>
  <c r="AA1293" i="63"/>
  <c r="AA2276" i="63"/>
  <c r="AA114" i="63"/>
  <c r="AA205" i="63"/>
  <c r="AA2373" i="63"/>
  <c r="AA2844" i="63"/>
  <c r="AA2261" i="63"/>
  <c r="AA918" i="63"/>
  <c r="AA2793" i="63"/>
  <c r="AA2939" i="63"/>
  <c r="AA2769" i="63"/>
  <c r="AA2395" i="63"/>
  <c r="AA2983" i="63"/>
  <c r="AA1395" i="63"/>
  <c r="AA1665" i="63"/>
  <c r="AA668" i="63"/>
  <c r="AA875" i="63"/>
  <c r="AA2108" i="63"/>
  <c r="AA2049" i="63"/>
  <c r="AA2766" i="63"/>
  <c r="AA581" i="63"/>
  <c r="AA584" i="63"/>
  <c r="AA345" i="63"/>
  <c r="AA1943" i="63"/>
  <c r="AA2346" i="63"/>
  <c r="AA53" i="63"/>
  <c r="AA152" i="63"/>
  <c r="AA685" i="63"/>
  <c r="AA1993" i="63"/>
  <c r="AA442" i="63"/>
  <c r="AA2796" i="63"/>
  <c r="AA1770" i="63"/>
  <c r="AA842" i="63"/>
  <c r="AA3078" i="63"/>
  <c r="AA2075" i="63"/>
  <c r="AA81" i="63"/>
  <c r="AA847" i="63"/>
  <c r="AA108" i="63"/>
  <c r="AA562" i="63"/>
  <c r="AA191" i="63"/>
  <c r="AA681" i="63"/>
  <c r="AA3343" i="63"/>
  <c r="AA86" i="63"/>
  <c r="AA2128" i="63"/>
  <c r="AA3269" i="63"/>
  <c r="AA3383" i="63"/>
  <c r="AA274" i="63"/>
  <c r="AA3190" i="63"/>
  <c r="AA555" i="63"/>
  <c r="AA1187" i="63"/>
  <c r="AA2613" i="63"/>
  <c r="AA311" i="63"/>
  <c r="AA1517" i="63"/>
  <c r="AA1185" i="63"/>
  <c r="AA2422" i="63"/>
  <c r="AA2713" i="63"/>
  <c r="AA3518" i="63"/>
  <c r="AA3458" i="63"/>
  <c r="AA228" i="63"/>
  <c r="AA475" i="63"/>
  <c r="AA92" i="63"/>
  <c r="AA684" i="63"/>
  <c r="AA2781" i="63"/>
  <c r="AA463" i="63"/>
  <c r="AA2009" i="63"/>
  <c r="AA905" i="63"/>
  <c r="AA2222" i="63"/>
  <c r="AA218" i="63"/>
  <c r="AA1593" i="63"/>
  <c r="AA1936" i="63"/>
  <c r="AA2290" i="63"/>
  <c r="AA453" i="63"/>
  <c r="AA2302" i="63"/>
  <c r="AA1175" i="63"/>
  <c r="AA336" i="63"/>
  <c r="AA419" i="63"/>
  <c r="AA1045" i="63"/>
  <c r="AA1101" i="63"/>
  <c r="AA2287" i="63"/>
  <c r="AA1006" i="63"/>
  <c r="AA1035" i="63"/>
  <c r="AA1360" i="63"/>
  <c r="AA3534" i="63"/>
  <c r="AA756" i="63"/>
  <c r="AA3080" i="63"/>
  <c r="AA3402" i="63"/>
  <c r="AA2624" i="63"/>
  <c r="AA1496" i="63"/>
  <c r="AA2896" i="63"/>
  <c r="AA719" i="63"/>
  <c r="AA2578" i="63"/>
  <c r="AA1138" i="63"/>
  <c r="AA3255" i="63"/>
  <c r="AA1328" i="63"/>
  <c r="AA3301" i="63"/>
  <c r="AA1482" i="63"/>
  <c r="AA3066" i="63"/>
  <c r="AA2779" i="63"/>
  <c r="AA1996" i="63"/>
  <c r="AA2797" i="63"/>
  <c r="AA731" i="63"/>
  <c r="AA487" i="63"/>
  <c r="AA2467" i="63"/>
  <c r="AA2721" i="63"/>
  <c r="AA2884" i="63"/>
  <c r="AA3550" i="63"/>
  <c r="AA1413" i="63"/>
  <c r="AA3511" i="63"/>
  <c r="AA3112" i="63"/>
  <c r="AA2891" i="63"/>
  <c r="AA802" i="63"/>
  <c r="AA688" i="63"/>
  <c r="AA1233" i="63"/>
  <c r="AA596" i="63"/>
  <c r="AA1297" i="63"/>
  <c r="AA2085" i="63"/>
  <c r="AA366" i="63"/>
  <c r="AA1275" i="63"/>
  <c r="AA3424" i="63"/>
  <c r="AA1988" i="63"/>
  <c r="AA3290" i="63"/>
  <c r="AA3287" i="63"/>
  <c r="AA1983" i="63"/>
  <c r="AA3018" i="63"/>
  <c r="AA1103" i="63"/>
  <c r="AA2651" i="63"/>
  <c r="AA1885" i="63"/>
  <c r="AA2158" i="63"/>
  <c r="AA866" i="63"/>
  <c r="AA474" i="63"/>
  <c r="AA751" i="63"/>
  <c r="AA1880" i="63"/>
  <c r="AA605" i="63"/>
  <c r="AA2436" i="63"/>
  <c r="AA3158" i="63"/>
  <c r="AA726" i="63"/>
  <c r="AA2186" i="63"/>
  <c r="AA2739" i="63"/>
  <c r="AA498" i="63"/>
  <c r="AA1735" i="63"/>
  <c r="AA3047" i="63"/>
  <c r="AA1532" i="63"/>
  <c r="AA1290" i="63"/>
  <c r="AA142" i="63"/>
  <c r="AA827" i="63"/>
  <c r="AA554" i="63"/>
  <c r="AA3371" i="63"/>
  <c r="AA190" i="63"/>
  <c r="AA2365" i="63"/>
  <c r="AA3156" i="63"/>
  <c r="AA333" i="63"/>
  <c r="AA819" i="63"/>
  <c r="AA3411" i="63"/>
  <c r="AA285" i="63"/>
  <c r="AA88" i="63"/>
  <c r="AA363" i="63"/>
  <c r="AA328" i="63"/>
  <c r="AA2399" i="63"/>
  <c r="AA2376" i="63"/>
  <c r="AA1456" i="63"/>
  <c r="AA2598" i="63"/>
  <c r="AA2635" i="63"/>
  <c r="AA1992" i="63"/>
  <c r="AA71" i="63"/>
  <c r="AA758" i="63"/>
  <c r="AA1162" i="63"/>
  <c r="AA1105" i="63"/>
  <c r="AA2644" i="63"/>
  <c r="AA1373" i="63"/>
  <c r="AA1718" i="63"/>
  <c r="AA725" i="63"/>
  <c r="AA224" i="63"/>
  <c r="AA2368" i="63"/>
  <c r="AA2759" i="63"/>
  <c r="AA2593" i="63"/>
  <c r="AA1808" i="63"/>
  <c r="AA1051" i="63"/>
  <c r="AA817" i="63"/>
  <c r="AA3445" i="63"/>
  <c r="AA2579" i="63"/>
  <c r="AA977" i="63"/>
  <c r="AA598" i="63"/>
  <c r="AA3236" i="63"/>
  <c r="AA1855" i="63"/>
  <c r="AA206" i="63"/>
  <c r="AA374" i="63"/>
  <c r="AA1489" i="63"/>
  <c r="AA1426" i="63"/>
  <c r="AA541" i="63"/>
  <c r="AA735" i="63"/>
  <c r="AA997" i="63"/>
  <c r="AA662" i="63"/>
  <c r="AA97" i="63"/>
  <c r="AA2306" i="63"/>
  <c r="AA696" i="63"/>
  <c r="AA3479" i="63"/>
  <c r="AA1645" i="63"/>
  <c r="AA2411" i="63"/>
  <c r="AA2136" i="63"/>
  <c r="AA1178" i="63"/>
  <c r="AA2115" i="63"/>
  <c r="AA1702" i="63"/>
  <c r="AA257" i="63"/>
  <c r="AA2827" i="63"/>
  <c r="AA3339" i="63"/>
  <c r="AA1042" i="63"/>
  <c r="AA3367" i="63"/>
  <c r="AA3243" i="63"/>
  <c r="AA2421" i="63"/>
  <c r="AA2082" i="63"/>
  <c r="AA2871" i="63"/>
  <c r="AA410" i="63"/>
  <c r="AA3498" i="63"/>
  <c r="AA3010" i="63"/>
  <c r="AA360" i="63"/>
  <c r="AA2125" i="63"/>
  <c r="AA77" i="63"/>
  <c r="AA1879" i="63"/>
  <c r="AA730" i="63"/>
  <c r="AA383" i="63"/>
  <c r="AA1199" i="63"/>
  <c r="AA952" i="63"/>
  <c r="AA1683" i="63"/>
  <c r="AA2790" i="63"/>
  <c r="AA433" i="63"/>
  <c r="AA585" i="63"/>
  <c r="AA210" i="63"/>
  <c r="AA3023" i="63"/>
  <c r="AA3444" i="63"/>
  <c r="AA3484" i="63"/>
  <c r="AA2119" i="63"/>
  <c r="AA1306" i="63"/>
  <c r="AA182" i="63"/>
  <c r="AA1478" i="63"/>
  <c r="AA1895" i="63"/>
  <c r="AA2109" i="63"/>
  <c r="AA263" i="63"/>
  <c r="AA1603" i="63"/>
  <c r="AA987" i="63"/>
  <c r="AA651" i="63"/>
  <c r="AA957" i="63"/>
  <c r="AA3035" i="63"/>
  <c r="AA1118" i="63"/>
  <c r="AA2795" i="63"/>
  <c r="AA3288" i="63"/>
  <c r="AA358" i="63"/>
  <c r="AA2066" i="63"/>
  <c r="AA3417" i="63"/>
  <c r="AA1714" i="63"/>
  <c r="AA2241" i="63"/>
  <c r="AA2958" i="63"/>
  <c r="AA2067" i="63"/>
  <c r="AA1554" i="63"/>
  <c r="AA3361" i="63"/>
  <c r="AA3393" i="63"/>
  <c r="AA2973" i="63"/>
  <c r="AA1015" i="63"/>
  <c r="AA1261" i="63"/>
  <c r="AA898" i="63"/>
  <c r="AA2953" i="63"/>
  <c r="AA1574" i="63"/>
  <c r="AA1537" i="63"/>
  <c r="AA785" i="63"/>
  <c r="AA1448" i="63"/>
  <c r="AA3273" i="63"/>
  <c r="AA1439" i="63"/>
  <c r="AA1023" i="63"/>
  <c r="AA3216" i="63"/>
  <c r="AA1349" i="63"/>
  <c r="AA406" i="63"/>
  <c r="AA2885" i="63"/>
  <c r="AA3155" i="63"/>
  <c r="AA642" i="63"/>
  <c r="AA675" i="63"/>
  <c r="AA722" i="63"/>
  <c r="AA3039" i="63"/>
  <c r="AA1409" i="63"/>
  <c r="AA804" i="63"/>
  <c r="AA1640" i="63"/>
  <c r="AA325" i="63"/>
  <c r="AA1557" i="63"/>
  <c r="AA1278" i="63"/>
  <c r="AA1446" i="63"/>
  <c r="AA1063" i="63"/>
  <c r="AA577" i="63"/>
  <c r="AA3522" i="63"/>
  <c r="AA3334" i="63"/>
  <c r="AA1247" i="63"/>
  <c r="AA2429" i="63"/>
  <c r="AA2493" i="63"/>
  <c r="AA976" i="63"/>
  <c r="AA975" i="63"/>
  <c r="AA2468" i="63"/>
  <c r="AA132" i="63"/>
  <c r="AA2937" i="63"/>
  <c r="AA3316" i="63"/>
  <c r="AA2117" i="63"/>
  <c r="AA1345" i="63"/>
  <c r="AA282" i="63"/>
  <c r="AA1351" i="63"/>
  <c r="AA1775" i="63"/>
  <c r="AA2156" i="63"/>
  <c r="AA3346" i="63"/>
  <c r="AA777" i="63"/>
  <c r="AA330" i="63"/>
  <c r="AA79" i="63"/>
  <c r="AA279" i="63"/>
  <c r="AA1647" i="63"/>
  <c r="AA2175" i="63"/>
  <c r="AA2029" i="63"/>
  <c r="AA1726" i="63"/>
  <c r="AA1112" i="63"/>
  <c r="AA2843" i="63"/>
  <c r="AA937" i="63"/>
  <c r="AA1627" i="63"/>
  <c r="AA2911" i="63"/>
  <c r="AA2471" i="63"/>
  <c r="AA2065" i="63"/>
  <c r="AA3228" i="63"/>
  <c r="AA1036" i="63"/>
  <c r="AA2589" i="63"/>
  <c r="AA2708" i="63"/>
  <c r="AA908" i="63"/>
  <c r="AA2685" i="63"/>
  <c r="AA2555" i="63"/>
  <c r="AA1344" i="63"/>
  <c r="AA1657" i="63"/>
  <c r="AA736" i="63"/>
  <c r="AA2961" i="63"/>
  <c r="AA2424" i="63"/>
  <c r="AA1273" i="63"/>
  <c r="AA508" i="63"/>
  <c r="AA3382" i="63"/>
  <c r="AA2200" i="63"/>
  <c r="AA933" i="63"/>
  <c r="AA3283" i="63"/>
  <c r="AA237" i="63"/>
  <c r="AA1861" i="63"/>
  <c r="AA1362" i="63"/>
  <c r="AA251" i="63"/>
  <c r="AA1738" i="63"/>
  <c r="AA1884" i="63"/>
  <c r="AA3092" i="63"/>
  <c r="AA3068" i="63"/>
  <c r="AA272" i="63"/>
  <c r="AA2358" i="63"/>
  <c r="AA637" i="63"/>
  <c r="AA2040" i="63"/>
  <c r="AA385" i="63"/>
  <c r="AA643" i="63"/>
  <c r="AA2201" i="63"/>
  <c r="AA2173" i="63"/>
  <c r="AA337" i="63"/>
  <c r="AA1610" i="63"/>
  <c r="AA3318" i="63"/>
  <c r="AA3431" i="63"/>
  <c r="AA2546" i="63"/>
  <c r="AA1311" i="63"/>
  <c r="AA2907" i="63"/>
  <c r="AA1912" i="63"/>
  <c r="AA1946" i="63"/>
  <c r="AA738" i="63"/>
  <c r="AA2594" i="63"/>
  <c r="AA3049" i="63"/>
  <c r="AA986" i="63"/>
  <c r="AA608" i="63"/>
  <c r="AA2428" i="63"/>
  <c r="AA2675" i="63"/>
  <c r="AA856" i="63"/>
  <c r="AA3507" i="63"/>
  <c r="AA1590" i="63"/>
  <c r="AA1319" i="63"/>
  <c r="AA3480" i="63"/>
  <c r="AA1799" i="63"/>
  <c r="AA2056" i="63"/>
  <c r="AA1074" i="63"/>
  <c r="AA1418" i="63"/>
  <c r="AA930" i="63"/>
  <c r="AA974" i="63"/>
  <c r="AA246" i="63"/>
  <c r="AA2189" i="63"/>
  <c r="AA710" i="63"/>
  <c r="AA2028" i="63"/>
  <c r="AA1958" i="63"/>
  <c r="AA150" i="63"/>
  <c r="AA971" i="63"/>
  <c r="AA3175" i="63"/>
  <c r="AA903" i="63"/>
  <c r="AA885" i="63"/>
  <c r="AA823" i="63"/>
  <c r="AA2934" i="63"/>
  <c r="AA1257" i="63"/>
  <c r="AA2932" i="63"/>
  <c r="AA1987" i="63"/>
  <c r="AA2149" i="63"/>
  <c r="AA1342" i="63"/>
  <c r="AA187" i="63"/>
  <c r="AA153" i="63"/>
  <c r="AA1443" i="63"/>
  <c r="AA3203" i="63"/>
  <c r="AA3248" i="63"/>
  <c r="AA2962" i="63"/>
  <c r="AA1760" i="63"/>
  <c r="AA2107" i="63"/>
  <c r="AA1382" i="63"/>
  <c r="AA297" i="63"/>
  <c r="AA2494" i="63"/>
  <c r="AA85" i="63"/>
  <c r="AA2929" i="63"/>
  <c r="AA3161" i="63"/>
  <c r="AA1149" i="63"/>
  <c r="AA2329" i="63"/>
  <c r="AA1722" i="63"/>
  <c r="AA2860" i="63"/>
  <c r="AA2668" i="63"/>
  <c r="AA2825" i="63"/>
  <c r="AA2132" i="63"/>
  <c r="AA2069" i="63"/>
  <c r="AA2480" i="63"/>
  <c r="AA2945" i="63"/>
  <c r="AA2086" i="63"/>
  <c r="AA317" i="63"/>
  <c r="AA3055" i="63"/>
  <c r="AA2755" i="63"/>
  <c r="AA3374" i="63"/>
  <c r="AA1531" i="63"/>
  <c r="AA587" i="63"/>
  <c r="AA3064" i="63"/>
  <c r="AA1967" i="63"/>
  <c r="AA732" i="63"/>
  <c r="AA1455" i="63"/>
  <c r="AA3412" i="63"/>
  <c r="AA3240" i="63"/>
  <c r="AA2703" i="63"/>
  <c r="AA194" i="63"/>
  <c r="AA509" i="63"/>
  <c r="AA1810" i="63"/>
  <c r="AA2410" i="63"/>
  <c r="AA3052" i="63"/>
  <c r="AA239" i="63"/>
  <c r="AA601" i="63"/>
  <c r="AA216" i="63"/>
  <c r="AA1397" i="63"/>
  <c r="AA1841" i="63"/>
  <c r="AA2472" i="63"/>
  <c r="AA1661" i="63"/>
  <c r="AA254" i="63"/>
  <c r="AA2688" i="63"/>
  <c r="AA2350" i="63"/>
  <c r="AA2512" i="63"/>
  <c r="AA3094" i="63"/>
  <c r="AA647" i="63"/>
  <c r="AA833" i="63"/>
  <c r="AA1141" i="63"/>
  <c r="AA2656" i="63"/>
  <c r="AA2974" i="63"/>
  <c r="AA1720" i="63"/>
  <c r="AA2920" i="63"/>
  <c r="AA1075" i="63"/>
  <c r="AA1691" i="63"/>
  <c r="AA917" i="63"/>
  <c r="AA575" i="63"/>
  <c r="AA147" i="63"/>
  <c r="AA2963" i="63"/>
  <c r="AA578" i="63"/>
  <c r="AA2322" i="63"/>
  <c r="AA1156" i="63"/>
  <c r="AA1215" i="63"/>
  <c r="AA1049" i="63"/>
  <c r="AA534" i="63"/>
  <c r="AA955" i="63"/>
  <c r="AA1206" i="63"/>
  <c r="AA2955" i="63"/>
  <c r="AA43" i="63"/>
  <c r="AA3097" i="63"/>
  <c r="AA1280" i="63"/>
  <c r="AA1852" i="63"/>
  <c r="AA2319" i="63"/>
  <c r="AA1658" i="63"/>
  <c r="AA2181" i="63"/>
  <c r="AA744" i="63"/>
  <c r="AA3490" i="63"/>
  <c r="AA755" i="63"/>
  <c r="AA176" i="63"/>
  <c r="AA1086" i="63"/>
  <c r="AA1109" i="63"/>
  <c r="AA2259" i="63"/>
  <c r="AA634" i="63"/>
  <c r="AA552" i="63"/>
  <c r="AA155" i="63"/>
  <c r="AA2731" i="63"/>
  <c r="AA135" i="63"/>
  <c r="AA2016" i="63"/>
  <c r="AA3118" i="63"/>
  <c r="AA526" i="63"/>
  <c r="AA324" i="63"/>
  <c r="AA331" i="63"/>
  <c r="AA1457" i="63"/>
  <c r="AA181" i="63"/>
  <c r="AA2202" i="63"/>
  <c r="AA489" i="63"/>
  <c r="AA3497" i="63"/>
  <c r="AA3293" i="63"/>
  <c r="AA2582" i="63"/>
  <c r="AA1365" i="63"/>
  <c r="AA1917" i="63"/>
  <c r="AA3540" i="63"/>
  <c r="AA2255" i="63"/>
  <c r="AA2510" i="63"/>
  <c r="AA2563" i="63"/>
  <c r="AA180" i="63"/>
  <c r="AA2190" i="63"/>
  <c r="AA417" i="63"/>
  <c r="AA1971" i="63"/>
  <c r="AA2522" i="63"/>
  <c r="AA514" i="63"/>
  <c r="AA560" i="63"/>
  <c r="AA2987" i="63"/>
  <c r="AA422" i="63"/>
  <c r="AA1919" i="63"/>
  <c r="AA3127" i="63"/>
  <c r="AA2210" i="63"/>
  <c r="AA1193" i="63"/>
  <c r="AA1864" i="63"/>
  <c r="AA415" i="63"/>
  <c r="AA2014" i="63"/>
  <c r="AA3390" i="63"/>
  <c r="AA2684" i="63"/>
  <c r="AA874" i="63"/>
  <c r="AA184" i="63"/>
  <c r="AA2240" i="63"/>
  <c r="AA3385" i="63"/>
  <c r="AA916" i="63"/>
  <c r="AA1732" i="63"/>
  <c r="AA1113" i="63"/>
  <c r="AA993" i="63"/>
  <c r="AA1668" i="63"/>
  <c r="AA1050" i="63"/>
  <c r="AA3464" i="63"/>
  <c r="AA2717" i="63"/>
  <c r="AA563" i="63"/>
  <c r="AA733" i="63"/>
  <c r="AA1092" i="63"/>
  <c r="AA2266" i="63"/>
  <c r="AA2996" i="63"/>
  <c r="AA322" i="63"/>
  <c r="AA1619" i="63"/>
  <c r="AA82" i="63"/>
  <c r="AA1334" i="63"/>
  <c r="AA2864" i="63"/>
  <c r="AA1463" i="63"/>
  <c r="AA2910" i="63"/>
  <c r="AA41" i="63"/>
  <c r="AA2124" i="63"/>
  <c r="AA2787" i="63"/>
  <c r="AA1343" i="63"/>
  <c r="AA1078" i="63"/>
  <c r="AA1650" i="63"/>
  <c r="AA1556" i="63"/>
  <c r="AA1815" i="63"/>
  <c r="AA862" i="63"/>
  <c r="AA2550" i="63"/>
  <c r="AA1160" i="63"/>
  <c r="AA2918" i="63"/>
  <c r="AA2749" i="63"/>
  <c r="AA627" i="63"/>
  <c r="AA644" i="63"/>
  <c r="AA2464" i="63"/>
  <c r="AA533" i="63"/>
  <c r="AA2968" i="63"/>
  <c r="AA854" i="63"/>
  <c r="AA880" i="63"/>
  <c r="AA2517" i="63"/>
  <c r="AA469" i="63"/>
  <c r="AA2203" i="63"/>
  <c r="AA2664" i="63"/>
  <c r="AA3341" i="63"/>
  <c r="AA2184" i="63"/>
  <c r="AA2741" i="63"/>
  <c r="AA2389" i="63"/>
  <c r="AA1762" i="63"/>
  <c r="AA1013" i="63"/>
  <c r="AA2448" i="63"/>
  <c r="AA1972" i="63"/>
  <c r="AA2228" i="63"/>
  <c r="AA175" i="63"/>
  <c r="AA2816" i="63"/>
  <c r="AA446" i="63"/>
  <c r="AA2455" i="63"/>
  <c r="AA2344" i="63"/>
  <c r="AA2856" i="63"/>
  <c r="AA768" i="63"/>
  <c r="AA796" i="63"/>
  <c r="AA1205" i="63"/>
  <c r="AA1176" i="63"/>
  <c r="AA2323" i="63"/>
  <c r="AA1229" i="63"/>
  <c r="AA1195" i="63"/>
  <c r="AA2486" i="63"/>
  <c r="AA1292" i="63"/>
  <c r="AA2960" i="63"/>
  <c r="AA2956" i="63"/>
  <c r="AA3101" i="63"/>
  <c r="AA1832" i="63"/>
  <c r="AA226" i="63"/>
  <c r="AA1336" i="63"/>
  <c r="AA2077" i="63"/>
  <c r="AA1565" i="63"/>
  <c r="AA1100" i="63"/>
  <c r="AA2882" i="63"/>
  <c r="AA2861" i="63"/>
  <c r="AA579" i="63"/>
  <c r="AA595" i="63"/>
  <c r="AA1327" i="63"/>
  <c r="AA1555" i="63"/>
  <c r="AA2293" i="63"/>
  <c r="AA2942" i="63"/>
  <c r="AA2782" i="63"/>
  <c r="AA2604" i="63"/>
  <c r="AA3320" i="63"/>
  <c r="AA2585" i="63"/>
  <c r="AA304" i="63"/>
  <c r="AA2473" i="63"/>
  <c r="AA408" i="63"/>
  <c r="AA1320" i="63"/>
  <c r="AA1750" i="63"/>
  <c r="AA948" i="63"/>
  <c r="AA1857" i="63"/>
  <c r="AA3552" i="63"/>
  <c r="AA1069" i="63"/>
  <c r="AA617" i="63"/>
  <c r="AA1888" i="63"/>
  <c r="AA2832" i="63"/>
  <c r="AA635" i="63"/>
  <c r="AA2300" i="63"/>
  <c r="AA3212" i="63"/>
  <c r="AA3102" i="63"/>
  <c r="AA3057" i="63"/>
  <c r="AA3100" i="63"/>
  <c r="AA3095" i="63"/>
  <c r="AA2917" i="63"/>
  <c r="AA801" i="63"/>
  <c r="AA3347" i="63"/>
  <c r="AA2000" i="63"/>
  <c r="AA1951" i="63"/>
  <c r="AA1648" i="63"/>
  <c r="AA820" i="63"/>
  <c r="AA2165" i="63"/>
  <c r="AA1789" i="63"/>
  <c r="AA629" i="63"/>
  <c r="AA1361" i="63"/>
  <c r="AA1865" i="63"/>
  <c r="AA1133" i="63"/>
  <c r="AA1027" i="63"/>
  <c r="AA2878" i="63"/>
  <c r="AA836" i="63"/>
  <c r="AA709" i="63"/>
  <c r="AA1869" i="63"/>
  <c r="AA2018" i="63"/>
  <c r="AA3116" i="63"/>
  <c r="AA2262" i="63"/>
  <c r="AA1217" i="63"/>
  <c r="AA1219" i="63"/>
  <c r="AA1651" i="63"/>
  <c r="AA481" i="63"/>
  <c r="AA2219" i="63"/>
  <c r="AA593" i="63"/>
  <c r="AA1675" i="63"/>
  <c r="AA2946" i="63"/>
  <c r="AA225" i="63"/>
  <c r="AA1285" i="63"/>
  <c r="AA1380" i="63"/>
  <c r="AA776" i="63"/>
  <c r="AA1630" i="63"/>
  <c r="AA3122" i="63"/>
  <c r="AA2150" i="63"/>
  <c r="AA1591" i="63"/>
  <c r="AA2008" i="63"/>
  <c r="AA1377" i="63"/>
  <c r="AA2073" i="63"/>
  <c r="AA2199" i="63"/>
  <c r="AA1053" i="63"/>
  <c r="AA65" i="63"/>
  <c r="AA2405" i="63"/>
  <c r="AA2723" i="63"/>
  <c r="AA2967" i="63"/>
  <c r="AA2518" i="63"/>
  <c r="AA1842" i="63"/>
  <c r="AA2556" i="63"/>
  <c r="AA2354" i="63"/>
  <c r="AA2504" i="63"/>
  <c r="AA1211" i="63"/>
  <c r="AA3312" i="63"/>
  <c r="AA34" i="63"/>
  <c r="AA2632" i="63"/>
  <c r="AA3340" i="63"/>
  <c r="AA2936" i="63"/>
  <c r="AA3249" i="63"/>
  <c r="AA1970" i="63"/>
  <c r="AA902" i="63"/>
  <c r="AA2633" i="63"/>
  <c r="AA1430" i="63"/>
  <c r="AA402" i="63"/>
  <c r="AA867" i="63"/>
  <c r="AA1244" i="63"/>
  <c r="AA3265" i="63"/>
  <c r="AA482" i="63"/>
  <c r="AA1350" i="63"/>
  <c r="AA982" i="63"/>
  <c r="AA2387" i="63"/>
  <c r="AA839" i="63"/>
  <c r="AA432" i="63"/>
  <c r="AA2669" i="63"/>
  <c r="AA1230" i="63"/>
  <c r="AA2991" i="63"/>
  <c r="AA1805" i="63"/>
  <c r="AA3105" i="63"/>
  <c r="AA3251" i="63"/>
  <c r="AA1324" i="63"/>
  <c r="AA3456" i="63"/>
  <c r="AA753" i="63"/>
  <c r="AA1148" i="63"/>
  <c r="AA3427" i="63"/>
  <c r="AA233" i="63"/>
  <c r="AA1913" i="63"/>
  <c r="AA775" i="63"/>
  <c r="AA2443" i="63"/>
  <c r="AA2561" i="63"/>
  <c r="AA1578" i="63"/>
  <c r="AA2811" i="63"/>
  <c r="AA203" i="63"/>
  <c r="AA2931" i="63"/>
  <c r="AA1477" i="63"/>
  <c r="AA2736" i="63"/>
  <c r="AA3395" i="63"/>
  <c r="AA127" i="63"/>
  <c r="AA3041" i="63"/>
  <c r="AA2720" i="63"/>
  <c r="AA3419" i="63"/>
  <c r="AA452" i="63"/>
  <c r="AA2903" i="63"/>
  <c r="AA2059" i="63"/>
  <c r="AA1017" i="63"/>
  <c r="AA162" i="63"/>
  <c r="AA1464" i="63"/>
  <c r="AA1232" i="63"/>
  <c r="AA1614" i="63"/>
  <c r="AA3254" i="63"/>
  <c r="AA2345" i="63"/>
  <c r="AA3322" i="63"/>
  <c r="AA994" i="63"/>
  <c r="AA443" i="63"/>
  <c r="AA2402" i="63"/>
  <c r="AA2015" i="63"/>
  <c r="AA3268" i="63"/>
  <c r="AA2039" i="63"/>
  <c r="AA1031" i="63"/>
  <c r="AA3295" i="63"/>
  <c r="AA1524" i="63"/>
  <c r="AA1095" i="63"/>
  <c r="AA1906" i="63"/>
  <c r="AA3114" i="63"/>
  <c r="AA1295" i="63"/>
  <c r="AA654" i="63"/>
  <c r="AA375" i="63"/>
  <c r="AA2362" i="63"/>
  <c r="AA3256" i="63"/>
  <c r="AA1782" i="63"/>
  <c r="AA717" i="63"/>
  <c r="AA119" i="63"/>
  <c r="AA3429" i="63"/>
  <c r="AA3069" i="63"/>
  <c r="AA895" i="63"/>
  <c r="AA1459" i="63"/>
  <c r="AA3476" i="63"/>
  <c r="AA2460" i="63"/>
  <c r="AA2360" i="63"/>
  <c r="AA3025" i="63"/>
  <c r="AA3470" i="63"/>
  <c r="AA2295" i="63"/>
  <c r="AA645" i="63"/>
  <c r="AA510" i="63"/>
  <c r="AA1795" i="63"/>
  <c r="AA1796" i="63"/>
  <c r="AA1773" i="63"/>
  <c r="AA3362" i="63"/>
  <c r="AA167" i="63"/>
  <c r="AA1369" i="63"/>
  <c r="AA424" i="63"/>
  <c r="AA2655" i="63"/>
  <c r="AA547" i="63"/>
  <c r="AA2724" i="63"/>
  <c r="AA784" i="63"/>
  <c r="AA2308" i="63"/>
  <c r="AA243" i="63"/>
  <c r="AA362" i="63"/>
  <c r="AA3148" i="63"/>
  <c r="AA3115" i="63"/>
  <c r="AA2252" i="63"/>
  <c r="AA803" i="63"/>
  <c r="AA2415" i="63"/>
  <c r="AA2026" i="63"/>
  <c r="AA3315" i="63"/>
  <c r="AA1824" i="63"/>
  <c r="AA636" i="63"/>
  <c r="AA1538" i="63"/>
  <c r="AA494" i="63"/>
  <c r="AA3225" i="63"/>
  <c r="AA1862" i="63"/>
  <c r="AA1544" i="63"/>
  <c r="AA2275" i="63"/>
  <c r="AA3463" i="63"/>
  <c r="AA2833" i="63"/>
  <c r="AA1372" i="63"/>
  <c r="AA1637" i="63"/>
  <c r="AA2321" i="63"/>
  <c r="AA3046" i="63"/>
  <c r="AA1085" i="63"/>
  <c r="AA22" i="63"/>
  <c r="AA1255" i="63"/>
  <c r="AA1161" i="63"/>
  <c r="AA749" i="63"/>
  <c r="AA2092" i="63"/>
  <c r="AA2631" i="63"/>
  <c r="AA1432" i="63"/>
  <c r="AA397" i="63"/>
  <c r="AA519" i="63"/>
  <c r="AA2551" i="63"/>
  <c r="AA2035" i="63"/>
  <c r="AA1329" i="63"/>
  <c r="AA1941" i="63"/>
  <c r="AA3459" i="63"/>
  <c r="AA1264" i="63"/>
  <c r="AA3121" i="63"/>
  <c r="AA3003" i="63"/>
  <c r="AA2492" i="63"/>
  <c r="AA238" i="63"/>
  <c r="AA220" i="63"/>
  <c r="AA76" i="63"/>
  <c r="AA1491" i="63"/>
  <c r="AA641" i="63"/>
  <c r="AA1246" i="63"/>
  <c r="AA2894" i="63"/>
  <c r="AA1436" i="63"/>
  <c r="AA1819" i="63"/>
  <c r="AA1465" i="63"/>
  <c r="AA455" i="63"/>
  <c r="AA3398" i="63"/>
  <c r="AA468" i="63"/>
  <c r="AA1634" i="63"/>
  <c r="AA1777" i="63"/>
  <c r="AA49" i="63"/>
  <c r="AA116" i="63"/>
  <c r="AA431" i="63"/>
  <c r="AA894" i="63"/>
  <c r="AA2642" i="63"/>
  <c r="AA240" i="63"/>
  <c r="AA3406" i="63"/>
  <c r="AA2449" i="63"/>
  <c r="AA2701" i="63"/>
  <c r="AA2118" i="63"/>
  <c r="AA728" i="63"/>
  <c r="AA441" i="63"/>
  <c r="AA2520" i="63"/>
  <c r="AA3110" i="63"/>
  <c r="AA3517" i="63"/>
  <c r="AA1728" i="63"/>
  <c r="AA1866" i="63"/>
  <c r="AA569" i="63"/>
  <c r="AA1628" i="63"/>
  <c r="AA686" i="63"/>
  <c r="AA1240" i="63"/>
  <c r="AA1201" i="63"/>
  <c r="AA1787" i="63"/>
  <c r="AA298" i="63"/>
  <c r="AA2663" i="63"/>
  <c r="AA737" i="63"/>
  <c r="AA1222" i="63"/>
  <c r="AA2975" i="63"/>
  <c r="AA754" i="63"/>
  <c r="AA2236" i="63"/>
  <c r="AA138" i="63"/>
  <c r="AA37" i="63"/>
  <c r="AA550" i="63"/>
  <c r="AA1493" i="63"/>
  <c r="AA425" i="63"/>
  <c r="AA1713" i="63"/>
  <c r="AA1618" i="63"/>
  <c r="AA1243" i="63"/>
  <c r="AA2332" i="63"/>
  <c r="AA1803" i="63"/>
  <c r="AA1097" i="63"/>
  <c r="AA2095" i="63"/>
  <c r="AA2952" i="63"/>
  <c r="AA1353" i="63"/>
  <c r="AA1549" i="63"/>
  <c r="AA499" i="63"/>
  <c r="AA1594" i="63"/>
  <c r="AA1882" i="63"/>
  <c r="AA721" i="63"/>
  <c r="AA1772" i="63"/>
  <c r="AA1305" i="63"/>
  <c r="AA941" i="63"/>
  <c r="AA1667" i="63"/>
  <c r="AA1638" i="63"/>
  <c r="AA1684" i="63"/>
  <c r="AA2450" i="63"/>
  <c r="AA227" i="63"/>
  <c r="AA2846" i="63"/>
  <c r="AA2690" i="63"/>
  <c r="AA444" i="63"/>
  <c r="AA1479" i="63"/>
  <c r="AA810" i="63"/>
  <c r="AA630" i="63"/>
  <c r="AA860" i="63"/>
  <c r="AA2121" i="63"/>
  <c r="AA3499" i="63"/>
  <c r="AA340" i="63"/>
  <c r="AA1480" i="63"/>
  <c r="AA1340" i="63"/>
  <c r="AA30" i="63"/>
  <c r="AA1429" i="63"/>
  <c r="AA2250" i="63"/>
  <c r="AA3184" i="63"/>
  <c r="AA308" i="63"/>
  <c r="AA1548" i="63"/>
  <c r="AA542" i="63"/>
  <c r="AA2554" i="63"/>
  <c r="AA983" i="63"/>
  <c r="AA1474" i="63"/>
  <c r="AA1470" i="63"/>
  <c r="AA2770" i="63"/>
  <c r="AA1404" i="63"/>
  <c r="AA2224" i="63"/>
  <c r="AA2058" i="63"/>
  <c r="AA3478" i="63"/>
  <c r="AA774" i="63"/>
  <c r="AA2534" i="63"/>
  <c r="AA837" i="63"/>
  <c r="AA897" i="63"/>
  <c r="AA378" i="63"/>
  <c r="AA789" i="63"/>
  <c r="AA1043" i="63"/>
  <c r="AA387" i="63"/>
  <c r="AA1542" i="63"/>
  <c r="AA1553" i="63"/>
  <c r="AA2586" i="63"/>
  <c r="AA161" i="63"/>
  <c r="AA524" i="63"/>
  <c r="AA2313" i="63"/>
  <c r="AA3162" i="63"/>
  <c r="AA883" i="63"/>
  <c r="AA1921" i="63"/>
  <c r="AA622" i="63"/>
  <c r="AA2654" i="63"/>
  <c r="AA158" i="63"/>
  <c r="AA1914" i="63"/>
  <c r="AA2180" i="63"/>
  <c r="AA3305" i="63"/>
  <c r="AA1923" i="63"/>
  <c r="AA2378" i="63"/>
  <c r="AA2353" i="63"/>
  <c r="AA3505" i="63"/>
  <c r="AA2959" i="63"/>
  <c r="AA813" i="63"/>
  <c r="AA2080" i="63"/>
  <c r="AA3214" i="63"/>
  <c r="AA594" i="63"/>
  <c r="AA507" i="63"/>
  <c r="AA1492" i="63"/>
  <c r="AA3278" i="63"/>
  <c r="AA2855" i="63"/>
  <c r="AA2374" i="63"/>
  <c r="AA2716" i="63"/>
  <c r="AA1394" i="63"/>
  <c r="AA1124" i="63"/>
  <c r="AA938" i="63"/>
  <c r="AA491" i="63"/>
  <c r="AA3150" i="63"/>
  <c r="AA379" i="63"/>
  <c r="AA1916" i="63"/>
  <c r="AA2625" i="63"/>
  <c r="AA950" i="63"/>
  <c r="AA2011" i="63"/>
  <c r="AA2904" i="63"/>
  <c r="AA2007" i="63"/>
  <c r="AA2465" i="63"/>
  <c r="AA253" i="63"/>
  <c r="AA3482" i="63"/>
  <c r="AA2628" i="63"/>
  <c r="AA2718" i="63"/>
  <c r="AA2105" i="63"/>
  <c r="AA3205" i="63"/>
  <c r="AA3370" i="63"/>
  <c r="AA3296" i="63"/>
  <c r="AA878" i="63"/>
  <c r="AA2079" i="63"/>
  <c r="AA2148" i="63"/>
  <c r="AA3042" i="63"/>
  <c r="AA125" i="63"/>
  <c r="AA3009" i="63"/>
  <c r="AA537" i="63"/>
  <c r="AA3113" i="63"/>
  <c r="AA1980" i="63"/>
  <c r="AA488" i="63"/>
  <c r="AA2852" i="63"/>
  <c r="AA2206" i="63"/>
  <c r="AA1307" i="63"/>
  <c r="AA853" i="63"/>
  <c r="AA1021" i="63"/>
  <c r="AA3495" i="63"/>
  <c r="AA376" i="63"/>
  <c r="AA1756" i="63"/>
  <c r="AA781" i="63"/>
  <c r="AA313" i="63"/>
  <c r="AA1892" i="63"/>
  <c r="AA1703" i="63"/>
  <c r="AA703" i="63"/>
  <c r="AA1754" i="63"/>
  <c r="AA2848" i="63"/>
  <c r="AA1189" i="63"/>
  <c r="AA3512" i="63"/>
  <c r="AA258" i="63"/>
  <c r="AA2845" i="63"/>
  <c r="AA1878" i="63"/>
  <c r="AA1321" i="63"/>
  <c r="AA2371" i="63"/>
  <c r="AA2839" i="63"/>
  <c r="AA2583" i="63"/>
  <c r="AA26" i="63"/>
  <c r="AA105" i="63"/>
  <c r="AA346" i="63"/>
  <c r="AA1037" i="63"/>
  <c r="AA2514" i="63"/>
  <c r="AA1428" i="63"/>
  <c r="AA1671" i="63"/>
  <c r="AA2251" i="63"/>
  <c r="AA459" i="63"/>
  <c r="AA1116" i="63"/>
  <c r="AA646" i="63"/>
  <c r="AA2111" i="63"/>
  <c r="AA3466" i="63"/>
  <c r="AA661" i="63"/>
  <c r="AA2130" i="63"/>
  <c r="AA1445" i="63"/>
  <c r="AA1520" i="63"/>
  <c r="AA3450" i="63"/>
  <c r="AA2742" i="63"/>
  <c r="AA2751" i="63"/>
  <c r="AA1188" i="63"/>
  <c r="AA2338" i="63"/>
  <c r="AA2364" i="63"/>
  <c r="AA3109" i="63"/>
  <c r="AA2426" i="63"/>
  <c r="AA207" i="63"/>
  <c r="AA3384" i="63"/>
  <c r="AA3043" i="63"/>
  <c r="AA621" i="63"/>
  <c r="AA3449" i="63"/>
  <c r="AA1318" i="63"/>
  <c r="AA3210" i="63"/>
  <c r="AA260" i="63"/>
  <c r="AA691" i="63"/>
  <c r="AA2297" i="63"/>
  <c r="AA1282" i="63"/>
  <c r="AA1679" i="63"/>
  <c r="AA2438" i="63"/>
  <c r="AA1062" i="63"/>
  <c r="AA3392" i="63"/>
  <c r="AA2610" i="63"/>
  <c r="AA2887" i="63"/>
  <c r="AA588" i="63"/>
  <c r="AA1165" i="63"/>
  <c r="AA1281" i="63"/>
  <c r="AA1326" i="63"/>
  <c r="AA2883" i="63"/>
  <c r="AA2394" i="63"/>
  <c r="AA2020" i="63"/>
  <c r="AA2733" i="63"/>
  <c r="AA1070" i="63"/>
  <c r="AA3360" i="63"/>
  <c r="AA2940" i="63"/>
  <c r="AA72" i="63"/>
  <c r="AA743" i="63"/>
  <c r="AA1814" i="63"/>
  <c r="AA3014" i="63"/>
  <c r="AA3030" i="63"/>
  <c r="AA1774" i="63"/>
  <c r="AA1502" i="63"/>
  <c r="AA543" i="63"/>
  <c r="AA1957" i="63"/>
  <c r="AA2768" i="63"/>
  <c r="AA1499" i="63"/>
  <c r="AA399" i="63"/>
  <c r="AA3086" i="63"/>
  <c r="AA2385" i="63"/>
  <c r="AA2899" i="63"/>
  <c r="AA984" i="63"/>
  <c r="AA830" i="63"/>
  <c r="AA2390" i="63"/>
  <c r="AA1190" i="63"/>
  <c r="AA2291" i="63"/>
  <c r="AA1742" i="63"/>
  <c r="AA620" i="63"/>
  <c r="AA44" i="63"/>
  <c r="AA1927" i="63"/>
  <c r="AA3302" i="63"/>
  <c r="AA1263" i="63"/>
  <c r="AA1332" i="63"/>
  <c r="AA559" i="63"/>
  <c r="AA764" i="63"/>
  <c r="AA1309" i="63"/>
  <c r="AA3364" i="63"/>
  <c r="AA2707" i="63"/>
  <c r="AA342" i="63"/>
  <c r="AA2760" i="63"/>
  <c r="AA1066" i="63"/>
  <c r="AA3199" i="63"/>
  <c r="AA3473" i="63"/>
  <c r="AA1417" i="63"/>
  <c r="AA2174" i="63"/>
  <c r="AA1399" i="63"/>
  <c r="AA3337" i="63"/>
  <c r="AA1154" i="63"/>
  <c r="AA1303" i="63"/>
  <c r="AA3303" i="63"/>
  <c r="AA805" i="63"/>
  <c r="AA265" i="63"/>
  <c r="AA3051" i="63"/>
  <c r="AA640" i="63"/>
  <c r="AA1184" i="63"/>
  <c r="AA877" i="63"/>
  <c r="AA1535" i="63"/>
  <c r="AA55" i="63"/>
  <c r="AA61" i="63"/>
  <c r="AA173" i="63"/>
  <c r="AA3404" i="63"/>
  <c r="AA881" i="63"/>
  <c r="AA3139" i="63"/>
  <c r="AA1844" i="63"/>
  <c r="AA1908" i="63"/>
  <c r="AA80" i="63"/>
  <c r="AA2691" i="63"/>
  <c r="AA831" i="63"/>
  <c r="AA3435" i="63"/>
  <c r="AA592" i="63"/>
  <c r="AA1636" i="63"/>
  <c r="AA2590" i="63"/>
  <c r="AA2192" i="63"/>
  <c r="AA1483" i="63"/>
  <c r="AA564" i="63"/>
  <c r="AA2508" i="63"/>
  <c r="AA3027" i="63"/>
  <c r="AA1874" i="63"/>
  <c r="AA568" i="63"/>
  <c r="AA241" i="63"/>
  <c r="AA70" i="63"/>
  <c r="AA1633" i="63"/>
  <c r="AA2682" i="63"/>
  <c r="AA3071" i="63"/>
  <c r="AA2876" i="63"/>
  <c r="AA567" i="63"/>
  <c r="AA315" i="63"/>
  <c r="AA3238" i="63"/>
  <c r="AA2037" i="63"/>
  <c r="AA3168" i="63"/>
  <c r="AA2535" i="63"/>
  <c r="AA165" i="63"/>
  <c r="AA2892" i="63"/>
  <c r="AA1848" i="63"/>
  <c r="AA959" i="63"/>
  <c r="AA1420" i="63"/>
  <c r="AA999" i="63"/>
  <c r="AA3369" i="63"/>
  <c r="AA2853" i="63"/>
  <c r="AA2705" i="63"/>
  <c r="AA2879" i="63"/>
  <c r="AA2970" i="63"/>
  <c r="AA252" i="63"/>
  <c r="AA2098" i="63"/>
  <c r="AA1366" i="63"/>
  <c r="AA2409" i="63"/>
  <c r="AA1569" i="63"/>
  <c r="AA1415" i="63"/>
  <c r="AA2351" i="63"/>
  <c r="AA2777" i="63"/>
  <c r="AA2001" i="63"/>
  <c r="AA1213" i="63"/>
  <c r="AA2263" i="63"/>
  <c r="AA2780" i="63"/>
  <c r="AA2630" i="63"/>
  <c r="AA2045" i="63"/>
  <c r="AA2413" i="63"/>
  <c r="AA1514" i="63"/>
  <c r="AA2375" i="63"/>
  <c r="AA96" i="63"/>
  <c r="AA2412" i="63"/>
  <c r="AA1202" i="63"/>
  <c r="AA838" i="63"/>
  <c r="AA713" i="63"/>
  <c r="AA2269" i="63"/>
  <c r="AA2877" i="63"/>
  <c r="AA1376" i="63"/>
  <c r="AA3325" i="63"/>
  <c r="AA779" i="63"/>
  <c r="AA2602" i="63"/>
  <c r="AA1839" i="63"/>
  <c r="AA2487" i="63"/>
  <c r="AA1934" i="63"/>
  <c r="AA1137" i="63"/>
  <c r="AA1039" i="63"/>
  <c r="AA1604" i="63"/>
  <c r="AA1416" i="63"/>
  <c r="AA3462" i="63"/>
  <c r="AA1411" i="63"/>
  <c r="AA1168" i="63"/>
  <c r="AA2944" i="63"/>
  <c r="AA3260" i="63"/>
  <c r="AA2828" i="63"/>
  <c r="AA3103" i="63"/>
  <c r="AA667" i="63"/>
  <c r="AA1194" i="63"/>
  <c r="AA2187" i="63"/>
  <c r="AA2965" i="63"/>
  <c r="AA3130" i="63"/>
  <c r="AA1014" i="63"/>
  <c r="AA2803" i="63"/>
  <c r="AA1163" i="63"/>
  <c r="AA1793" i="63"/>
  <c r="AA3472" i="63"/>
  <c r="AA3344" i="63"/>
  <c r="AA1905" i="63"/>
  <c r="AA117" i="63"/>
  <c r="AA2875" i="63"/>
  <c r="AA69" i="63"/>
  <c r="AA2280" i="63"/>
  <c r="AA3286" i="63"/>
  <c r="AA3551" i="63"/>
  <c r="AA1860" i="63"/>
  <c r="AA1617" i="63"/>
  <c r="AA384" i="63"/>
  <c r="AA449" i="63"/>
  <c r="AA2715" i="63"/>
  <c r="AA2681" i="63"/>
  <c r="AA1423" i="63"/>
  <c r="AA1740" i="63"/>
  <c r="AA2950" i="63"/>
  <c r="AA2558" i="63"/>
  <c r="AA1302" i="63"/>
  <c r="AA1607" i="63"/>
  <c r="AA2540" i="63"/>
  <c r="AA1812" i="63"/>
  <c r="AA430" i="63"/>
  <c r="AA2802" i="63"/>
  <c r="AA729" i="63"/>
  <c r="AA1198" i="63"/>
  <c r="AA1649" i="63"/>
  <c r="AA3503" i="63"/>
  <c r="AA1441" i="63"/>
  <c r="AA1788" i="63"/>
  <c r="AA1434" i="63"/>
  <c r="AA2570" i="63"/>
  <c r="AA2740" i="63"/>
  <c r="AA1226" i="63"/>
  <c r="AA122" i="63"/>
  <c r="AA1444" i="63"/>
  <c r="AA3521" i="63"/>
  <c r="AA1322" i="63"/>
  <c r="AA3242" i="63"/>
  <c r="AA557" i="63"/>
  <c r="AA493" i="63"/>
  <c r="AA1068" i="63"/>
  <c r="AA1419" i="63"/>
  <c r="AA3135" i="63"/>
  <c r="AA1136" i="63"/>
  <c r="AA1249" i="63"/>
  <c r="AA1435" i="63"/>
  <c r="AA1534" i="63"/>
  <c r="AA93" i="63"/>
  <c r="AA2912" i="63"/>
  <c r="AA2459" i="63"/>
  <c r="AA2258" i="63"/>
  <c r="AA689" i="63"/>
  <c r="AA968" i="63"/>
  <c r="AA2595" i="63"/>
  <c r="AA497" i="63"/>
  <c r="AA746" i="63"/>
  <c r="AA3188" i="63"/>
  <c r="AA1135" i="63"/>
  <c r="AA3493" i="63"/>
  <c r="AA1968" i="63"/>
  <c r="AA2667" i="63"/>
  <c r="AA1598" i="63"/>
  <c r="AA3224" i="63"/>
  <c r="AA1930" i="63"/>
  <c r="AA2830" i="63"/>
  <c r="AA436" i="63"/>
  <c r="AA2572" i="63"/>
  <c r="AA1433" i="63"/>
  <c r="AA2523" i="63"/>
  <c r="AA3538" i="63"/>
  <c r="AA2388" i="63"/>
  <c r="AA1715" i="63"/>
  <c r="AA2101" i="63"/>
  <c r="AA1710" i="63"/>
  <c r="AA3013" i="63"/>
  <c r="AA3229" i="63"/>
  <c r="AA2046" i="63"/>
  <c r="AA1276" i="63"/>
  <c r="AA248" i="63"/>
  <c r="AA2483" i="63"/>
  <c r="AA3045" i="63"/>
  <c r="AA607" i="63"/>
  <c r="AA1269" i="63"/>
  <c r="AA3376" i="63"/>
  <c r="AA1438" i="63"/>
  <c r="AA1167" i="63"/>
  <c r="AA3187" i="63"/>
  <c r="AA2964" i="63"/>
  <c r="AA129" i="63"/>
  <c r="AA923" i="63"/>
  <c r="AA3306" i="63"/>
  <c r="AA3399" i="63"/>
  <c r="AA1712" i="63"/>
  <c r="AA1242" i="63"/>
  <c r="AA2264" i="63"/>
  <c r="AA1755" i="63"/>
  <c r="AA1468" i="63"/>
  <c r="AA3345" i="63"/>
  <c r="AA484" i="63"/>
  <c r="AA2024" i="63"/>
  <c r="AA312" i="63"/>
  <c r="AA1024" i="63"/>
  <c r="AA3469" i="63"/>
  <c r="AA904" i="63"/>
  <c r="AA1267" i="63"/>
  <c r="AA2312" i="63"/>
  <c r="AA1550" i="63"/>
  <c r="AA95" i="63"/>
  <c r="AA2999" i="63"/>
  <c r="AA1449" i="63"/>
  <c r="AA273" i="63"/>
  <c r="AA990" i="63"/>
  <c r="AA2521" i="63"/>
  <c r="AA2386" i="63"/>
  <c r="AA3526" i="63"/>
  <c r="AA1142" i="63"/>
  <c r="AA501" i="63"/>
  <c r="AA1038" i="63"/>
  <c r="AA2712" i="63"/>
  <c r="AA3196" i="63"/>
  <c r="AA3359" i="63"/>
  <c r="AA1223" i="63"/>
  <c r="AA2548" i="63"/>
  <c r="AA3004" i="63"/>
  <c r="AA1018" i="63"/>
  <c r="AA1753" i="63"/>
  <c r="AA1845" i="63"/>
  <c r="AA2172" i="63"/>
  <c r="AA2758" i="63"/>
  <c r="AA1837" i="63"/>
  <c r="AA1622" i="63"/>
  <c r="AA2356" i="63"/>
  <c r="AA3079" i="63"/>
  <c r="AA2615" i="63"/>
  <c r="AA3021" i="63"/>
  <c r="AA3011" i="63"/>
  <c r="AA2253" i="63"/>
  <c r="AA1094" i="63"/>
  <c r="AA1012" i="63"/>
  <c r="AA3087" i="63"/>
  <c r="AA3460" i="63"/>
  <c r="AA1907" i="63"/>
  <c r="AA2232" i="63"/>
  <c r="AA727" i="63"/>
  <c r="AA2581" i="63"/>
  <c r="AA2311" i="63"/>
  <c r="AA318" i="63"/>
  <c r="AA2966" i="63"/>
  <c r="AA2213" i="63"/>
  <c r="AA426" i="63"/>
  <c r="AA858" i="63"/>
  <c r="AA1291" i="63"/>
  <c r="AA1592" i="63"/>
  <c r="AA1347" i="63"/>
  <c r="AA2706" i="63"/>
  <c r="AA2870" i="63"/>
  <c r="AA3234" i="63"/>
  <c r="AA1571" i="63"/>
  <c r="AA3461" i="63"/>
  <c r="AA1559" i="63"/>
  <c r="AA137" i="63"/>
  <c r="AA2408" i="63"/>
  <c r="AA3169" i="63"/>
  <c r="AA3084" i="63"/>
  <c r="AA2567" i="63"/>
  <c r="AA2515" i="63"/>
  <c r="AA708" i="63"/>
  <c r="AA195" i="63"/>
  <c r="AA3509" i="63"/>
  <c r="AA1897" i="63"/>
  <c r="AA940" i="63"/>
  <c r="AA1894" i="63"/>
  <c r="AA1746" i="63"/>
  <c r="AA171" i="63"/>
  <c r="AA522" i="63"/>
  <c r="AA1982" i="63"/>
  <c r="AA2196" i="63"/>
  <c r="AA525" i="63"/>
  <c r="AA2699" i="63"/>
  <c r="AA1231" i="63"/>
  <c r="AA3292" i="63"/>
  <c r="AA2104" i="63"/>
  <c r="AA1091" i="63"/>
  <c r="AA2650" i="63"/>
  <c r="AA1251" i="63"/>
  <c r="AA989" i="63"/>
  <c r="AA1173" i="63"/>
  <c r="AA2719" i="63"/>
  <c r="AA3034" i="63"/>
  <c r="AA1748" i="63"/>
  <c r="AA788" i="63"/>
  <c r="AA2340" i="63"/>
  <c r="AA3235" i="63"/>
  <c r="AA46" i="63"/>
  <c r="AA1801" i="63"/>
  <c r="AA1146" i="63"/>
  <c r="AA1317" i="63"/>
  <c r="AA1635" i="63"/>
  <c r="AA3377" i="63"/>
  <c r="AA3142" i="63"/>
  <c r="AA2072" i="63"/>
  <c r="AA3430" i="63"/>
  <c r="AA1271" i="63"/>
  <c r="AA1508" i="63"/>
  <c r="AA1872" i="63"/>
  <c r="AA2909" i="63"/>
  <c r="AA1041" i="63"/>
  <c r="AA2772" i="63"/>
  <c r="AA1238" i="63"/>
  <c r="AA2303" i="63"/>
  <c r="AA1643" i="63"/>
  <c r="AA1381" i="63"/>
  <c r="AA3297" i="63"/>
  <c r="AA1011" i="63"/>
  <c r="AA1602" i="63"/>
  <c r="AA945" i="63"/>
  <c r="AA1170" i="63"/>
  <c r="AA2788" i="63"/>
  <c r="AA503" i="63"/>
  <c r="AA2336" i="63"/>
  <c r="AA145" i="63"/>
  <c r="AA2363" i="63"/>
  <c r="AA1254" i="63"/>
  <c r="AA319" i="63"/>
  <c r="AA2141" i="63"/>
  <c r="AA1909" i="63"/>
  <c r="AA2620" i="63"/>
  <c r="AA998" i="63"/>
  <c r="AA2516" i="63"/>
  <c r="AA741" i="63"/>
  <c r="AA467" i="63"/>
  <c r="AA270" i="63"/>
  <c r="AA2427" i="63"/>
  <c r="AA1966" i="63"/>
  <c r="AA1314" i="63"/>
  <c r="AA2559" i="63"/>
  <c r="AA2093" i="63"/>
  <c r="AA192" i="63"/>
  <c r="AA505" i="63"/>
  <c r="AA335" i="63"/>
  <c r="AA861" i="63"/>
  <c r="AA1904" i="63"/>
  <c r="AA2348" i="63"/>
  <c r="AA1794" i="63"/>
  <c r="AA760" i="63"/>
  <c r="AA2660" i="63"/>
  <c r="AA1822" i="63"/>
  <c r="AA2457" i="63"/>
  <c r="AA1798" i="63"/>
  <c r="AA896" i="63"/>
  <c r="AA1959" i="63"/>
  <c r="AA2683" i="63"/>
  <c r="AA1067" i="63"/>
  <c r="AA1851" i="63"/>
  <c r="AA996" i="63"/>
  <c r="AA130" i="63"/>
  <c r="AA231" i="63"/>
  <c r="AA2127" i="63"/>
  <c r="AA1287" i="63"/>
  <c r="AA2865" i="63"/>
  <c r="AA666" i="63"/>
  <c r="AA83" i="63"/>
  <c r="AA953" i="63"/>
  <c r="AA1823" i="63"/>
  <c r="AA2605" i="63"/>
  <c r="AA1662" i="63"/>
  <c r="AA174" i="63"/>
  <c r="AA2379" i="63"/>
  <c r="AA478" i="63"/>
  <c r="AA1836" i="63"/>
  <c r="AA3149" i="63"/>
  <c r="AA2901" i="63"/>
  <c r="AA2851" i="63"/>
  <c r="AA396" i="63"/>
  <c r="AA2335" i="63"/>
  <c r="AA2182" i="63"/>
  <c r="AA1058" i="63"/>
  <c r="AA2531" i="63"/>
  <c r="AA2347" i="63"/>
  <c r="AA1458" i="63"/>
  <c r="AA2094" i="63"/>
  <c r="AA700" i="63"/>
  <c r="AA965" i="63"/>
  <c r="AA306" i="63"/>
  <c r="AA2763" i="63"/>
  <c r="AA414" i="63"/>
  <c r="AA3333" i="63"/>
  <c r="AA2629" i="63"/>
  <c r="AA1584" i="63"/>
  <c r="AA1616" i="63"/>
  <c r="AA924" i="63"/>
  <c r="AA2609" i="63"/>
  <c r="AA3133" i="63"/>
  <c r="AA715" i="63"/>
  <c r="AA2638" i="63"/>
  <c r="AA1300" i="63"/>
  <c r="AA3439" i="63"/>
  <c r="AA611" i="63"/>
  <c r="AA2618" i="63"/>
  <c r="AA3059" i="63"/>
  <c r="AA2606" i="63"/>
  <c r="AA506" i="63"/>
  <c r="AA943" i="63"/>
  <c r="AA1333" i="63"/>
  <c r="AA1268" i="63"/>
  <c r="AA1099" i="63"/>
  <c r="AA3253" i="63"/>
  <c r="AA3183" i="63"/>
  <c r="AA3396" i="63"/>
  <c r="AA3514" i="63"/>
  <c r="AA3065" i="63"/>
  <c r="AA2106" i="63"/>
  <c r="AA720" i="63"/>
  <c r="AA623" i="63"/>
  <c r="AA2162" i="63"/>
  <c r="AA1573" i="63"/>
  <c r="AA1119" i="63"/>
  <c r="AA1564" i="63"/>
  <c r="AA3024" i="63"/>
  <c r="AA1337" i="63"/>
  <c r="AA109" i="63"/>
  <c r="AA1768" i="63"/>
  <c r="AA1026" i="63"/>
  <c r="AA2895" i="63"/>
  <c r="AA2078" i="63"/>
  <c r="AA1749" i="63"/>
  <c r="AA687" i="63"/>
  <c r="AA1390" i="63"/>
  <c r="AA2265" i="63"/>
  <c r="AA1863" i="63"/>
  <c r="AA2226" i="63"/>
  <c r="AA344" i="63"/>
  <c r="AA2466" i="63"/>
  <c r="AA909" i="63"/>
  <c r="AA1220" i="63"/>
  <c r="AA2326" i="63"/>
  <c r="AA2139" i="63"/>
  <c r="AA303" i="63"/>
  <c r="AA1785" i="63"/>
  <c r="AA3442" i="63"/>
  <c r="AA863" i="63"/>
  <c r="AA2824" i="63"/>
  <c r="AA1106" i="63"/>
  <c r="AA2282" i="63"/>
  <c r="AA356" i="63"/>
  <c r="AA1947" i="63"/>
  <c r="AA2278" i="63"/>
  <c r="AA926" i="63"/>
  <c r="AA2850" i="63"/>
  <c r="AA2591" i="63"/>
  <c r="AA3257" i="63"/>
  <c r="AA68" i="63"/>
  <c r="AA2652" i="63"/>
  <c r="AA1424" i="63"/>
  <c r="AA1871" i="63"/>
  <c r="AA1990" i="63"/>
  <c r="AA3165" i="63"/>
  <c r="AA1575" i="63"/>
  <c r="AA3053" i="63"/>
  <c r="AA602" i="63"/>
  <c r="AA2798" i="63"/>
  <c r="AA3300" i="63"/>
  <c r="AA2126" i="63"/>
  <c r="AA2043" i="63"/>
  <c r="AA1989" i="63"/>
  <c r="AA1747" i="63"/>
  <c r="AA929" i="63"/>
  <c r="AA765" i="63"/>
  <c r="AA1797" i="63"/>
  <c r="AA250" i="63"/>
  <c r="AA1422" i="63"/>
  <c r="AA3174" i="63"/>
  <c r="AA794" i="63"/>
  <c r="AA269" i="63"/>
  <c r="AA570" i="63"/>
  <c r="AA2474" i="63"/>
  <c r="AA2230" i="63"/>
  <c r="AA1108" i="63"/>
  <c r="AA2505" i="63"/>
  <c r="AA826" i="63"/>
  <c r="AA3154" i="63"/>
  <c r="AA1056" i="63"/>
  <c r="AA2183" i="63"/>
  <c r="AA2526" i="63"/>
  <c r="AA2145" i="63"/>
  <c r="AA2284" i="63"/>
  <c r="AA638" i="63"/>
  <c r="AA1964" i="63"/>
  <c r="AA1475" i="63"/>
  <c r="AA2257" i="63"/>
  <c r="AA435" i="63"/>
  <c r="AA1922" i="63"/>
  <c r="AA2687" i="63"/>
  <c r="AA2164" i="63"/>
  <c r="AA2898" i="63"/>
  <c r="AA177" i="63"/>
  <c r="AA1425" i="63"/>
  <c r="AA429" i="63"/>
  <c r="AA3441" i="63"/>
  <c r="AA2767" i="63"/>
  <c r="AA3266" i="63"/>
  <c r="AA1694" i="63"/>
  <c r="AA1609" i="63"/>
  <c r="AA280" i="63"/>
  <c r="AA33" i="63"/>
  <c r="AA2791" i="63"/>
  <c r="AA2829" i="63"/>
  <c r="AA1757" i="63"/>
  <c r="AA682" i="63"/>
  <c r="AA3171" i="63"/>
  <c r="AA2053" i="63"/>
  <c r="AA143" i="63"/>
  <c r="AA23" i="63"/>
  <c r="AA3543" i="63"/>
  <c r="AA1940" i="63"/>
  <c r="AA1994" i="63"/>
  <c r="AA214" i="63"/>
  <c r="AA1654" i="63"/>
  <c r="AA350" i="63"/>
  <c r="AA2064" i="63"/>
  <c r="AA958" i="63"/>
  <c r="AA1641" i="63"/>
  <c r="AA196" i="63"/>
  <c r="AA1676" i="63"/>
  <c r="AA3143" i="63"/>
  <c r="AA1563" i="63"/>
  <c r="AA740" i="63"/>
  <c r="AA2334" i="63"/>
  <c r="AA48" i="63"/>
  <c r="AA2599" i="63"/>
  <c r="AA3421" i="63"/>
  <c r="AA1379" i="63"/>
  <c r="AA1570" i="63"/>
  <c r="AA2557" i="63"/>
  <c r="AA1952" i="63"/>
  <c r="AA1500" i="63"/>
  <c r="AA2813" i="63"/>
  <c r="AA3535" i="63"/>
  <c r="AA1929" i="63"/>
  <c r="AA2207" i="63"/>
  <c r="AA1646" i="63"/>
  <c r="AA532" i="63"/>
  <c r="AA3391" i="63"/>
  <c r="AA2734" i="63"/>
  <c r="AA1769" i="63"/>
  <c r="AA1442" i="63"/>
  <c r="AA3020" i="63"/>
  <c r="AA882" i="63"/>
  <c r="AA770" i="63"/>
  <c r="AA40" i="63"/>
  <c r="AA876" i="63"/>
  <c r="AA3200" i="63"/>
  <c r="AA3525" i="63"/>
  <c r="AA2841" i="63"/>
  <c r="AA1460" i="63"/>
  <c r="AA232" i="63"/>
  <c r="AA2888" i="63"/>
  <c r="AA3481" i="63"/>
  <c r="AA2341" i="63"/>
  <c r="AA2246" i="63"/>
  <c r="AA1111" i="63"/>
  <c r="AA1495" i="63"/>
  <c r="AA2728" i="63"/>
  <c r="AA3005" i="63"/>
  <c r="AA2700" i="63"/>
  <c r="AA1656" i="63"/>
  <c r="AA1265" i="63"/>
  <c r="AA2995" i="63"/>
  <c r="AA683" i="63"/>
  <c r="AA2060" i="63"/>
  <c r="AA828" i="63"/>
  <c r="AA992" i="63"/>
  <c r="AA3519" i="63"/>
  <c r="AA1115" i="63"/>
  <c r="AA1076" i="63"/>
  <c r="AA3164" i="63"/>
  <c r="AA3289" i="63"/>
  <c r="AA3017" i="63"/>
  <c r="AA2454" i="63"/>
  <c r="AA2087" i="63"/>
  <c r="AA373" i="63"/>
  <c r="AA2444" i="63"/>
  <c r="AA3241" i="63"/>
  <c r="AA2154" i="63"/>
  <c r="AA811" i="63"/>
  <c r="AA1158" i="63"/>
  <c r="AA1412" i="63"/>
  <c r="AA2573" i="63"/>
  <c r="AA657" i="63"/>
  <c r="AA1398" i="63"/>
  <c r="AA401" i="63"/>
  <c r="AA1079" i="63"/>
  <c r="AA1733" i="63"/>
  <c r="AA973" i="63"/>
  <c r="AA3070" i="63"/>
  <c r="AA334" i="63"/>
  <c r="AA659" i="63"/>
  <c r="AA2814" i="63"/>
  <c r="AA2032" i="63"/>
  <c r="AA3176" i="63"/>
  <c r="AA783" i="63"/>
  <c r="AA3455" i="63"/>
  <c r="AA404" i="63"/>
  <c r="AA3237" i="63"/>
  <c r="AA2872" i="63"/>
  <c r="AA2671" i="63"/>
  <c r="AA3223" i="63"/>
  <c r="AA2529" i="63"/>
  <c r="AA1440" i="63"/>
  <c r="AA1942" i="63"/>
  <c r="AA798" i="63"/>
  <c r="AA1164" i="63"/>
  <c r="AA2019" i="63"/>
  <c r="AA2714" i="63"/>
  <c r="AA3530" i="63"/>
  <c r="AA364" i="63"/>
  <c r="AA1528" i="63"/>
  <c r="AA1059" i="63"/>
  <c r="AA1709" i="63"/>
  <c r="AA2969" i="63"/>
  <c r="AA3098" i="63"/>
  <c r="AA2477" i="63"/>
  <c r="AA3208" i="63"/>
  <c r="AA3291" i="63"/>
  <c r="AA3026" i="63"/>
  <c r="AA1299" i="63"/>
  <c r="AA1853" i="63"/>
  <c r="AA1451" i="63"/>
  <c r="AA2239" i="63"/>
  <c r="AA111" i="63"/>
  <c r="AA2981" i="63"/>
  <c r="AA496" i="63"/>
  <c r="AA1660" i="63"/>
  <c r="AA1007" i="63"/>
  <c r="AA1466" i="63"/>
  <c r="AA3425" i="63"/>
  <c r="AA1515" i="63"/>
  <c r="AA1410" i="63"/>
  <c r="AA2131" i="63"/>
  <c r="AA3528" i="63"/>
  <c r="AA3001" i="63"/>
  <c r="AA2277" i="63"/>
  <c r="AA3141" i="63"/>
  <c r="AA868" i="63"/>
  <c r="AA1898" i="63"/>
  <c r="AA2254" i="63"/>
  <c r="AA2543" i="63"/>
  <c r="AA2607" i="63"/>
  <c r="AA762" i="63"/>
  <c r="AA3454" i="63"/>
  <c r="AA1673" i="63"/>
  <c r="AA1615" i="63"/>
  <c r="AA739" i="63"/>
  <c r="AA367" i="63"/>
  <c r="AA35" i="63"/>
  <c r="AA3372" i="63"/>
  <c r="AA1642" i="63"/>
  <c r="AA1701" i="63"/>
  <c r="AA3146" i="63"/>
  <c r="AA2566" i="63"/>
  <c r="AA27" i="63"/>
  <c r="AA1407" i="63"/>
  <c r="AA2584" i="63"/>
  <c r="AA112" i="63"/>
  <c r="AA2217" i="63"/>
  <c r="AA2071" i="63"/>
  <c r="AA3178" i="63"/>
  <c r="AA2330" i="63"/>
  <c r="AA889" i="63"/>
  <c r="AA2794" i="63"/>
  <c r="AA2221" i="63"/>
  <c r="AA267" i="63"/>
  <c r="AA1975" i="63"/>
  <c r="AA1484" i="63"/>
  <c r="AA1127" i="63"/>
  <c r="AA574" i="63"/>
  <c r="AA278" i="63"/>
  <c r="AA1763" i="63"/>
  <c r="AA3415" i="63"/>
  <c r="AA649" i="63"/>
  <c r="AA869" i="63"/>
  <c r="AA1974" i="63"/>
  <c r="AA2881" i="63"/>
  <c r="AA2123" i="63"/>
  <c r="AA792" i="63"/>
  <c r="AA372" i="63"/>
  <c r="AA884" i="63"/>
  <c r="AA66" i="63"/>
  <c r="AA922" i="63"/>
  <c r="AA310" i="63"/>
  <c r="AA2837" i="63"/>
  <c r="AA1501" i="63"/>
  <c r="AA2366" i="63"/>
  <c r="AA2197" i="63"/>
  <c r="AA1009" i="63"/>
  <c r="AA2495" i="63"/>
  <c r="AA1883" i="63"/>
  <c r="AA582" i="63"/>
  <c r="AA1155" i="63"/>
  <c r="AA409" i="63"/>
  <c r="AA2513" i="63"/>
  <c r="AA3123" i="63"/>
  <c r="AA3311" i="63"/>
  <c r="AA2491" i="63"/>
  <c r="AA392" i="63"/>
  <c r="AA1621" i="63"/>
  <c r="AA3029" i="63"/>
  <c r="AA124" i="63"/>
  <c r="AA1870" i="63"/>
  <c r="AA891" i="63"/>
  <c r="AA2858" i="63"/>
  <c r="AA2880" i="63"/>
  <c r="AA2925" i="63"/>
  <c r="AA504" i="63"/>
  <c r="AA3335" i="63"/>
  <c r="AA1704" i="63"/>
  <c r="AA2204" i="63"/>
  <c r="AA389" i="63"/>
  <c r="AA1821" i="63"/>
  <c r="AA1672" i="63"/>
  <c r="AA56" i="63"/>
  <c r="AA2031" i="63"/>
  <c r="AA946" i="63"/>
  <c r="AA3438" i="63"/>
  <c r="AA2646" i="63"/>
  <c r="AA1741" i="63"/>
  <c r="AA1669" i="63"/>
  <c r="AA780" i="63"/>
  <c r="AA2003" i="63"/>
  <c r="AA919" i="63"/>
  <c r="AA490" i="63"/>
  <c r="AA2971" i="63"/>
  <c r="AA3467" i="63"/>
  <c r="AA2748" i="63"/>
  <c r="AA2921" i="63"/>
  <c r="AA2244" i="63"/>
  <c r="AA545" i="63"/>
  <c r="AA3192" i="63"/>
  <c r="AA212" i="63"/>
  <c r="AA1963" i="63"/>
  <c r="AA613" i="63"/>
  <c r="AA3191" i="63"/>
  <c r="AA1873" i="63"/>
  <c r="AA2978" i="63"/>
  <c r="AA1692" i="63"/>
  <c r="AA2233" i="63"/>
  <c r="AA1828" i="63"/>
  <c r="AA2339" i="63"/>
  <c r="AA3539" i="63"/>
  <c r="AA1924" i="63"/>
  <c r="AA1272" i="63"/>
  <c r="AA2292" i="63"/>
  <c r="AA2211" i="63"/>
  <c r="AA2138" i="63"/>
  <c r="AA3373" i="63"/>
  <c r="AA2012" i="63"/>
  <c r="AA1208" i="63"/>
  <c r="AA2562" i="63"/>
  <c r="AA2998" i="63"/>
  <c r="AA2539" i="63"/>
  <c r="AA2006" i="63"/>
  <c r="AA3181" i="63"/>
  <c r="AA2542" i="63"/>
  <c r="AA2807" i="63"/>
  <c r="AA390" i="63"/>
  <c r="AA2564" i="63"/>
  <c r="AA2440" i="63"/>
  <c r="AA21" i="63"/>
  <c r="AA1224" i="63"/>
  <c r="AA2070" i="63"/>
  <c r="AA3356" i="63"/>
  <c r="AA428" i="63"/>
  <c r="AA3432" i="63"/>
  <c r="AA365" i="63"/>
  <c r="AA2924" i="63"/>
  <c r="AA2425" i="63"/>
  <c r="AA3284" i="63"/>
  <c r="AA164" i="63"/>
  <c r="AA3075" i="63"/>
  <c r="AA1182" i="63"/>
  <c r="AA1296" i="63"/>
  <c r="AA2407" i="63"/>
  <c r="AA2820" i="63"/>
  <c r="AA981" i="63"/>
  <c r="AA855" i="63"/>
  <c r="AA1279" i="63"/>
  <c r="AA2063" i="63"/>
  <c r="AA2342" i="63"/>
  <c r="AA1408" i="63"/>
  <c r="AA1689" i="63"/>
  <c r="AA824" i="63"/>
  <c r="AA2005" i="63"/>
  <c r="AA2355" i="63"/>
  <c r="AA57" i="63"/>
  <c r="AA1965" i="63"/>
  <c r="AA1383" i="63"/>
  <c r="AA2406" i="63"/>
  <c r="AA1316" i="63"/>
  <c r="AA2692" i="63"/>
  <c r="AA2507" i="63"/>
  <c r="AA62" i="63"/>
  <c r="AA1072" i="63"/>
  <c r="AA954" i="63"/>
  <c r="AA2469" i="63"/>
  <c r="AA2704" i="63"/>
  <c r="AA1736" i="63"/>
  <c r="AA1890" i="63"/>
  <c r="AA3259" i="63"/>
  <c r="AA3368" i="63"/>
  <c r="AA1461" i="63"/>
  <c r="AA3166" i="63"/>
  <c r="AA1978" i="63"/>
  <c r="AA991" i="63"/>
  <c r="AA1985" i="63"/>
  <c r="AA3546" i="63"/>
  <c r="AA201" i="63"/>
  <c r="AA2057" i="63"/>
  <c r="AA1253" i="63"/>
  <c r="AA1900" i="63"/>
  <c r="AA1901" i="63"/>
  <c r="AA1486" i="63"/>
  <c r="AA3387" i="63"/>
  <c r="AA369" i="63"/>
  <c r="AA1087" i="63"/>
  <c r="AA2754" i="63"/>
  <c r="AA2949" i="63"/>
  <c r="AA3403" i="63"/>
  <c r="AA1830" i="63"/>
  <c r="AA2419" i="63"/>
  <c r="AA673" i="63"/>
  <c r="AA2840" i="63"/>
  <c r="AA2004" i="63"/>
  <c r="AA3153" i="63"/>
  <c r="AA2815" i="63"/>
  <c r="AA3076" i="63"/>
  <c r="AA1375" i="63"/>
  <c r="AA712" i="63"/>
  <c r="AA1104" i="63"/>
  <c r="AA2153" i="63"/>
  <c r="AA466" i="63"/>
  <c r="AA2696" i="63"/>
  <c r="AA3314" i="63"/>
  <c r="AA3375" i="63"/>
  <c r="AA2088" i="63"/>
  <c r="AA3206" i="63"/>
  <c r="AA1734" i="63"/>
  <c r="AA3457" i="63"/>
  <c r="AA2099" i="63"/>
  <c r="AA1207" i="63"/>
  <c r="AA1611" i="63"/>
  <c r="AA380" i="63"/>
  <c r="AA259" i="63"/>
  <c r="AA320" i="63"/>
  <c r="AA3231" i="63"/>
  <c r="AA3270" i="63"/>
  <c r="AA52" i="63"/>
  <c r="AA600" i="63"/>
  <c r="AA2238" i="63"/>
  <c r="AA284" i="63"/>
  <c r="AA2017" i="63"/>
  <c r="AA1984" i="63"/>
  <c r="AA2047" i="63"/>
  <c r="AA1209" i="63"/>
  <c r="AA3157" i="63"/>
  <c r="AA1384" i="63"/>
  <c r="AA3496" i="63"/>
  <c r="AA281" i="63"/>
  <c r="AA1262" i="63"/>
  <c r="AA2157" i="63"/>
  <c r="AA3279" i="63"/>
  <c r="AA1367" i="63"/>
  <c r="AA2314" i="63"/>
  <c r="AA179" i="63"/>
  <c r="AA1969" i="63"/>
  <c r="AA2097" i="63"/>
  <c r="AA411" i="63"/>
  <c r="AA457" i="63"/>
  <c r="AA1613" i="63"/>
  <c r="AA821" i="63"/>
  <c r="AA2916" i="63"/>
  <c r="AA2249" i="63"/>
  <c r="AA3440" i="63"/>
  <c r="AA3015" i="63"/>
  <c r="AA2776" i="63"/>
  <c r="AA2985" i="63"/>
  <c r="AA888" i="63"/>
  <c r="AA1270" i="63"/>
  <c r="AA3271" i="63"/>
  <c r="AA1546" i="63"/>
  <c r="AA3381" i="63"/>
  <c r="AA773" i="63"/>
  <c r="AA2453" i="63"/>
  <c r="AA2536" i="63"/>
  <c r="AA944" i="63"/>
  <c r="AA235" i="63"/>
  <c r="AA3414" i="63"/>
  <c r="AA2441" i="63"/>
  <c r="AA160" i="63"/>
  <c r="AA1991" i="63"/>
  <c r="AA3136" i="63"/>
  <c r="AA590" i="63"/>
  <c r="AA2565" i="63"/>
  <c r="AA3531" i="63"/>
  <c r="AA1260" i="63"/>
  <c r="AA103" i="63"/>
  <c r="AA3474" i="63"/>
  <c r="AA217" i="63"/>
  <c r="AA107" i="63"/>
  <c r="AA2437" i="63"/>
  <c r="AA3468" i="63"/>
  <c r="AA2497" i="63"/>
  <c r="AA3506" i="63"/>
  <c r="AA670" i="63"/>
  <c r="AA3082" i="63"/>
  <c r="AA809" i="63"/>
  <c r="AA2091" i="63"/>
  <c r="AA2527" i="63"/>
  <c r="AA2672" i="63"/>
  <c r="AA1818" i="63"/>
  <c r="AA1003" i="63"/>
  <c r="AA1962" i="63"/>
  <c r="AA2310" i="63"/>
  <c r="AA972" i="63"/>
  <c r="AA140" i="63"/>
  <c r="AA3170" i="63"/>
  <c r="AA565" i="63"/>
  <c r="AA1572" i="63"/>
  <c r="AA3304" i="63"/>
  <c r="AA887" i="63"/>
  <c r="AA618" i="63"/>
  <c r="AA458" i="63"/>
  <c r="AA1098" i="63"/>
  <c r="AA3239" i="63"/>
  <c r="AA1177" i="63"/>
  <c r="AA74" i="63"/>
  <c r="AA2327" i="63"/>
  <c r="AA2193" i="63"/>
  <c r="AA3428" i="63"/>
  <c r="AA1080" i="63"/>
  <c r="AA2370" i="63"/>
  <c r="AA3420" i="63"/>
  <c r="AA1806" i="63"/>
  <c r="AA3204" i="63"/>
  <c r="AA1437" i="63"/>
  <c r="AA3036" i="63"/>
  <c r="AA2404" i="63"/>
  <c r="AA1678" i="63"/>
  <c r="AA351" i="63"/>
  <c r="AA632" i="63"/>
  <c r="AA845" i="63"/>
  <c r="AA1301" i="63"/>
  <c r="AA2689" i="63"/>
  <c r="AA1739" i="63"/>
  <c r="AA1005" i="63"/>
  <c r="AA2677" i="63"/>
  <c r="AA1625" i="63"/>
  <c r="AA64" i="63"/>
  <c r="AA100" i="63"/>
  <c r="AA464" i="63"/>
  <c r="AA2619" i="63"/>
  <c r="AA287" i="63"/>
  <c r="AA624" i="63"/>
  <c r="AA2862" i="63"/>
  <c r="AA714" i="63"/>
  <c r="AA1790" i="63"/>
  <c r="AA818" i="63"/>
  <c r="AA2866" i="63"/>
  <c r="AA1690" i="63"/>
  <c r="AA2283" i="63"/>
  <c r="AA3310" i="63"/>
  <c r="AA1510" i="63"/>
  <c r="AA2452" i="63"/>
  <c r="AA2616" i="63"/>
  <c r="AA1891" i="63"/>
  <c r="AA748" i="63"/>
  <c r="AA2979" i="63"/>
  <c r="AA2588" i="63"/>
  <c r="AA1393" i="63"/>
  <c r="AA3093" i="63"/>
  <c r="AA705" i="63"/>
  <c r="AA2476" i="63"/>
  <c r="AA327" i="63"/>
  <c r="AA3365" i="63"/>
  <c r="AA2977" i="63"/>
  <c r="AA172" i="63"/>
  <c r="AA3471" i="63"/>
  <c r="AA479" i="63"/>
  <c r="AA3294" i="63"/>
  <c r="AA1833" i="63"/>
  <c r="AA2248" i="63"/>
  <c r="AA3074" i="63"/>
  <c r="AA964" i="63"/>
  <c r="AA518" i="63"/>
  <c r="AA276" i="63"/>
  <c r="AA742" i="63"/>
  <c r="AA2391" i="63"/>
  <c r="AA1352" i="63"/>
  <c r="AA244" i="63"/>
  <c r="AA523" i="63"/>
  <c r="AA289" i="63"/>
  <c r="AA706" i="63"/>
  <c r="AA677" i="63"/>
  <c r="AA931" i="63"/>
  <c r="AA1945" i="63"/>
  <c r="AA1370" i="63"/>
  <c r="AA1706" i="63"/>
  <c r="AA199" i="63"/>
  <c r="AA2285" i="63"/>
  <c r="AA3446" i="63"/>
  <c r="AA1981" i="63"/>
  <c r="T85" i="70"/>
  <c r="T84" i="70"/>
  <c r="E33" i="84"/>
  <c r="T24" i="63"/>
  <c r="E39" i="84"/>
  <c r="T101" i="70"/>
  <c r="T98" i="70"/>
  <c r="T74" i="70"/>
  <c r="T109" i="70"/>
  <c r="T23" i="63"/>
  <c r="T103" i="70"/>
  <c r="E49" i="84"/>
  <c r="E41" i="84"/>
  <c r="T107" i="70"/>
  <c r="T99" i="70"/>
  <c r="T86" i="70"/>
  <c r="T108" i="70"/>
  <c r="T27" i="63"/>
  <c r="E61" i="84"/>
  <c r="E47" i="84"/>
  <c r="E37" i="84"/>
  <c r="E32" i="84"/>
  <c r="T110" i="70"/>
  <c r="T106" i="70"/>
  <c r="T104" i="70"/>
  <c r="T79" i="70"/>
  <c r="AA2496" i="70"/>
  <c r="AA2773" i="70"/>
  <c r="AA28" i="70"/>
  <c r="AA3177" i="70"/>
  <c r="AA648" i="70"/>
  <c r="AA3336" i="70"/>
  <c r="AA3412" i="70"/>
  <c r="AA597" i="70"/>
  <c r="AA3188" i="70"/>
  <c r="AA1967" i="70"/>
  <c r="AA2634" i="70"/>
  <c r="AA2464" i="70"/>
  <c r="AA1029" i="70"/>
  <c r="AA412" i="70"/>
  <c r="AA2646" i="70"/>
  <c r="AA1577" i="70"/>
  <c r="AA842" i="70"/>
  <c r="AA2193" i="70"/>
  <c r="AA2700" i="70"/>
  <c r="AA1721" i="70"/>
  <c r="AA3326" i="70"/>
  <c r="AA2738" i="70"/>
  <c r="AA1830" i="70"/>
  <c r="AA3008" i="70"/>
  <c r="AA2966" i="70"/>
  <c r="AA1280" i="70"/>
  <c r="AA1734" i="70"/>
  <c r="AA1150" i="70"/>
  <c r="AA1902" i="70"/>
  <c r="AA1753" i="70"/>
  <c r="AA65" i="70"/>
  <c r="AA875" i="70"/>
  <c r="AA2809" i="70"/>
  <c r="AA2199" i="70"/>
  <c r="AA414" i="70"/>
  <c r="AA903" i="70"/>
  <c r="AA1701" i="70"/>
  <c r="AA1333" i="70"/>
  <c r="AA868" i="70"/>
  <c r="AA3127" i="70"/>
  <c r="AA413" i="70"/>
  <c r="AA2890" i="70"/>
  <c r="AA582" i="70"/>
  <c r="AA2118" i="70"/>
  <c r="AA970" i="70"/>
  <c r="AA621" i="70"/>
  <c r="AA2688" i="70"/>
  <c r="AA491" i="70"/>
  <c r="AA2167" i="70"/>
  <c r="AA770" i="70"/>
  <c r="AA701" i="70"/>
  <c r="AA265" i="70"/>
  <c r="AA585" i="70"/>
  <c r="AA1494" i="70"/>
  <c r="AA3224" i="70"/>
  <c r="AA1265" i="70"/>
  <c r="AA1129" i="70"/>
  <c r="AA3202" i="70"/>
  <c r="AA1921" i="70"/>
  <c r="AA233" i="70"/>
  <c r="AA2774" i="70"/>
  <c r="AA2242" i="70"/>
  <c r="AA2624" i="70"/>
  <c r="AA1272" i="70"/>
  <c r="AA2725" i="70"/>
  <c r="AA2783" i="70"/>
  <c r="AA210" i="70"/>
  <c r="AA980" i="70"/>
  <c r="AA2069" i="70"/>
  <c r="AA1241" i="70"/>
  <c r="AA2195" i="70"/>
  <c r="AA1845" i="70"/>
  <c r="AA1653" i="70"/>
  <c r="AA1511" i="70"/>
  <c r="AA2960" i="70"/>
  <c r="AA167" i="70"/>
  <c r="AA3075" i="70"/>
  <c r="AA3005" i="70"/>
  <c r="AA200" i="70"/>
  <c r="AA3263" i="70"/>
  <c r="AA565" i="70"/>
  <c r="AA852" i="70"/>
  <c r="AA3405" i="70"/>
  <c r="AA2176" i="70"/>
  <c r="AA1235" i="70"/>
  <c r="AA1367" i="70"/>
  <c r="AA251" i="70"/>
  <c r="AA3102" i="70"/>
  <c r="AA789" i="70"/>
  <c r="AA559" i="70"/>
  <c r="AA851" i="70"/>
  <c r="AA2787" i="70"/>
  <c r="AA3164" i="70"/>
  <c r="AA2080" i="70"/>
  <c r="AA482" i="70"/>
  <c r="AA2444" i="70"/>
  <c r="AA2565" i="70"/>
  <c r="AA2081" i="70"/>
  <c r="AA1019" i="70"/>
  <c r="AA1591" i="70"/>
  <c r="AA2963" i="70"/>
  <c r="AA1258" i="70"/>
  <c r="AA3056" i="70"/>
  <c r="AA2876" i="70"/>
  <c r="AA658" i="70"/>
  <c r="AA360" i="70"/>
  <c r="AA286" i="70"/>
  <c r="AA2359" i="70"/>
  <c r="AA1928" i="70"/>
  <c r="AA553" i="70"/>
  <c r="AA2114" i="70"/>
  <c r="AA2566" i="70"/>
  <c r="AA2735" i="70"/>
  <c r="AA3282" i="70"/>
  <c r="AA608" i="70"/>
  <c r="AA1107" i="70"/>
  <c r="AA574" i="70"/>
  <c r="AA1318" i="70"/>
  <c r="AA1379" i="70"/>
  <c r="AA3536" i="70"/>
  <c r="AA3175" i="70"/>
  <c r="AA1000" i="70"/>
  <c r="AA1023" i="70"/>
  <c r="AA353" i="70"/>
  <c r="AA2079" i="70"/>
  <c r="AA103" i="70"/>
  <c r="AA3374" i="70"/>
  <c r="AA1259" i="70"/>
  <c r="AA1419" i="70"/>
  <c r="AA447" i="70"/>
  <c r="AA2316" i="70"/>
  <c r="AA2776" i="70"/>
  <c r="AA409" i="70"/>
  <c r="AA1751" i="70"/>
  <c r="AA1679" i="70"/>
  <c r="AA1113" i="70"/>
  <c r="AA2541" i="70"/>
  <c r="AA2373" i="70"/>
  <c r="AA1070" i="70"/>
  <c r="AA1064" i="70"/>
  <c r="AA840" i="70"/>
  <c r="AA379" i="70"/>
  <c r="AA2180" i="70"/>
  <c r="AA2545" i="70"/>
  <c r="AA114" i="70"/>
  <c r="AA3424" i="70"/>
  <c r="AA3476" i="70"/>
  <c r="AA2693" i="70"/>
  <c r="AA2437" i="70"/>
  <c r="AA1327" i="70"/>
  <c r="AA1879" i="70"/>
  <c r="AA1603" i="70"/>
  <c r="AA2597" i="70"/>
  <c r="AA2630" i="70"/>
  <c r="AA3438" i="70"/>
  <c r="AA3551" i="70"/>
  <c r="AA1519" i="70"/>
  <c r="AA3524" i="70"/>
  <c r="AA3253" i="70"/>
  <c r="AA3366" i="70"/>
  <c r="AA468" i="70"/>
  <c r="AA128" i="70"/>
  <c r="AA3276" i="70"/>
  <c r="AA1995" i="70"/>
  <c r="AA2732" i="70"/>
  <c r="AA471" i="70"/>
  <c r="AA1547" i="70"/>
  <c r="AA2044" i="70"/>
  <c r="AA2691" i="70"/>
  <c r="AA3313" i="70"/>
  <c r="AA1226" i="70"/>
  <c r="AA3537" i="70"/>
  <c r="AA41" i="70"/>
  <c r="AA1530" i="70"/>
  <c r="AA1538" i="70"/>
  <c r="AA1352" i="70"/>
  <c r="AA1514" i="70"/>
  <c r="AA2713" i="70"/>
  <c r="AA2051" i="70"/>
  <c r="AA690" i="70"/>
  <c r="AA411" i="70"/>
  <c r="AA3137" i="70"/>
  <c r="AA3218" i="70"/>
  <c r="AA3345" i="70"/>
  <c r="AA3247" i="70"/>
  <c r="AA2939" i="70"/>
  <c r="AA1684" i="70"/>
  <c r="AA401" i="70"/>
  <c r="AA1142" i="70"/>
  <c r="AA2103" i="70"/>
  <c r="AA642" i="70"/>
  <c r="AA3473" i="70"/>
  <c r="AA2265" i="70"/>
  <c r="AA2530" i="70"/>
  <c r="AA1096" i="70"/>
  <c r="AA850" i="70"/>
  <c r="AA1745" i="70"/>
  <c r="AA488" i="70"/>
  <c r="AA2041" i="70"/>
  <c r="AA2875" i="70"/>
  <c r="AA3197" i="70"/>
  <c r="AA916" i="70"/>
  <c r="AA240" i="70"/>
  <c r="AA1663" i="70"/>
  <c r="AA1980" i="70"/>
  <c r="AA1609" i="70"/>
  <c r="AA2139" i="70"/>
  <c r="AA3119" i="70"/>
  <c r="AA890" i="70"/>
  <c r="AA302" i="70"/>
  <c r="AA2045" i="70"/>
  <c r="AA2724" i="70"/>
  <c r="AA2550" i="70"/>
  <c r="AA1588" i="70"/>
  <c r="AA857" i="70"/>
  <c r="AA1706" i="70"/>
  <c r="AA3318" i="70"/>
  <c r="AA665" i="70"/>
  <c r="AA2915" i="70"/>
  <c r="AA3059" i="70"/>
  <c r="AA1664" i="70"/>
  <c r="AA1403" i="70"/>
  <c r="AA2542" i="70"/>
  <c r="AA806" i="70"/>
  <c r="AA883" i="70"/>
  <c r="AA814" i="70"/>
  <c r="AA2639" i="70"/>
  <c r="AA537" i="70"/>
  <c r="AA1565" i="70"/>
  <c r="AA715" i="70"/>
  <c r="AA138" i="70"/>
  <c r="AA2886" i="70"/>
  <c r="AA1432" i="70"/>
  <c r="AA2852" i="70"/>
  <c r="AA1983" i="70"/>
  <c r="AA1513" i="70"/>
  <c r="AA79" i="70"/>
  <c r="AA1973" i="70"/>
  <c r="AA3416" i="70"/>
  <c r="AA1695" i="70"/>
  <c r="AA1008" i="70"/>
  <c r="AA3538" i="70"/>
  <c r="AA2136" i="70"/>
  <c r="AA1092" i="70"/>
  <c r="AA1351" i="70"/>
  <c r="AA2029" i="70"/>
  <c r="AA466" i="70"/>
  <c r="AA1872" i="70"/>
  <c r="AA2405" i="70"/>
  <c r="AA2979" i="70"/>
  <c r="AA1353" i="70"/>
  <c r="AA2267" i="70"/>
  <c r="AA3246" i="70"/>
  <c r="AA2156" i="70"/>
  <c r="AA551" i="70"/>
  <c r="AA2473" i="70"/>
  <c r="AA1939" i="70"/>
  <c r="AA432" i="70"/>
  <c r="AA2819" i="70"/>
  <c r="AA1548" i="70"/>
  <c r="AA1402" i="70"/>
  <c r="AA544" i="70"/>
  <c r="AA1643" i="70"/>
  <c r="AA294" i="70"/>
  <c r="AA2336" i="70"/>
  <c r="AA1486" i="70"/>
  <c r="AA522" i="70"/>
  <c r="AA501" i="70"/>
  <c r="AA2829" i="70"/>
  <c r="AA2919" i="70"/>
  <c r="AA1968" i="70"/>
  <c r="AA1292" i="70"/>
  <c r="AA1551" i="70"/>
  <c r="AA2585" i="70"/>
  <c r="AA3396" i="70"/>
  <c r="AA2952" i="70"/>
  <c r="AA1485" i="70"/>
  <c r="AA1338" i="70"/>
  <c r="AA994" i="70"/>
  <c r="AA2663" i="70"/>
  <c r="AA1134" i="70"/>
  <c r="AA1556" i="70"/>
  <c r="AA1441" i="70"/>
  <c r="AA1091" i="70"/>
  <c r="AA115" i="70"/>
  <c r="AA661" i="70"/>
  <c r="AA2374" i="70"/>
  <c r="AA3376" i="70"/>
  <c r="AA1810" i="70"/>
  <c r="AA1905" i="70"/>
  <c r="AA1157" i="70"/>
  <c r="AA2763" i="70"/>
  <c r="AA2274" i="70"/>
  <c r="AA1820" i="70"/>
  <c r="AA3157" i="70"/>
  <c r="AA2404" i="70"/>
  <c r="AA3190" i="70"/>
  <c r="AA1395" i="70"/>
  <c r="AA3493" i="70"/>
  <c r="AA2602" i="70"/>
  <c r="AA297" i="70"/>
  <c r="AA3017" i="70"/>
  <c r="AA40" i="70"/>
  <c r="AA2579" i="70"/>
  <c r="AA293" i="70"/>
  <c r="AA824" i="70"/>
  <c r="AA1788" i="70"/>
  <c r="AA1550" i="70"/>
  <c r="AA2982" i="70"/>
  <c r="AA679" i="70"/>
  <c r="AA3049" i="70"/>
  <c r="AA3386" i="70"/>
  <c r="AA142" i="70"/>
  <c r="AA542" i="70"/>
  <c r="AA3329" i="70"/>
  <c r="AA2286" i="70"/>
  <c r="AA586" i="70"/>
  <c r="AA2865" i="70"/>
  <c r="AA2636" i="70"/>
  <c r="AA3060" i="70"/>
  <c r="AA652" i="70"/>
  <c r="AA2253" i="70"/>
  <c r="AA581" i="70"/>
  <c r="AA2807" i="70"/>
  <c r="AA212" i="70"/>
  <c r="AA280" i="70"/>
  <c r="AA61" i="70"/>
  <c r="AA2252" i="70"/>
  <c r="AA1404" i="70"/>
  <c r="AA753" i="70"/>
  <c r="AA2504" i="70"/>
  <c r="AA578" i="70"/>
  <c r="AA495" i="70"/>
  <c r="AA1792" i="70"/>
  <c r="AA3418" i="70"/>
  <c r="AA1630" i="70"/>
  <c r="AA2231" i="70"/>
  <c r="AA1765" i="70"/>
  <c r="AA3442" i="70"/>
  <c r="AA933" i="70"/>
  <c r="AA2516" i="70"/>
  <c r="AA2883" i="70"/>
  <c r="AA1782" i="70"/>
  <c r="AA277" i="70"/>
  <c r="AA2561" i="70"/>
  <c r="AA3474" i="70"/>
  <c r="AA3302" i="70"/>
  <c r="AA1156" i="70"/>
  <c r="AA2851" i="70"/>
  <c r="AA1337" i="70"/>
  <c r="AA3052" i="70"/>
  <c r="AA2978" i="70"/>
  <c r="AA497" i="70"/>
  <c r="AA2247" i="70"/>
  <c r="AA3007" i="70"/>
  <c r="AA192" i="70"/>
  <c r="AA1415" i="70"/>
  <c r="AA2236" i="70"/>
  <c r="AA2006" i="70"/>
  <c r="AA1996" i="70"/>
  <c r="AA2801" i="70"/>
  <c r="AA1496" i="70"/>
  <c r="AA2198" i="70"/>
  <c r="AA3429" i="70"/>
  <c r="AA218" i="70"/>
  <c r="AA1851" i="70"/>
  <c r="AA2396" i="70"/>
  <c r="AA847" i="70"/>
  <c r="AA965" i="70"/>
  <c r="AA2289" i="70"/>
  <c r="AA3480" i="70"/>
  <c r="AA2399" i="70"/>
  <c r="AA2314" i="70"/>
  <c r="AA2023" i="70"/>
  <c r="AA768" i="70"/>
  <c r="AA1116" i="70"/>
  <c r="AA2260" i="70"/>
  <c r="AA3411" i="70"/>
  <c r="AA1389" i="70"/>
  <c r="AA3043" i="70"/>
  <c r="AA2805" i="70"/>
  <c r="AA2313" i="70"/>
  <c r="AA1216" i="70"/>
  <c r="AA3277" i="70"/>
  <c r="AA2323" i="70"/>
  <c r="AA3529" i="70"/>
  <c r="AA1166" i="70"/>
  <c r="AA1205" i="70"/>
  <c r="AA1109" i="70"/>
  <c r="AA2720" i="70"/>
  <c r="AA2586" i="70"/>
  <c r="AA710" i="70"/>
  <c r="AA1475" i="70"/>
  <c r="AA834" i="70"/>
  <c r="AA27" i="70"/>
  <c r="AA1279" i="70"/>
  <c r="AA892" i="70"/>
  <c r="AA3159" i="70"/>
  <c r="AA2228" i="70"/>
  <c r="AA1841" i="70"/>
  <c r="AA464" i="70"/>
  <c r="AA271" i="70"/>
  <c r="AA539" i="70"/>
  <c r="AA1328" i="70"/>
  <c r="AA3260" i="70"/>
  <c r="AA2642" i="70"/>
  <c r="AA141" i="70"/>
  <c r="AA1361" i="70"/>
  <c r="AA2534" i="70"/>
  <c r="AA173" i="70"/>
  <c r="AA2924" i="70"/>
  <c r="AA2889" i="70"/>
  <c r="AA2061" i="70"/>
  <c r="AA1777" i="70"/>
  <c r="AA763" i="70"/>
  <c r="AA2998" i="70"/>
  <c r="AA1468" i="70"/>
  <c r="AA2603" i="70"/>
  <c r="AA1731" i="70"/>
  <c r="AA1700" i="70"/>
  <c r="AA3165" i="70"/>
  <c r="AA3123" i="70"/>
  <c r="AA3066" i="70"/>
  <c r="AA357" i="70"/>
  <c r="AA3232" i="70"/>
  <c r="AA1372" i="70"/>
  <c r="AA3002" i="70"/>
  <c r="AA2877" i="70"/>
  <c r="AA2869" i="70"/>
  <c r="AA870" i="70"/>
  <c r="AA2330" i="70"/>
  <c r="AA1974" i="70"/>
  <c r="AA744" i="70"/>
  <c r="AA308" i="70"/>
  <c r="AA2949" i="70"/>
  <c r="AA2166" i="70"/>
  <c r="AA2347" i="70"/>
  <c r="AA2574" i="70"/>
  <c r="AA547" i="70"/>
  <c r="AA760" i="70"/>
  <c r="AA757" i="70"/>
  <c r="AA2223" i="70"/>
  <c r="AA1213" i="70"/>
  <c r="AA3447" i="70"/>
  <c r="AA2959" i="70"/>
  <c r="AA2221" i="70"/>
  <c r="AA2312" i="70"/>
  <c r="AA2391" i="70"/>
  <c r="AA1346" i="70"/>
  <c r="AA1873" i="70"/>
  <c r="AA3513" i="70"/>
  <c r="AA669" i="70"/>
  <c r="AA449" i="70"/>
  <c r="AA2926" i="70"/>
  <c r="AA942" i="70"/>
  <c r="AA2024" i="70"/>
  <c r="AA3256" i="70"/>
  <c r="AA3213" i="70"/>
  <c r="AA2511" i="70"/>
  <c r="AA686" i="70"/>
  <c r="AA589" i="70"/>
  <c r="AA1947" i="70"/>
  <c r="AA1798" i="70"/>
  <c r="AA3457" i="70"/>
  <c r="AA1207" i="70"/>
  <c r="AA2268" i="70"/>
  <c r="AA1891" i="70"/>
  <c r="AA3240" i="70"/>
  <c r="AA1082" i="70"/>
  <c r="AA972" i="70"/>
  <c r="AA1596" i="70"/>
  <c r="AA777" i="70"/>
  <c r="AA2120" i="70"/>
  <c r="AA1986" i="70"/>
  <c r="AA1377" i="70"/>
  <c r="AA759" i="70"/>
  <c r="AA873" i="70"/>
  <c r="AA116" i="70"/>
  <c r="AA2986" i="70"/>
  <c r="AA1805" i="70"/>
  <c r="AA3285" i="70"/>
  <c r="AA1299" i="70"/>
  <c r="AA2715" i="70"/>
  <c r="AA1251" i="70"/>
  <c r="AA3312" i="70"/>
  <c r="AA1804" i="70"/>
  <c r="AA2647" i="70"/>
  <c r="AA1544" i="70"/>
  <c r="AA1305" i="70"/>
  <c r="AA2376" i="70"/>
  <c r="AA1180" i="70"/>
  <c r="AA2393" i="70"/>
  <c r="AA1789" i="70"/>
  <c r="AA2155" i="70"/>
  <c r="AA2302" i="70"/>
  <c r="AA1491" i="70"/>
  <c r="AA2667" i="70"/>
  <c r="AA188" i="70"/>
  <c r="AA2116" i="70"/>
  <c r="AA1110" i="70"/>
  <c r="AA1975" i="70"/>
  <c r="AA3304" i="70"/>
  <c r="AA2143" i="70"/>
  <c r="AA1054" i="70"/>
  <c r="AA2563" i="70"/>
  <c r="AA311" i="70"/>
  <c r="AA703" i="70"/>
  <c r="AA3481" i="70"/>
  <c r="AA2070" i="70"/>
  <c r="AA2160" i="70"/>
  <c r="AA3384" i="70"/>
  <c r="AA1962" i="70"/>
  <c r="AA520" i="70"/>
  <c r="AA3408" i="70"/>
  <c r="AA1768" i="70"/>
  <c r="AA752" i="70"/>
  <c r="AA612" i="70"/>
  <c r="AA2377" i="70"/>
  <c r="AA1409" i="70"/>
  <c r="AA2215" i="70"/>
  <c r="AA1794" i="70"/>
  <c r="AA1300" i="70"/>
  <c r="AA78" i="70"/>
  <c r="AA24" i="70"/>
  <c r="AA765" i="70"/>
  <c r="AA3266" i="70"/>
  <c r="AA3013" i="70"/>
  <c r="AA2743" i="70"/>
  <c r="AA229" i="70"/>
  <c r="AA2820" i="70"/>
  <c r="AA1036" i="70"/>
  <c r="AA3120" i="70"/>
  <c r="AA2422" i="70"/>
  <c r="AA3521" i="70"/>
  <c r="AA3278" i="70"/>
  <c r="AA3500" i="70"/>
  <c r="AA1144" i="70"/>
  <c r="AA2590" i="70"/>
  <c r="AA481" i="70"/>
  <c r="AA1307" i="70"/>
  <c r="AA3244" i="70"/>
  <c r="AA895" i="70"/>
  <c r="AA1507" i="70"/>
  <c r="AA1477" i="70"/>
  <c r="AA2321" i="70"/>
  <c r="AA2093" i="70"/>
  <c r="AA1646" i="70"/>
  <c r="AA913" i="70"/>
  <c r="AA1733" i="70"/>
  <c r="AA2146" i="70"/>
  <c r="AA2115" i="70"/>
  <c r="AA2535" i="70"/>
  <c r="AA160" i="70"/>
  <c r="AA2410" i="70"/>
  <c r="AA843" i="70"/>
  <c r="AA1694" i="70"/>
  <c r="AA235" i="70"/>
  <c r="AA2439" i="70"/>
  <c r="AA1685" i="70"/>
  <c r="AA1348" i="70"/>
  <c r="AA397" i="70"/>
  <c r="AA2548" i="70"/>
  <c r="AA3518" i="70"/>
  <c r="AA3193" i="70"/>
  <c r="AA989" i="70"/>
  <c r="AA2194" i="70"/>
  <c r="AA1570" i="70"/>
  <c r="AA2826" i="70"/>
  <c r="AA1250" i="70"/>
  <c r="AA23" i="70"/>
  <c r="AA2844" i="70"/>
  <c r="AA1501" i="70"/>
  <c r="AA2509" i="70"/>
  <c r="AA2443" i="70"/>
  <c r="AA891" i="70"/>
  <c r="AA1126" i="70"/>
  <c r="AA2547" i="70"/>
  <c r="AA2152" i="70"/>
  <c r="AA2968" i="70"/>
  <c r="AA922" i="70"/>
  <c r="AA3340" i="70"/>
  <c r="AA527" i="70"/>
  <c r="AA2334" i="70"/>
  <c r="AA826" i="70"/>
  <c r="AA3046" i="70"/>
  <c r="AA2003" i="70"/>
  <c r="AA2674" i="70"/>
  <c r="AA2424" i="70"/>
  <c r="AA1924" i="70"/>
  <c r="AA876" i="70"/>
  <c r="AA478" i="70"/>
  <c r="AA430" i="70"/>
  <c r="AA3373" i="70"/>
  <c r="AA1037" i="70"/>
  <c r="AA436" i="70"/>
  <c r="AA1179" i="70"/>
  <c r="AA1192" i="70"/>
  <c r="AA1442" i="70"/>
  <c r="AA2450" i="70"/>
  <c r="AA2895" i="70"/>
  <c r="AA3515" i="70"/>
  <c r="AA2678" i="70"/>
  <c r="AA2468" i="70"/>
  <c r="AA907" i="70"/>
  <c r="AA2345" i="70"/>
  <c r="AA2942" i="70"/>
  <c r="AA2696" i="70"/>
  <c r="AA1858" i="70"/>
  <c r="AA2001" i="70"/>
  <c r="AA1846" i="70"/>
  <c r="AA2866" i="70"/>
  <c r="AA46" i="70"/>
  <c r="AA1832" i="70"/>
  <c r="AA1887" i="70"/>
  <c r="AA2750" i="70"/>
  <c r="AA1797" i="70"/>
  <c r="AA653" i="70"/>
  <c r="AA2363" i="70"/>
  <c r="AA2784" i="70"/>
  <c r="AA2803" i="70"/>
  <c r="AA30" i="70"/>
  <c r="AA2454" i="70"/>
  <c r="AA391" i="70"/>
  <c r="AA2620" i="70"/>
  <c r="AA2270" i="70"/>
  <c r="AA1228" i="70"/>
  <c r="AA1497" i="70"/>
  <c r="AA2125" i="70"/>
  <c r="AA3227" i="70"/>
  <c r="AA288" i="70"/>
  <c r="AA2825" i="70"/>
  <c r="AA3487" i="70"/>
  <c r="AA2054" i="70"/>
  <c r="AA2043" i="70"/>
  <c r="AA3315" i="70"/>
  <c r="AA1163" i="70"/>
  <c r="AA3092" i="70"/>
  <c r="AA2609" i="70"/>
  <c r="AA2559" i="70"/>
  <c r="AA2554" i="70"/>
  <c r="AA95" i="70"/>
  <c r="AA1243" i="70"/>
  <c r="AA2814" i="70"/>
  <c r="AA2567" i="70"/>
  <c r="AA941" i="70"/>
  <c r="AA2414" i="70"/>
  <c r="AA2467" i="70"/>
  <c r="AA2214" i="70"/>
  <c r="AA3251" i="70"/>
  <c r="AA404" i="70"/>
  <c r="AA2932" i="70"/>
  <c r="AA3332" i="70"/>
  <c r="AA2446" i="70"/>
  <c r="AA2921" i="70"/>
  <c r="AA2331" i="70"/>
  <c r="AA3352" i="70"/>
  <c r="AA2058" i="70"/>
  <c r="AA232" i="70"/>
  <c r="AA295" i="70"/>
  <c r="AA2695" i="70"/>
  <c r="AA1269" i="70"/>
  <c r="AA2458" i="70"/>
  <c r="AA769" i="70"/>
  <c r="AA3545" i="70"/>
  <c r="AA321" i="70"/>
  <c r="AA2497" i="70"/>
  <c r="AA3108" i="70"/>
  <c r="AA575" i="70"/>
  <c r="AA655" i="70"/>
  <c r="AA1359" i="70"/>
  <c r="AA2169" i="70"/>
  <c r="AA435" i="70"/>
  <c r="AA2527" i="70"/>
  <c r="AA459" i="70"/>
  <c r="AA1090" i="70"/>
  <c r="AA772" i="70"/>
  <c r="AA2269" i="70"/>
  <c r="AA1024" i="70"/>
  <c r="AA3152" i="70"/>
  <c r="AA1642" i="70"/>
  <c r="AA1115" i="70"/>
  <c r="AA355" i="70"/>
  <c r="AA2557" i="70"/>
  <c r="AA1304" i="70"/>
  <c r="AA1484" i="70"/>
  <c r="AA788" i="70"/>
  <c r="AA3550" i="70"/>
  <c r="AA2466" i="70"/>
  <c r="AA1993" i="70"/>
  <c r="AA1677" i="70"/>
  <c r="AA2037" i="70"/>
  <c r="AA1262" i="70"/>
  <c r="AA1086" i="70"/>
  <c r="AA290" i="70"/>
  <c r="AA2618" i="70"/>
  <c r="AA1059" i="70"/>
  <c r="AA1066" i="70"/>
  <c r="AA1875" i="70"/>
  <c r="AA259" i="70"/>
  <c r="AA2846" i="70"/>
  <c r="AA2007" i="70"/>
  <c r="AA1776" i="70"/>
  <c r="AA3115" i="70"/>
  <c r="AA281" i="70"/>
  <c r="AA3135" i="70"/>
  <c r="AA1309" i="70"/>
  <c r="AA1055" i="70"/>
  <c r="AA644" i="70"/>
  <c r="AA1807" i="70"/>
  <c r="AA640" i="70"/>
  <c r="AA477" i="70"/>
  <c r="AA2096" i="70"/>
  <c r="AA1676" i="70"/>
  <c r="AA1249" i="70"/>
  <c r="AA1790" i="70"/>
  <c r="AA148" i="70"/>
  <c r="AA1068" i="70"/>
  <c r="AA2606" i="70"/>
  <c r="AA1340" i="70"/>
  <c r="AA2607" i="70"/>
  <c r="AA1413" i="70"/>
  <c r="AA2057" i="70"/>
  <c r="AA2241" i="70"/>
  <c r="AA3425" i="70"/>
  <c r="AA306" i="70"/>
  <c r="AA2201" i="70"/>
  <c r="AA782" i="70"/>
  <c r="AA1067" i="70"/>
  <c r="AA600" i="70"/>
  <c r="AA1458" i="70"/>
  <c r="AA3468" i="70"/>
  <c r="AA1315" i="70"/>
  <c r="AA1167" i="70"/>
  <c r="AA2716" i="70"/>
  <c r="AA2857" i="70"/>
  <c r="AA1007" i="70"/>
  <c r="AA820" i="70"/>
  <c r="AA1194" i="70"/>
  <c r="AA2791" i="70"/>
  <c r="AA1557" i="70"/>
  <c r="AA3262" i="70"/>
  <c r="AA3461" i="70"/>
  <c r="AA3104" i="70"/>
  <c r="AA452" i="70"/>
  <c r="AA1725" i="70"/>
  <c r="AA949" i="70"/>
  <c r="AA76" i="70"/>
  <c r="AA1922" i="70"/>
  <c r="AA2625" i="70"/>
  <c r="AA2435" i="70"/>
  <c r="AA1371" i="70"/>
  <c r="AA1160" i="70"/>
  <c r="AA2762" i="70"/>
  <c r="AA474" i="70"/>
  <c r="AA45" i="70"/>
  <c r="AA793" i="70"/>
  <c r="AA1537" i="70"/>
  <c r="AA3028" i="70"/>
  <c r="AA2280" i="70"/>
  <c r="AA2181" i="70"/>
  <c r="AA1626" i="70"/>
  <c r="AA47" i="70"/>
  <c r="AA2842" i="70"/>
  <c r="AA3506" i="70"/>
  <c r="AA325" i="70"/>
  <c r="AA3395" i="70"/>
  <c r="AA1755" i="70"/>
  <c r="AA3222" i="70"/>
  <c r="AA2729" i="70"/>
  <c r="AA1668" i="70"/>
  <c r="AA2779" i="70"/>
  <c r="AA1576" i="70"/>
  <c r="AA657" i="70"/>
  <c r="AA1956" i="70"/>
  <c r="AA2107" i="70"/>
  <c r="AA445" i="70"/>
  <c r="AA3437" i="70"/>
  <c r="AA3184" i="70"/>
  <c r="AA2552" i="70"/>
  <c r="AA1200" i="70"/>
  <c r="AA3331" i="70"/>
  <c r="AA931" i="70"/>
  <c r="AA3478" i="70"/>
  <c r="AA283" i="70"/>
  <c r="AA2694" i="70"/>
  <c r="AA220" i="70"/>
  <c r="AA166" i="70"/>
  <c r="AA2651" i="70"/>
  <c r="AA245" i="70"/>
  <c r="AA3139" i="70"/>
  <c r="AA1813" i="70"/>
  <c r="AA1615" i="70"/>
  <c r="AA3488" i="70"/>
  <c r="AA127" i="70"/>
  <c r="AA2035" i="70"/>
  <c r="AA38" i="70"/>
  <c r="AA2243" i="70"/>
  <c r="AA634" i="70"/>
  <c r="AA1128" i="70"/>
  <c r="AA660" i="70"/>
  <c r="AA3037" i="70"/>
  <c r="AA622" i="70"/>
  <c r="AA2477" i="70"/>
  <c r="AA2083" i="70"/>
  <c r="AA1581" i="70"/>
  <c r="AA728" i="70"/>
  <c r="AA2113" i="70"/>
  <c r="AA3445" i="70"/>
  <c r="AA1184" i="70"/>
  <c r="AA2386" i="70"/>
  <c r="AA2039" i="70"/>
  <c r="AA1168" i="70"/>
  <c r="AA1456" i="70"/>
  <c r="AA1105" i="70"/>
  <c r="AA80" i="70"/>
  <c r="AA2588" i="70"/>
  <c r="AA1817" i="70"/>
  <c r="AA3301" i="70"/>
  <c r="AA1800" i="70"/>
  <c r="AA1451" i="70"/>
  <c r="AA2279" i="70"/>
  <c r="AA3470" i="70"/>
  <c r="AA511" i="70"/>
  <c r="AA2089" i="70"/>
  <c r="AA821" i="70"/>
  <c r="AA1301" i="70"/>
  <c r="AA2138" i="70"/>
  <c r="AA178" i="70"/>
  <c r="AA2259" i="70"/>
  <c r="AA1132" i="70"/>
  <c r="AA2016" i="70"/>
  <c r="AA3477" i="70"/>
  <c r="AA3527" i="70"/>
  <c r="AA44" i="70"/>
  <c r="AA1517" i="70"/>
  <c r="AA2833" i="70"/>
  <c r="AA2584" i="70"/>
  <c r="AA3255" i="70"/>
  <c r="AA3124" i="70"/>
  <c r="AA2119" i="70"/>
  <c r="AA2991" i="70"/>
  <c r="AA550" i="70"/>
  <c r="AA3238" i="70"/>
  <c r="AA1660" i="70"/>
  <c r="AA899" i="70"/>
  <c r="AA223" i="70"/>
  <c r="AA3191" i="70"/>
  <c r="AA1446" i="70"/>
  <c r="AA2740" i="70"/>
  <c r="AA1177" i="70"/>
  <c r="AA2838" i="70"/>
  <c r="AA1678" i="70"/>
  <c r="AA1649" i="70"/>
  <c r="AA145" i="70"/>
  <c r="AA3475" i="70"/>
  <c r="AA1933" i="70"/>
  <c r="AA1568" i="70"/>
  <c r="AA2927" i="70"/>
  <c r="AA717" i="70"/>
  <c r="AA274" i="70"/>
  <c r="AA1031" i="70"/>
  <c r="AA3103" i="70"/>
  <c r="AA37" i="70"/>
  <c r="AA985" i="70"/>
  <c r="AA912" i="70"/>
  <c r="AA2812" i="70"/>
  <c r="AA3509" i="70"/>
  <c r="AA1586" i="70"/>
  <c r="AA1848" i="70"/>
  <c r="AA439" i="70"/>
  <c r="AA775" i="70"/>
  <c r="AA1606" i="70"/>
  <c r="AA766" i="70"/>
  <c r="AA1164" i="70"/>
  <c r="AA2675" i="70"/>
  <c r="AA230" i="70"/>
  <c r="AA2768" i="70"/>
  <c r="AA867" i="70"/>
  <c r="AA1048" i="70"/>
  <c r="AA390" i="70"/>
  <c r="AA77" i="70"/>
  <c r="AA1047" i="70"/>
  <c r="AA244" i="70"/>
  <c r="AA729" i="70"/>
  <c r="AA2457" i="70"/>
  <c r="AA349" i="70"/>
  <c r="AA2764" i="70"/>
  <c r="AA158" i="70"/>
  <c r="AA3450" i="70"/>
  <c r="AA638" i="70"/>
  <c r="AA2560" i="70"/>
  <c r="AA1240" i="70"/>
  <c r="AA1567" i="70"/>
  <c r="AA2333" i="70"/>
  <c r="AA3042" i="70"/>
  <c r="AA2771" i="70"/>
  <c r="AA3174" i="70"/>
  <c r="AA1778" i="70"/>
  <c r="AA3279" i="70"/>
  <c r="AA3233" i="70"/>
  <c r="AA1320" i="70"/>
  <c r="AA1394" i="70"/>
  <c r="AA860" i="70"/>
  <c r="AA93" i="70"/>
  <c r="AA1636" i="70"/>
  <c r="AA3431" i="70"/>
  <c r="AA415" i="70"/>
  <c r="AA2338" i="70"/>
  <c r="AA64" i="70"/>
  <c r="AA2421" i="70"/>
  <c r="AA2714" i="70"/>
  <c r="AA1869" i="70"/>
  <c r="AA3144" i="70"/>
  <c r="AA85" i="70"/>
  <c r="AA2972" i="70"/>
  <c r="AA3378" i="70"/>
  <c r="AA2993" i="70"/>
  <c r="AA278" i="70"/>
  <c r="AA3293" i="70"/>
  <c r="AA1169" i="70"/>
  <c r="AA1274" i="70"/>
  <c r="AA1411" i="70"/>
  <c r="AA3196" i="70"/>
  <c r="AA2059" i="70"/>
  <c r="AA3151" i="70"/>
  <c r="AA1123" i="70"/>
  <c r="AA1480" i="70"/>
  <c r="AA1888" i="70"/>
  <c r="AA1257" i="70"/>
  <c r="AA3397" i="70"/>
  <c r="AA82" i="70"/>
  <c r="AA3375" i="70"/>
  <c r="AA3198" i="70"/>
  <c r="AA2380" i="70"/>
  <c r="AA2135" i="70"/>
  <c r="AA1827" i="70"/>
  <c r="AA894" i="70"/>
  <c r="AA2643" i="70"/>
  <c r="AA533" i="70"/>
  <c r="AA1520" i="70"/>
  <c r="AA1074" i="70"/>
  <c r="AA2719" i="70"/>
  <c r="AA2371" i="70"/>
  <c r="AA2587" i="70"/>
  <c r="AA1051" i="70"/>
  <c r="AA2210" i="70"/>
  <c r="AA3182" i="70"/>
  <c r="AA75" i="70"/>
  <c r="AA2423" i="70"/>
  <c r="AA375" i="70"/>
  <c r="AA2967" i="70"/>
  <c r="AA2830" i="70"/>
  <c r="AA2102" i="70"/>
  <c r="AA1444" i="70"/>
  <c r="AA1181" i="70"/>
  <c r="AA3036" i="70"/>
  <c r="AA1707" i="70"/>
  <c r="AA2911" i="70"/>
  <c r="AA1370" i="70"/>
  <c r="AA204" i="70"/>
  <c r="AA2679" i="70"/>
  <c r="AA724" i="70"/>
  <c r="AA2192" i="70"/>
  <c r="AA2224" i="70"/>
  <c r="AA2704" i="70"/>
  <c r="AA1273" i="70"/>
  <c r="AA416" i="70"/>
  <c r="AA1824" i="70"/>
  <c r="AA3001" i="70"/>
  <c r="AA2798" i="70"/>
  <c r="AA1639" i="70"/>
  <c r="AA1290" i="70"/>
  <c r="AA71" i="70"/>
  <c r="AA2832" i="70"/>
  <c r="AA2488" i="70"/>
  <c r="AA410" i="70"/>
  <c r="AA2319" i="70"/>
  <c r="AA2073" i="70"/>
  <c r="AA2546" i="70"/>
  <c r="AA1025" i="70"/>
  <c r="AA516" i="70"/>
  <c r="AA604" i="70"/>
  <c r="AA2796" i="70"/>
  <c r="AA964" i="70"/>
  <c r="AA601" i="70"/>
  <c r="AA706" i="70"/>
  <c r="AA1714" i="70"/>
  <c r="AA2063" i="70"/>
  <c r="AA3261" i="70"/>
  <c r="AA1533" i="70"/>
  <c r="AA3501" i="70"/>
  <c r="AA347" i="70"/>
  <c r="AA2072" i="70"/>
  <c r="AA2137" i="70"/>
  <c r="AA3289" i="70"/>
  <c r="AA2706" i="70"/>
  <c r="AA124" i="70"/>
  <c r="AA2676" i="70"/>
  <c r="AA423" i="70"/>
  <c r="AA877" i="70"/>
  <c r="AA1839" i="70"/>
  <c r="AA1509" i="70"/>
  <c r="AA323" i="70"/>
  <c r="AA3421" i="70"/>
  <c r="AA1674" i="70"/>
  <c r="AA59" i="70"/>
  <c r="AA1498" i="70"/>
  <c r="AA3341" i="70"/>
  <c r="AA2239" i="70"/>
  <c r="AA718" i="70"/>
  <c r="AA1741" i="70"/>
  <c r="AA1406" i="70"/>
  <c r="AA696" i="70"/>
  <c r="AA1438" i="70"/>
  <c r="AA159" i="70"/>
  <c r="AA1708" i="70"/>
  <c r="AA3436" i="70"/>
  <c r="AA620" i="70"/>
  <c r="AA1895" i="70"/>
  <c r="AA1882" i="70"/>
  <c r="AA425" i="70"/>
  <c r="AA2172" i="70"/>
  <c r="AA837" i="70"/>
  <c r="AA1489" i="70"/>
  <c r="AA534" i="70"/>
  <c r="AA3085" i="70"/>
  <c r="AA1948" i="70"/>
  <c r="AA2358" i="70"/>
  <c r="AA1883" i="70"/>
  <c r="AA3091" i="70"/>
  <c r="AA1665" i="70"/>
  <c r="AA3215" i="70"/>
  <c r="AA1985" i="70"/>
  <c r="AA1469" i="70"/>
  <c r="AA1847" i="70"/>
  <c r="AA2134" i="70"/>
  <c r="AA3298" i="70"/>
  <c r="AA1631" i="70"/>
  <c r="AA990" i="70"/>
  <c r="AA472" i="70"/>
  <c r="AA937" i="70"/>
  <c r="AA2303" i="70"/>
  <c r="AA161" i="70"/>
  <c r="AA3317" i="70"/>
  <c r="AA203" i="70"/>
  <c r="AA1984" i="70"/>
  <c r="AA548" i="70"/>
  <c r="AA1212" i="70"/>
  <c r="AA3024" i="70"/>
  <c r="AA808" i="70"/>
  <c r="AA1831" i="70"/>
  <c r="AA3495" i="70"/>
  <c r="AA776" i="70"/>
  <c r="AA1829" i="70"/>
  <c r="AA317" i="70"/>
  <c r="AA1667" i="70"/>
  <c r="AA3534" i="70"/>
  <c r="AA1647" i="70"/>
  <c r="AA2572" i="70"/>
  <c r="AA2580" i="70"/>
  <c r="AA1170" i="70"/>
  <c r="AA1925" i="70"/>
  <c r="AA2036" i="70"/>
  <c r="AA74" i="70"/>
  <c r="AA180" i="70"/>
  <c r="AA186" i="70"/>
  <c r="AA3531" i="70"/>
  <c r="AA3136" i="70"/>
  <c r="AA3048" i="70"/>
  <c r="AA823" i="70"/>
  <c r="AA1478" i="70"/>
  <c r="AA3086" i="70"/>
  <c r="AA953" i="70"/>
  <c r="AA1932" i="70"/>
  <c r="AA1770" i="70"/>
  <c r="AA1436" i="70"/>
  <c r="AA431" i="70"/>
  <c r="AA767" i="70"/>
  <c r="AA3307" i="70"/>
  <c r="AA1230" i="70"/>
  <c r="AA346" i="70"/>
  <c r="AA656" i="70"/>
  <c r="AA1560" i="70"/>
  <c r="AA2097" i="70"/>
  <c r="AA3334" i="70"/>
  <c r="AA1013" i="70"/>
  <c r="AA3208" i="70"/>
  <c r="AA615" i="70"/>
  <c r="AA2344" i="70"/>
  <c r="AA3194" i="70"/>
  <c r="AA2122" i="70"/>
  <c r="AA299" i="70"/>
  <c r="AA3297" i="70"/>
  <c r="AA721" i="70"/>
  <c r="AA2576" i="70"/>
  <c r="AA111" i="70"/>
  <c r="AA394" i="70"/>
  <c r="AA935" i="70"/>
  <c r="AA2664" i="70"/>
  <c r="AA906" i="70"/>
  <c r="AA106" i="70"/>
  <c r="AA1965" i="70"/>
  <c r="AA1536" i="70"/>
  <c r="AA3456" i="70"/>
  <c r="AA957" i="70"/>
  <c r="AA3021" i="70"/>
  <c r="AA1247" i="70"/>
  <c r="AA3511" i="70"/>
  <c r="AA407" i="70"/>
  <c r="AA3192" i="70"/>
  <c r="AA2613" i="70"/>
  <c r="AA1418" i="70"/>
  <c r="AA3337" i="70"/>
  <c r="AA1354" i="70"/>
  <c r="AA1737" i="70"/>
  <c r="AA2117" i="70"/>
  <c r="AA901" i="70"/>
  <c r="AA1909" i="70"/>
  <c r="AA493" i="70"/>
  <c r="AA403" i="70"/>
  <c r="AA1439" i="70"/>
  <c r="AA2295" i="70"/>
  <c r="AA2255" i="70"/>
  <c r="AA500" i="70"/>
  <c r="AA392" i="70"/>
  <c r="AA3491" i="70"/>
  <c r="AA2297" i="70"/>
  <c r="AA2285" i="70"/>
  <c r="AA368" i="70"/>
  <c r="AA3214" i="70"/>
  <c r="AA1854" i="70"/>
  <c r="AA136" i="70"/>
  <c r="AA1645" i="70"/>
  <c r="AA996" i="70"/>
  <c r="AA3522" i="70"/>
  <c r="AA2100" i="70"/>
  <c r="AA469" i="70"/>
  <c r="AA662" i="70"/>
  <c r="AA1312" i="70"/>
  <c r="AA1913" i="70"/>
  <c r="AA3548" i="70"/>
  <c r="AA3422" i="70"/>
  <c r="AA487" i="70"/>
  <c r="AA1313" i="70"/>
  <c r="AA3311" i="70"/>
  <c r="AA1382" i="70"/>
  <c r="AA2078" i="70"/>
  <c r="AA20" i="70"/>
  <c r="AA794" i="70"/>
  <c r="AA2055" i="70"/>
  <c r="AA2208" i="70"/>
  <c r="AA2346" i="70"/>
  <c r="AA369" i="70"/>
  <c r="AA3098" i="70"/>
  <c r="AA2292" i="70"/>
  <c r="AA943" i="70"/>
  <c r="AA1969" i="70"/>
  <c r="AA749" i="70"/>
  <c r="AA3228" i="70"/>
  <c r="AA2536" i="70"/>
  <c r="AA2957" i="70"/>
  <c r="AA2430" i="70"/>
  <c r="AA1010" i="70"/>
  <c r="AA2502" i="70"/>
  <c r="AA1944" i="70"/>
  <c r="AA2533" i="70"/>
  <c r="AA2064" i="70"/>
  <c r="AA2381" i="70"/>
  <c r="AA1720" i="70"/>
  <c r="AA133" i="70"/>
  <c r="AA395" i="70"/>
  <c r="AA387" i="70"/>
  <c r="AA1680" i="70"/>
  <c r="AA1088" i="70"/>
  <c r="AA3107" i="70"/>
  <c r="AA3065" i="70"/>
  <c r="AA2775" i="70"/>
  <c r="AA2827" i="70"/>
  <c r="AA1541" i="70"/>
  <c r="AA209" i="70"/>
  <c r="AA1818" i="70"/>
  <c r="AA558" i="70"/>
  <c r="AA1524" i="70"/>
  <c r="AA238" i="70"/>
  <c r="AA968" i="70"/>
  <c r="AA3125" i="70"/>
  <c r="AA1295" i="70"/>
  <c r="AA1584" i="70"/>
  <c r="AA2888" i="70"/>
  <c r="AA3077" i="70"/>
  <c r="AA2040" i="70"/>
  <c r="AA1397" i="70"/>
  <c r="AA1248" i="70"/>
  <c r="AA579" i="70"/>
  <c r="AA490" i="70"/>
  <c r="AA617" i="70"/>
  <c r="AA57" i="70"/>
  <c r="AA3083" i="70"/>
  <c r="AA2899" i="70"/>
  <c r="AA2385" i="70"/>
  <c r="AA1853" i="70"/>
  <c r="AA3179" i="70"/>
  <c r="AA2553" i="70"/>
  <c r="AA697" i="70"/>
  <c r="AA3380" i="70"/>
  <c r="AA3523" i="70"/>
  <c r="AA1369" i="70"/>
  <c r="AA1896" i="70"/>
  <c r="AA3399" i="70"/>
  <c r="AA1388" i="70"/>
  <c r="AA3423" i="70"/>
  <c r="AA3045" i="70"/>
  <c r="AA3061" i="70"/>
  <c r="AA677" i="70"/>
  <c r="AA887" i="70"/>
  <c r="AA599" i="70"/>
  <c r="AA1880" i="70"/>
  <c r="AA485" i="70"/>
  <c r="AA529" i="70"/>
  <c r="AA1950" i="70"/>
  <c r="AA170" i="70"/>
  <c r="AA1908" i="70"/>
  <c r="AA632" i="70"/>
  <c r="AA393" i="70"/>
  <c r="AA1426" i="70"/>
  <c r="AA2327" i="70"/>
  <c r="AA2012" i="70"/>
  <c r="AA2357" i="70"/>
  <c r="AA3519" i="70"/>
  <c r="AA2522" i="70"/>
  <c r="AA955" i="70"/>
  <c r="AA680" i="70"/>
  <c r="AA831" i="70"/>
  <c r="AA3498" i="70"/>
  <c r="AA2650" i="70"/>
  <c r="AA1499" i="70"/>
  <c r="AA1329" i="70"/>
  <c r="AA1056" i="70"/>
  <c r="AA1959" i="70"/>
  <c r="AA973" i="70"/>
  <c r="AA1754" i="70"/>
  <c r="AA2207" i="70"/>
  <c r="AA3494" i="70"/>
  <c r="AA3362" i="70"/>
  <c r="AA314" i="70"/>
  <c r="AA1303" i="70"/>
  <c r="AA1210" i="70"/>
  <c r="AA1462" i="70"/>
  <c r="AA2730" i="70"/>
  <c r="AA532" i="70"/>
  <c r="AA1960" i="70"/>
  <c r="AA331" i="70"/>
  <c r="AA1802" i="70"/>
  <c r="AA1325" i="70"/>
  <c r="AA2251" i="70"/>
  <c r="AA830" i="70"/>
  <c r="AA1670" i="70"/>
  <c r="AA2372" i="70"/>
  <c r="AA2052" i="70"/>
  <c r="AA2945" i="70"/>
  <c r="AA2326" i="70"/>
  <c r="AA2415" i="70"/>
  <c r="AA2707" i="70"/>
  <c r="AA19" i="70"/>
  <c r="AA2612" i="70"/>
  <c r="AA1178" i="70"/>
  <c r="AA456" i="70"/>
  <c r="AA143" i="70"/>
  <c r="AA421" i="70"/>
  <c r="AA2219" i="70"/>
  <c r="AA641" i="70"/>
  <c r="AA1686" i="70"/>
  <c r="AA2848" i="70"/>
  <c r="AA1197" i="70"/>
  <c r="AA3250" i="70"/>
  <c r="AA33" i="70"/>
  <c r="AA147" i="70"/>
  <c r="AA1937" i="70"/>
  <c r="AA1661" i="70"/>
  <c r="AA1173" i="70"/>
  <c r="AA1391" i="70"/>
  <c r="AA2320" i="70"/>
  <c r="AA442" i="70"/>
  <c r="AA3130" i="70"/>
  <c r="AA1386" i="70"/>
  <c r="AA1709" i="70"/>
  <c r="AA722" i="70"/>
  <c r="AA2669" i="70"/>
  <c r="AA740" i="70"/>
  <c r="AA1162" i="70"/>
  <c r="AA1705" i="70"/>
  <c r="AA1028" i="70"/>
  <c r="AA183" i="70"/>
  <c r="AA402" i="70"/>
  <c r="AA562" i="70"/>
  <c r="AA104" i="70"/>
  <c r="AA885" i="70"/>
  <c r="AA3158" i="70"/>
  <c r="AA2177" i="70"/>
  <c r="AA2850" i="70"/>
  <c r="AA2881" i="70"/>
  <c r="AA2556" i="70"/>
  <c r="AA2987" i="70"/>
  <c r="AA151" i="70"/>
  <c r="AA1244" i="70"/>
  <c r="AA2702" i="70"/>
  <c r="AA2470" i="70"/>
  <c r="AA519" i="70"/>
  <c r="AA1878" i="70"/>
  <c r="AA2148" i="70"/>
  <c r="AA2656" i="70"/>
  <c r="AA3467" i="70"/>
  <c r="AA1276" i="70"/>
  <c r="AA398" i="70"/>
  <c r="AA121" i="70"/>
  <c r="AA1049" i="70"/>
  <c r="AA828" i="70"/>
  <c r="AA1137" i="70"/>
  <c r="AA2226" i="70"/>
  <c r="AA1992" i="70"/>
  <c r="AA2203" i="70"/>
  <c r="AA1118" i="70"/>
  <c r="AA3377" i="70"/>
  <c r="AA2478" i="70"/>
  <c r="AA1410" i="70"/>
  <c r="AA63" i="70"/>
  <c r="AA1085" i="70"/>
  <c r="AA1101" i="70"/>
  <c r="AA3078" i="70"/>
  <c r="AA564" i="70"/>
  <c r="AA2343" i="70"/>
  <c r="AA344" i="70"/>
  <c r="AA312" i="70"/>
  <c r="AA339" i="70"/>
  <c r="AA1288" i="70"/>
  <c r="AA1236" i="70"/>
  <c r="AA1120" i="70"/>
  <c r="AA2427" i="70"/>
  <c r="AA2258" i="70"/>
  <c r="AA3230" i="70"/>
  <c r="AA1263" i="70"/>
  <c r="AA29" i="70"/>
  <c r="AA72" i="70"/>
  <c r="AA131" i="70"/>
  <c r="AA2976" i="70"/>
  <c r="AA514" i="70"/>
  <c r="AA1521" i="70"/>
  <c r="AA1154" i="70"/>
  <c r="AA1324" i="70"/>
  <c r="AA2709" i="70"/>
  <c r="AA1284" i="70"/>
  <c r="AA359" i="70"/>
  <c r="AA2863" i="70"/>
  <c r="AA705" i="70"/>
  <c r="AA150" i="70"/>
  <c r="AA3300" i="70"/>
  <c r="AA1838" i="70"/>
  <c r="AA1898" i="70"/>
  <c r="AA2689" i="70"/>
  <c r="AA1218" i="70"/>
  <c r="AA1311" i="70"/>
  <c r="AA2526" i="70"/>
  <c r="AA1381" i="70"/>
  <c r="AA55" i="70"/>
  <c r="AA361" i="70"/>
  <c r="AA1951" i="70"/>
  <c r="AA1050" i="70"/>
  <c r="AA958" i="70"/>
  <c r="AA2699" i="70"/>
  <c r="AA993" i="70"/>
  <c r="AA385" i="70"/>
  <c r="AA897" i="70"/>
  <c r="AA917" i="70"/>
  <c r="AA1644" i="70"/>
  <c r="AA3485" i="70"/>
  <c r="AA3351" i="70"/>
  <c r="AA805" i="70"/>
  <c r="AA896" i="70"/>
  <c r="AA2408" i="70"/>
  <c r="AA1638" i="70"/>
  <c r="AA2867" i="70"/>
  <c r="AA1583" i="70"/>
  <c r="AA3319" i="70"/>
  <c r="AA2212" i="70"/>
  <c r="AA2121" i="70"/>
  <c r="AA1020" i="70"/>
  <c r="AA437" i="70"/>
  <c r="AA1641" i="70"/>
  <c r="AA750" i="70"/>
  <c r="AA1159" i="70"/>
  <c r="AA1502" i="70"/>
  <c r="AA2352" i="70"/>
  <c r="AA1310" i="70"/>
  <c r="AA319" i="70"/>
  <c r="AA2196" i="70"/>
  <c r="AA692" i="70"/>
  <c r="AA2831" i="70"/>
  <c r="AA1656" i="70"/>
  <c r="AA2278" i="70"/>
  <c r="AA1148" i="70"/>
  <c r="AA3284" i="70"/>
  <c r="AA2680" i="70"/>
  <c r="AA593" i="70"/>
  <c r="AA1780" i="70"/>
  <c r="AA2898" i="70"/>
  <c r="AA1953" i="70"/>
  <c r="AA291" i="70"/>
  <c r="AA914" i="70"/>
  <c r="AA3186" i="70"/>
  <c r="AA1065" i="70"/>
  <c r="AA2429" i="70"/>
  <c r="AA1133" i="70"/>
  <c r="AA535" i="70"/>
  <c r="AA1255" i="70"/>
  <c r="AA460" i="70"/>
  <c r="AA3030" i="70"/>
  <c r="AA2845" i="70"/>
  <c r="AA730" i="70"/>
  <c r="AA983" i="70"/>
  <c r="AA1640" i="70"/>
  <c r="AA2575" i="70"/>
  <c r="AA1920" i="70"/>
  <c r="AA911" i="70"/>
  <c r="AA1165" i="70"/>
  <c r="AA320" i="70"/>
  <c r="AA2262" i="70"/>
  <c r="AA2053" i="70"/>
  <c r="AA2964" i="70"/>
  <c r="AA338" i="70"/>
  <c r="AA316" i="70"/>
  <c r="AA2254" i="70"/>
  <c r="AA2383" i="70"/>
  <c r="AA1600" i="70"/>
  <c r="AA2173" i="70"/>
  <c r="AA2821" i="70"/>
  <c r="AA1149" i="70"/>
  <c r="AA2479" i="70"/>
  <c r="AA3270" i="70"/>
  <c r="AA3308" i="70"/>
  <c r="AA672" i="70"/>
  <c r="AA3272" i="70"/>
  <c r="AA3439" i="70"/>
  <c r="AA1204" i="70"/>
  <c r="AA3156" i="70"/>
  <c r="AA1042" i="70"/>
  <c r="AA334" i="70"/>
  <c r="AA1712" i="70"/>
  <c r="AA2418" i="70"/>
  <c r="AA1355" i="70"/>
  <c r="AA1383" i="70"/>
  <c r="AA602" i="70"/>
  <c r="AA1424" i="70"/>
  <c r="AA3168" i="70"/>
  <c r="AA1481" i="70"/>
  <c r="AA1171" i="70"/>
  <c r="AA2158" i="70"/>
  <c r="AA51" i="70"/>
  <c r="AA526" i="70"/>
  <c r="AA144" i="70"/>
  <c r="AA2521" i="70"/>
  <c r="AA221" i="70"/>
  <c r="AA3258" i="70"/>
  <c r="AA352" i="70"/>
  <c r="AA1465" i="70"/>
  <c r="AA2813" i="70"/>
  <c r="AA1053" i="70"/>
  <c r="AA1527" i="70"/>
  <c r="AA3299" i="70"/>
  <c r="AA800" i="70"/>
  <c r="AA66" i="70"/>
  <c r="AA2513" i="70"/>
  <c r="AA3069" i="70"/>
  <c r="AA2611" i="70"/>
  <c r="AA3044" i="70"/>
  <c r="AA1612" i="70"/>
  <c r="AA1767" i="70"/>
  <c r="AA1627" i="70"/>
  <c r="AA2074" i="70"/>
  <c r="AA130" i="70"/>
  <c r="AA2914" i="70"/>
  <c r="AA2614" i="70"/>
  <c r="AA162" i="70"/>
  <c r="AA163" i="70"/>
  <c r="AA337" i="70"/>
  <c r="AA2144" i="70"/>
  <c r="AA3287" i="70"/>
  <c r="AA1823" i="70"/>
  <c r="AA1904" i="70"/>
  <c r="AA332" i="70"/>
  <c r="AA2332" i="70"/>
  <c r="AA2420" i="70"/>
  <c r="AA1784" i="70"/>
  <c r="AA1238" i="70"/>
  <c r="AA3483" i="70"/>
  <c r="AA1746" i="70"/>
  <c r="AA1131" i="70"/>
  <c r="AA70" i="70"/>
  <c r="AA3387" i="70"/>
  <c r="AA1871" i="70"/>
  <c r="AA700" i="70"/>
  <c r="AA2882" i="70"/>
  <c r="AA2698" i="70"/>
  <c r="AA1546" i="70"/>
  <c r="AA689" i="70"/>
  <c r="AA2030" i="70"/>
  <c r="AA723" i="70"/>
  <c r="AA3210" i="70"/>
  <c r="AA1614" i="70"/>
  <c r="AA113" i="70"/>
  <c r="AA670" i="70"/>
  <c r="AA2067" i="70"/>
  <c r="AA569" i="70"/>
  <c r="AA1408" i="70"/>
  <c r="AA2840" i="70"/>
  <c r="AA365" i="70"/>
  <c r="AA3280" i="70"/>
  <c r="AA2918" i="70"/>
  <c r="AA2248" i="70"/>
  <c r="AA2686" i="70"/>
  <c r="AA3166" i="70"/>
  <c r="AA3239" i="70"/>
  <c r="AA3303" i="70"/>
  <c r="AA2749" i="70"/>
  <c r="AA3410" i="70"/>
  <c r="AA3167" i="70"/>
  <c r="AA448" i="70"/>
  <c r="AA3496" i="70"/>
  <c r="AA2849" i="70"/>
  <c r="AA1623" i="70"/>
  <c r="AA1435" i="70"/>
  <c r="AA1747" i="70"/>
  <c r="AA3018" i="70"/>
  <c r="AA2818" i="70"/>
  <c r="AA2834" i="70"/>
  <c r="AA1124" i="70"/>
  <c r="AA1364" i="70"/>
  <c r="AA2802" i="70"/>
  <c r="AA3180" i="70"/>
  <c r="AA2246" i="70"/>
  <c r="AA2671" i="70"/>
  <c r="AA1407" i="70"/>
  <c r="AA1619" i="70"/>
  <c r="AA2189" i="70"/>
  <c r="AA1562" i="70"/>
  <c r="AA139" i="70"/>
  <c r="AA384" i="70"/>
  <c r="AA2027" i="70"/>
  <c r="AA1487" i="70"/>
  <c r="AA2785" i="70"/>
  <c r="AA1003" i="70"/>
  <c r="AA3062" i="70"/>
  <c r="AA580" i="70"/>
  <c r="AA292" i="70"/>
  <c r="AA1539" i="70"/>
  <c r="AA3365" i="70"/>
  <c r="AA2931" i="70"/>
  <c r="AA1926" i="70"/>
  <c r="AA1771" i="70"/>
  <c r="AA1099" i="70"/>
  <c r="AA1326" i="70"/>
  <c r="AA260" i="70"/>
  <c r="AA201" i="70"/>
  <c r="AA3466" i="70"/>
  <c r="AA1617" i="70"/>
  <c r="AA329" i="70"/>
  <c r="AA2792" i="70"/>
  <c r="AA2799" i="70"/>
  <c r="AA647" i="70"/>
  <c r="AA455" i="70"/>
  <c r="AA3088" i="70"/>
  <c r="AA1859" i="70"/>
  <c r="AA2084" i="70"/>
  <c r="AA3543" i="70"/>
  <c r="AA3003" i="70"/>
  <c r="AA3004" i="70"/>
  <c r="AA1981" i="70"/>
  <c r="AA2438" i="70"/>
  <c r="AA2271" i="70"/>
  <c r="AA1774" i="70"/>
  <c r="AA2562" i="70"/>
  <c r="AA1287" i="70"/>
  <c r="AA2621" i="70"/>
  <c r="AA613" i="70"/>
  <c r="AA1628" i="70"/>
  <c r="AA878" i="70"/>
  <c r="AA3381" i="70"/>
  <c r="AA920" i="70"/>
  <c r="AA58" i="70"/>
  <c r="AA988" i="70"/>
  <c r="AA1970" i="70"/>
  <c r="AA792" i="70"/>
  <c r="AA3201" i="70"/>
  <c r="AA583" i="70"/>
  <c r="AA304" i="70"/>
  <c r="AA3248" i="70"/>
  <c r="AA3041" i="70"/>
  <c r="AA3283" i="70"/>
  <c r="AA457" i="70"/>
  <c r="AA2954" i="70"/>
  <c r="AA189" i="70"/>
  <c r="AA2472" i="70"/>
  <c r="AA1187" i="70"/>
  <c r="AA1762" i="70"/>
  <c r="AA2309" i="70"/>
  <c r="AA1314" i="70"/>
  <c r="AA2648" i="70"/>
  <c r="AA651" i="70"/>
  <c r="AA3118" i="70"/>
  <c r="AA1027" i="70"/>
  <c r="AA2637" i="70"/>
  <c r="AA1658" i="70"/>
  <c r="AA977" i="70"/>
  <c r="AA1564" i="70"/>
  <c r="AA3141" i="70"/>
  <c r="AA2293" i="70"/>
  <c r="AA1077" i="70"/>
  <c r="AA2436" i="70"/>
  <c r="AA2187" i="70"/>
  <c r="AA1431" i="70"/>
  <c r="AA1223" i="70"/>
  <c r="AA3038" i="70"/>
  <c r="AA2558" i="70"/>
  <c r="AA2362" i="70"/>
  <c r="AA1104" i="70"/>
  <c r="AA802" i="70"/>
  <c r="AA591" i="70"/>
  <c r="AA1078" i="70"/>
  <c r="AA2794" i="70"/>
  <c r="AA2489" i="70"/>
  <c r="AA3212" i="70"/>
  <c r="AA87" i="70"/>
  <c r="AA3419" i="70"/>
  <c r="AA1890" i="70"/>
  <c r="AA2154" i="70"/>
  <c r="AA2325" i="70"/>
  <c r="AA756" i="70"/>
  <c r="AA2281" i="70"/>
  <c r="AA35" i="70"/>
  <c r="AA2726" i="70"/>
  <c r="AA3546" i="70"/>
  <c r="AA1457" i="70"/>
  <c r="AA3535" i="70"/>
  <c r="AA3163" i="70"/>
  <c r="AA1384" i="70"/>
  <c r="AA2266" i="70"/>
  <c r="AA3055" i="70"/>
  <c r="AA2861" i="70"/>
  <c r="AA2934" i="70"/>
  <c r="AA699" i="70"/>
  <c r="AA2981" i="70"/>
  <c r="AA2905" i="70"/>
  <c r="AA3178" i="70"/>
  <c r="AA2086" i="70"/>
  <c r="AA2839" i="70"/>
  <c r="AA305" i="70"/>
  <c r="AA345" i="70"/>
  <c r="AA884" i="70"/>
  <c r="AA1870" i="70"/>
  <c r="AA242" i="70"/>
  <c r="AA1897" i="70"/>
  <c r="AA3401" i="70"/>
  <c r="AA1756" i="70"/>
  <c r="AA1058" i="70"/>
  <c r="AA786" i="70"/>
  <c r="AA1844" i="70"/>
  <c r="AA3254" i="70"/>
  <c r="AA1703" i="70"/>
  <c r="AA1283" i="70"/>
  <c r="AA3455" i="70"/>
  <c r="AA213" i="70"/>
  <c r="AA948" i="70"/>
  <c r="AA3357" i="70"/>
  <c r="AA950" i="70"/>
  <c r="AA318" i="70"/>
  <c r="AA2185" i="70"/>
  <c r="AA797" i="70"/>
  <c r="AA2213" i="70"/>
  <c r="AA1030" i="70"/>
  <c r="AA1910" i="70"/>
  <c r="AA2375" i="70"/>
  <c r="AA2780" i="70"/>
  <c r="AA3148" i="70"/>
  <c r="AA1599" i="70"/>
  <c r="AA975" i="70"/>
  <c r="AA1814" i="70"/>
  <c r="AA681" i="70"/>
  <c r="AA762" i="70"/>
  <c r="AA117" i="70"/>
  <c r="AA791" i="70"/>
  <c r="AA1558" i="70"/>
  <c r="AA2182" i="70"/>
  <c r="AA3413" i="70"/>
  <c r="AA3372" i="70"/>
  <c r="AA709" i="70"/>
  <c r="AA2019" i="70"/>
  <c r="AA2419" i="70"/>
  <c r="AA3067" i="70"/>
  <c r="AA3296" i="70"/>
  <c r="AA2930" i="70"/>
  <c r="AA1470" i="70"/>
  <c r="AA2938" i="70"/>
  <c r="AA3070" i="70"/>
  <c r="AA2506" i="70"/>
  <c r="AA886" i="70"/>
  <c r="AA263" i="70"/>
  <c r="AA1915" i="70"/>
  <c r="AA1917" i="70"/>
  <c r="AA588" i="70"/>
  <c r="AA216" i="70"/>
  <c r="AA3032" i="70"/>
  <c r="AA2110" i="70"/>
  <c r="AA2183" i="70"/>
  <c r="AA2099" i="70"/>
  <c r="AA262" i="70"/>
  <c r="AA3205" i="70"/>
  <c r="AA270" i="70"/>
  <c r="AA2426" i="70"/>
  <c r="AA835" i="70"/>
  <c r="AA3539" i="70"/>
  <c r="AA3350" i="70"/>
  <c r="AA1217" i="70"/>
  <c r="AA1416" i="70"/>
  <c r="AA3129" i="70"/>
  <c r="AA1293" i="70"/>
  <c r="AA1906" i="70"/>
  <c r="AA1081" i="70"/>
  <c r="AA1692" i="70"/>
  <c r="AA3113" i="70"/>
  <c r="AA279" i="70"/>
  <c r="AA2662" i="70"/>
  <c r="AA1907" i="70"/>
  <c r="AA1237" i="70"/>
  <c r="AA3404" i="70"/>
  <c r="AA685" i="70"/>
  <c r="AA1398" i="70"/>
  <c r="AA3109" i="70"/>
  <c r="AA2797" i="70"/>
  <c r="AA261" i="70"/>
  <c r="AA1934" i="70"/>
  <c r="AA664" i="70"/>
  <c r="AA2753" i="70"/>
  <c r="AA2277" i="70"/>
  <c r="AA3392" i="70"/>
  <c r="AA3327" i="70"/>
  <c r="AA2903" i="70"/>
  <c r="AA1141" i="70"/>
  <c r="AA2264" i="70"/>
  <c r="AA1176" i="70"/>
  <c r="AA2622" i="70"/>
  <c r="AA1076" i="70"/>
  <c r="AA1385" i="70"/>
  <c r="AA2910" i="70"/>
  <c r="AA2843" i="70"/>
  <c r="AA1399" i="70"/>
  <c r="AA1308" i="70"/>
  <c r="AA1552" i="70"/>
  <c r="AA1865" i="70"/>
  <c r="AA118" i="70"/>
  <c r="AA441" i="70"/>
  <c r="AA1919" i="70"/>
  <c r="AA1979" i="70"/>
  <c r="AA865" i="70"/>
  <c r="AA631" i="70"/>
  <c r="AA1084" i="70"/>
  <c r="AA1183" i="70"/>
  <c r="AA155" i="70"/>
  <c r="AA2033" i="70"/>
  <c r="AA1190" i="70"/>
  <c r="AA2990" i="70"/>
  <c r="AA2661" i="70"/>
  <c r="AA2188" i="70"/>
  <c r="AA716" i="70"/>
  <c r="AA992" i="70"/>
  <c r="AA1900" i="70"/>
  <c r="AA465" i="70"/>
  <c r="AA667" i="70"/>
  <c r="AA2288" i="70"/>
  <c r="AA659" i="70"/>
  <c r="AA1225" i="70"/>
  <c r="AA52" i="70"/>
  <c r="AA137" i="70"/>
  <c r="AA102" i="70"/>
  <c r="AA3267" i="70"/>
  <c r="AA2950" i="70"/>
  <c r="AA1121" i="70"/>
  <c r="AA3047" i="70"/>
  <c r="AA1332" i="70"/>
  <c r="AA3112" i="70"/>
  <c r="AA1232" i="70"/>
  <c r="AA2456" i="70"/>
  <c r="AA3128" i="70"/>
  <c r="AA2668" i="70"/>
  <c r="AA1604" i="70"/>
  <c r="AA861" i="70"/>
  <c r="AA461" i="70"/>
  <c r="AA3245" i="70"/>
  <c r="AA2174" i="70"/>
  <c r="AA1732" i="70"/>
  <c r="AA1683" i="70"/>
  <c r="AA2065" i="70"/>
  <c r="AA2249" i="70"/>
  <c r="AA3147" i="70"/>
  <c r="AA536" i="70"/>
  <c r="AA2854" i="70"/>
  <c r="AA1097" i="70"/>
  <c r="AA2748" i="70"/>
  <c r="AA3161" i="70"/>
  <c r="AA2311" i="70"/>
  <c r="AA804" i="70"/>
  <c r="AA43" i="70"/>
  <c r="AA53" i="70"/>
  <c r="AA1026" i="70"/>
  <c r="AA1730" i="70"/>
  <c r="AA2197" i="70"/>
  <c r="AA2884" i="70"/>
  <c r="AA3451" i="70"/>
  <c r="AA1376" i="70"/>
  <c r="AA2349" i="70"/>
  <c r="AA3465" i="70"/>
  <c r="AA197" i="70"/>
  <c r="AA3237" i="70"/>
  <c r="AA1094" i="70"/>
  <c r="AA1454" i="70"/>
  <c r="AA2683" i="70"/>
  <c r="AA2034" i="70"/>
  <c r="AA755" i="70"/>
  <c r="AA1209" i="70"/>
  <c r="AA991" i="70"/>
  <c r="AA1375" i="70"/>
  <c r="AA787" i="70"/>
  <c r="AA100" i="70"/>
  <c r="AA444" i="70"/>
  <c r="AA3173" i="70"/>
  <c r="AA2106" i="70"/>
  <c r="AA3155" i="70"/>
  <c r="AA3249" i="70"/>
  <c r="AA376" i="70"/>
  <c r="AA645" i="70"/>
  <c r="AA781" i="70"/>
  <c r="AA2601" i="70"/>
  <c r="AA458" i="70"/>
  <c r="AA462" i="70"/>
  <c r="AA1566" i="70"/>
  <c r="AA1949" i="70"/>
  <c r="AA1449" i="70"/>
  <c r="AA3114" i="70"/>
  <c r="AA196" i="70"/>
  <c r="AA3291" i="70"/>
  <c r="AA179" i="70"/>
  <c r="AA1285" i="70"/>
  <c r="AA3050" i="70"/>
  <c r="AA50" i="70"/>
  <c r="AA208" i="70"/>
  <c r="AA3370" i="70"/>
  <c r="AA3206" i="70"/>
  <c r="AA2912" i="70"/>
  <c r="AA336" i="70"/>
  <c r="AA2519" i="70"/>
  <c r="AA2389" i="70"/>
  <c r="AA2471" i="70"/>
  <c r="AA611" i="70"/>
  <c r="AA3479" i="70"/>
  <c r="AA3110" i="70"/>
  <c r="AA633" i="70"/>
  <c r="AA400" i="70"/>
  <c r="AA727" i="70"/>
  <c r="AA3320" i="70"/>
  <c r="AA2492" i="70"/>
  <c r="AA587" i="70"/>
  <c r="AA1233" i="70"/>
  <c r="AA1923" i="70"/>
  <c r="AA2233" i="70"/>
  <c r="AA408" i="70"/>
  <c r="AA2129" i="70"/>
  <c r="AA2868" i="70"/>
  <c r="AA267" i="70"/>
  <c r="AA1476" i="70"/>
  <c r="AA3346" i="70"/>
  <c r="AA1430" i="70"/>
  <c r="AA2085" i="70"/>
  <c r="AA364" i="70"/>
  <c r="AA2434" i="70"/>
  <c r="AA795" i="70"/>
  <c r="AA475" i="70"/>
  <c r="AA2151" i="70"/>
  <c r="AA929" i="70"/>
  <c r="AA2835" i="70"/>
  <c r="AA1282" i="70"/>
  <c r="AA3019" i="70"/>
  <c r="AA342" i="70"/>
  <c r="AA2220" i="70"/>
  <c r="AA1971" i="70"/>
  <c r="AA3025" i="70"/>
  <c r="AA577" i="70"/>
  <c r="AA609" i="70"/>
  <c r="AA813" i="70"/>
  <c r="AA3355" i="70"/>
  <c r="AA2670" i="70"/>
  <c r="AA2328" i="70"/>
  <c r="AA909" i="70"/>
  <c r="AA976" i="70"/>
  <c r="AA207" i="70"/>
  <c r="AA2973" i="70"/>
  <c r="AA1697" i="70"/>
  <c r="AA925" i="70"/>
  <c r="AA502" i="70"/>
  <c r="AA1211" i="70"/>
  <c r="AA1691" i="70"/>
  <c r="AA2455" i="70"/>
  <c r="AA1821" i="70"/>
  <c r="AA3441" i="70"/>
  <c r="AA1396" i="70"/>
  <c r="AA2652" i="70"/>
  <c r="AA1842" i="70"/>
  <c r="AA1978" i="70"/>
  <c r="AA2739" i="70"/>
  <c r="AA2684" i="70"/>
  <c r="AA2790" i="70"/>
  <c r="AA2723" i="70"/>
  <c r="AA1673" i="70"/>
  <c r="AA3084" i="70"/>
  <c r="AA2766" i="70"/>
  <c r="AA2666" i="70"/>
  <c r="AA479" i="70"/>
  <c r="AA2104" i="70"/>
  <c r="AA25" i="70"/>
  <c r="AA2853" i="70"/>
  <c r="AA1046" i="70"/>
  <c r="AA2722" i="70"/>
  <c r="AA1191" i="70"/>
  <c r="AA1716" i="70"/>
  <c r="AA3316" i="70"/>
  <c r="AA3306" i="70"/>
  <c r="AA2862" i="70"/>
  <c r="AA1894" i="70"/>
  <c r="AA1021" i="70"/>
  <c r="AA1977" i="70"/>
  <c r="AA2593" i="70"/>
  <c r="AA3508" i="70"/>
  <c r="AA3512" i="70"/>
  <c r="AA2500" i="70"/>
  <c r="AA1455" i="70"/>
  <c r="AA1316" i="70"/>
  <c r="AA1297" i="70"/>
  <c r="AA1080" i="70"/>
  <c r="AA486" i="70"/>
  <c r="AA1427" i="70"/>
  <c r="AA1044" i="70"/>
  <c r="AA1635" i="70"/>
  <c r="AA674" i="70"/>
  <c r="AA962" i="70"/>
  <c r="AA838" i="70"/>
  <c r="AA1601" i="70"/>
  <c r="AA2056" i="70"/>
  <c r="AA2510" i="70"/>
  <c r="AA3226" i="70"/>
  <c r="AA3223" i="70"/>
  <c r="AA683" i="70"/>
  <c r="AA492" i="70"/>
  <c r="AA530" i="70"/>
  <c r="AA1319" i="70"/>
  <c r="AA268" i="70"/>
  <c r="AA1903" i="70"/>
  <c r="AA560" i="70"/>
  <c r="AA1425" i="70"/>
  <c r="AA3460" i="70"/>
  <c r="AA3349" i="70"/>
  <c r="AA733" i="70"/>
  <c r="AA3252" i="70"/>
  <c r="AA1590" i="70"/>
  <c r="AA1158" i="70"/>
  <c r="AA2897" i="70"/>
  <c r="AA673" i="70"/>
  <c r="AA1779" i="70"/>
  <c r="AA3517" i="70"/>
  <c r="AA3146" i="70"/>
  <c r="AA3547" i="70"/>
  <c r="AA1857" i="70"/>
  <c r="AA512" i="70"/>
  <c r="AA1621" i="70"/>
  <c r="AA982" i="70"/>
  <c r="AA2501" i="70"/>
  <c r="AA2823" i="70"/>
  <c r="AA1215" i="70"/>
  <c r="AA2594" i="70"/>
  <c r="AA1571" i="70"/>
  <c r="AA2953" i="70"/>
  <c r="AA2445" i="70"/>
  <c r="AA275" i="70"/>
  <c r="AA2817" i="70"/>
  <c r="AA272" i="70"/>
  <c r="AA3211" i="70"/>
  <c r="AA1582" i="70"/>
  <c r="AA1140" i="70"/>
  <c r="AA3414" i="70"/>
  <c r="AA2324" i="70"/>
  <c r="AA1515" i="70"/>
  <c r="AA734" i="70"/>
  <c r="AA427" i="70"/>
  <c r="AA616" i="70"/>
  <c r="AA2301" i="70"/>
  <c r="AA3528" i="70"/>
  <c r="AA1296" i="70"/>
  <c r="AA513" i="70"/>
  <c r="AA543" i="70"/>
  <c r="AA2306" i="70"/>
  <c r="AA1964" i="70"/>
  <c r="AA650" i="70"/>
  <c r="AA2453" i="70"/>
  <c r="AA1982" i="70"/>
  <c r="AA2940" i="70"/>
  <c r="AA1482" i="70"/>
  <c r="AA3053" i="70"/>
  <c r="AA3335" i="70"/>
  <c r="AA2555" i="70"/>
  <c r="AA1302" i="70"/>
  <c r="AA3507" i="70"/>
  <c r="AA1750" i="70"/>
  <c r="AA1555" i="70"/>
  <c r="AA3116" i="70"/>
  <c r="AA946" i="70"/>
  <c r="AA1938" i="70"/>
  <c r="AA563" i="70"/>
  <c r="AA960" i="70"/>
  <c r="AA1793" i="70"/>
  <c r="AA1374" i="70"/>
  <c r="AA1743" i="70"/>
  <c r="AA451" i="70"/>
  <c r="AA377" i="70"/>
  <c r="AA504" i="70"/>
  <c r="AA809" i="70"/>
  <c r="AA3216" i="70"/>
  <c r="AA356" i="70"/>
  <c r="AA1862" i="70"/>
  <c r="AA2528" i="70"/>
  <c r="AA2605" i="70"/>
  <c r="AA2616" i="70"/>
  <c r="AA2161" i="70"/>
  <c r="AA2512" i="70"/>
  <c r="AA2710" i="70"/>
  <c r="AA1373" i="70"/>
  <c r="AA3020" i="70"/>
  <c r="AA3503" i="70"/>
  <c r="AA1512" i="70"/>
  <c r="AA1071" i="70"/>
  <c r="AA2677" i="70"/>
  <c r="AA1147" i="70"/>
  <c r="AA1153" i="70"/>
  <c r="AA1378" i="70"/>
  <c r="AA743" i="70"/>
  <c r="AA556" i="70"/>
  <c r="AA2005" i="70"/>
  <c r="AA94" i="70"/>
  <c r="AA426" i="70"/>
  <c r="AA1365" i="70"/>
  <c r="AA1579" i="70"/>
  <c r="AA176" i="70"/>
  <c r="AA1202" i="70"/>
  <c r="AA2746" i="70"/>
  <c r="AA249" i="70"/>
  <c r="AA732" i="70"/>
  <c r="AA2460" i="70"/>
  <c r="AA1017" i="70"/>
  <c r="AA2431" i="70"/>
  <c r="AA1837" i="70"/>
  <c r="AA2901" i="70"/>
  <c r="AA584" i="70"/>
  <c r="AA1508" i="70"/>
  <c r="AA1073" i="70"/>
  <c r="AA2657" i="70"/>
  <c r="AA2428" i="70"/>
  <c r="AA3082" i="70"/>
  <c r="AA3281" i="70"/>
  <c r="AA1034" i="70"/>
  <c r="AA2204" i="70"/>
  <c r="AA1803" i="70"/>
  <c r="AA676" i="70"/>
  <c r="AA2217" i="70"/>
  <c r="AA1666" i="70"/>
  <c r="AA1569" i="70"/>
  <c r="AA2687" i="70"/>
  <c r="AA630" i="70"/>
  <c r="AA1761" i="70"/>
  <c r="AA1598" i="70"/>
  <c r="AA1448" i="70"/>
  <c r="AA3153" i="70"/>
  <c r="AA1605" i="70"/>
  <c r="AA610" i="70"/>
  <c r="AA1860" i="70"/>
  <c r="AA1775" i="70"/>
  <c r="AA2350" i="70"/>
  <c r="AA1433" i="70"/>
  <c r="AA2975" i="70"/>
  <c r="AA2387" i="70"/>
  <c r="AA2920" i="70"/>
  <c r="AA1526" i="70"/>
  <c r="AA246" i="70"/>
  <c r="AA3217" i="70"/>
  <c r="AA3323" i="70"/>
  <c r="AA2673" i="70"/>
  <c r="AA2339" i="70"/>
  <c r="AA1757" i="70"/>
  <c r="AA3324" i="70"/>
  <c r="AA3231" i="70"/>
  <c r="AA1766" i="70"/>
  <c r="AA1152" i="70"/>
  <c r="AA3459" i="70"/>
  <c r="AA214" i="70"/>
  <c r="AA1479" i="70"/>
  <c r="AA796" i="70"/>
  <c r="AA3106" i="70"/>
  <c r="AA552" i="70"/>
  <c r="AA693" i="70"/>
  <c r="AA2130" i="70"/>
  <c r="AA2483" i="70"/>
  <c r="AA1945" i="70"/>
  <c r="AA3482" i="70"/>
  <c r="AA3356" i="70"/>
  <c r="AA1127" i="70"/>
  <c r="AA984" i="70"/>
  <c r="AA2992" i="70"/>
  <c r="AA2988" i="70"/>
  <c r="AA2335" i="70"/>
  <c r="AA675" i="70"/>
  <c r="AA2257" i="70"/>
  <c r="AA1929" i="70"/>
  <c r="AA363" i="70"/>
  <c r="AA2617" i="70"/>
  <c r="AA3022" i="70"/>
  <c r="AA2641" i="70"/>
  <c r="AA1687" i="70"/>
  <c r="AA2718" i="70"/>
  <c r="AA2828" i="70"/>
  <c r="AA1001" i="70"/>
  <c r="AA429" i="70"/>
  <c r="AA2902" i="70"/>
  <c r="AA2665" i="70"/>
  <c r="AA1125" i="70"/>
  <c r="AA649" i="70"/>
  <c r="AA1434" i="70"/>
  <c r="AA1994" i="70"/>
  <c r="AA966" i="70"/>
  <c r="AA1387" i="70"/>
  <c r="AA310" i="70"/>
  <c r="AA2629" i="70"/>
  <c r="AA3068" i="70"/>
  <c r="AA2717" i="70"/>
  <c r="AA122" i="70"/>
  <c r="AA69" i="70"/>
  <c r="AA1833" i="70"/>
  <c r="AA524" i="70"/>
  <c r="AA636" i="70"/>
  <c r="AA2907" i="70"/>
  <c r="AA1836" i="70"/>
  <c r="AA2816" i="70"/>
  <c r="AA424" i="70"/>
  <c r="AA549" i="70"/>
  <c r="AA2760" i="70"/>
  <c r="AA817" i="70"/>
  <c r="AA2322" i="70"/>
  <c r="AA2951" i="70"/>
  <c r="AA483" i="70"/>
  <c r="AA3325" i="70"/>
  <c r="AA1518" i="70"/>
  <c r="AA1093" i="70"/>
  <c r="AA1004" i="70"/>
  <c r="AA3417" i="70"/>
  <c r="AA646" i="70"/>
  <c r="AA825" i="70"/>
  <c r="AA1342" i="70"/>
  <c r="AA1572" i="70"/>
  <c r="AA84" i="70"/>
  <c r="AA405" i="70"/>
  <c r="AA3207" i="70"/>
  <c r="AA3402" i="70"/>
  <c r="AA2490" i="70"/>
  <c r="AA3087" i="70"/>
  <c r="AA2627" i="70"/>
  <c r="AA3094" i="70"/>
  <c r="AA3187" i="70"/>
  <c r="AA1452" i="70"/>
  <c r="AA687" i="70"/>
  <c r="AA3203" i="70"/>
  <c r="AA2491" i="70"/>
  <c r="AA3014" i="70"/>
  <c r="AA2752" i="70"/>
  <c r="AA3533" i="70"/>
  <c r="AA737" i="70"/>
  <c r="AA2401" i="70"/>
  <c r="AA2806" i="70"/>
  <c r="AA1172" i="70"/>
  <c r="AA3236" i="70"/>
  <c r="AA2808" i="70"/>
  <c r="AA1719" i="70"/>
  <c r="AA2655" i="70"/>
  <c r="AA284" i="70"/>
  <c r="AA1696" i="70"/>
  <c r="AA1015" i="70"/>
  <c r="AA731" i="70"/>
  <c r="AA2591" i="70"/>
  <c r="AA301" i="70"/>
  <c r="AA195" i="70"/>
  <c r="AA1298" i="70"/>
  <c r="AA2815" i="70"/>
  <c r="AA629" i="70"/>
  <c r="AA1629" i="70"/>
  <c r="AA496" i="70"/>
  <c r="AA3371" i="70"/>
  <c r="AA846" i="70"/>
  <c r="AA3403" i="70"/>
  <c r="AA2578" i="70"/>
  <c r="AA541" i="70"/>
  <c r="AA2263" i="70"/>
  <c r="AA1052" i="70"/>
  <c r="AA2996" i="70"/>
  <c r="AA157" i="70"/>
  <c r="AA1281" i="70"/>
  <c r="AA1422" i="70"/>
  <c r="AA3400" i="70"/>
  <c r="AA3490" i="70"/>
  <c r="AA1711" i="70"/>
  <c r="AA3031" i="70"/>
  <c r="AA3314" i="70"/>
  <c r="AA959" i="70"/>
  <c r="AA3265" i="70"/>
  <c r="AA2961" i="70"/>
  <c r="AA169" i="70"/>
  <c r="AA2442" i="70"/>
  <c r="AA844" i="70"/>
  <c r="AA2632" i="70"/>
  <c r="AA2570" i="70"/>
  <c r="AA663" i="70"/>
  <c r="AA2811" i="70"/>
  <c r="AA3458" i="70"/>
  <c r="AA285" i="70"/>
  <c r="AA1914" i="70"/>
  <c r="AA101" i="70"/>
  <c r="AA2032" i="70"/>
  <c r="AA2956" i="70"/>
  <c r="AA1955" i="70"/>
  <c r="AA1772" i="70"/>
  <c r="AA340" i="70"/>
  <c r="AA528" i="70"/>
  <c r="AA2638" i="70"/>
  <c r="AA109" i="70"/>
  <c r="AA3100" i="70"/>
  <c r="AA362" i="70"/>
  <c r="AA3229" i="70"/>
  <c r="AA2105" i="70"/>
  <c r="AA711" i="70"/>
  <c r="AA938" i="70"/>
  <c r="AA1033" i="70"/>
  <c r="AA1884" i="70"/>
  <c r="AA2767" i="70"/>
  <c r="AA2209" i="70"/>
  <c r="AA1529" i="70"/>
  <c r="AA1957" i="70"/>
  <c r="AA381" i="70"/>
  <c r="AA3452" i="70"/>
  <c r="AA112" i="70"/>
  <c r="AA1151" i="70"/>
  <c r="AA1119" i="70"/>
  <c r="AA3440" i="70"/>
  <c r="AA2856" i="70"/>
  <c r="AA1471" i="70"/>
  <c r="AA1182" i="70"/>
  <c r="AA2772" i="70"/>
  <c r="AA2317" i="70"/>
  <c r="AA185" i="70"/>
  <c r="AA2874" i="70"/>
  <c r="AA2184" i="70"/>
  <c r="AA2658" i="70"/>
  <c r="AA2980" i="70"/>
  <c r="AA2461" i="70"/>
  <c r="AA433" i="70"/>
  <c r="AA1942" i="70"/>
  <c r="AA1815" i="70"/>
  <c r="AA576" i="70"/>
  <c r="AA1594" i="70"/>
  <c r="AA1573" i="70"/>
  <c r="AA3462" i="70"/>
  <c r="AA1783" i="70"/>
  <c r="AA199" i="70"/>
  <c r="AA322" i="70"/>
  <c r="AA1787" i="70"/>
  <c r="AA168" i="70"/>
  <c r="AA3225" i="70"/>
  <c r="AA3063" i="70"/>
  <c r="AA3435" i="70"/>
  <c r="AA1849" i="70"/>
  <c r="AA1585" i="70"/>
  <c r="AA343" i="70"/>
  <c r="AA1855" i="70"/>
  <c r="AA420" i="70"/>
  <c r="AA3343" i="70"/>
  <c r="AA1769" i="70"/>
  <c r="AA2356" i="70"/>
  <c r="AA236" i="70"/>
  <c r="AA252" i="70"/>
  <c r="AA126" i="70"/>
  <c r="AA3385" i="70"/>
  <c r="AA1083" i="70"/>
  <c r="AA1781" i="70"/>
  <c r="AA2082" i="70"/>
  <c r="AA2370" i="70"/>
  <c r="AA225" i="70"/>
  <c r="AA2245" i="70"/>
  <c r="AA1278" i="70"/>
  <c r="AA1041" i="70"/>
  <c r="AA1393" i="70"/>
  <c r="AA2395" i="70"/>
  <c r="AA1991" i="70"/>
  <c r="AA869" i="70"/>
  <c r="AA1758" i="70"/>
  <c r="AA2163" i="70"/>
  <c r="AA2409" i="70"/>
  <c r="AA1688" i="70"/>
  <c r="AA1135" i="70"/>
  <c r="AA1722" i="70"/>
  <c r="AA1715" i="70"/>
  <c r="AA241" i="70"/>
  <c r="AA2126" i="70"/>
  <c r="AA2908" i="70"/>
  <c r="AA2965" i="70"/>
  <c r="AA2010" i="70"/>
  <c r="AA725" i="70"/>
  <c r="AA1874" i="70"/>
  <c r="AA2276" i="70"/>
  <c r="AA2782" i="70"/>
  <c r="AA3079" i="70"/>
  <c r="AA1816" i="70"/>
  <c r="AA3338" i="70"/>
  <c r="AA1253" i="70"/>
  <c r="AA778" i="70"/>
  <c r="AA882" i="70"/>
  <c r="AA704" i="70"/>
  <c r="AA3134" i="70"/>
  <c r="AA2060" i="70"/>
  <c r="AA2047" i="70"/>
  <c r="AA282" i="70"/>
  <c r="AA2913" i="70"/>
  <c r="AA1203" i="70"/>
  <c r="AA3504" i="70"/>
  <c r="AA1490" i="70"/>
  <c r="AA1500" i="70"/>
  <c r="AA1461" i="70"/>
  <c r="AA3516" i="70"/>
  <c r="AA1717" i="70"/>
  <c r="AA1610" i="70"/>
  <c r="AA2287" i="70"/>
  <c r="AA2970" i="70"/>
  <c r="AA905" i="70"/>
  <c r="AA1229" i="70"/>
  <c r="AA1580" i="70"/>
  <c r="AA856" i="70"/>
  <c r="AA1825" i="70"/>
  <c r="AA383" i="70"/>
  <c r="AA2540" i="70"/>
  <c r="AA2275" i="70"/>
  <c r="AA2273" i="70"/>
  <c r="AA2847" i="70"/>
  <c r="AA380" i="70"/>
  <c r="AA1773" i="70"/>
  <c r="AA3361" i="70"/>
  <c r="AA807" i="70"/>
  <c r="AA1669" i="70"/>
  <c r="AA915" i="70"/>
  <c r="AA2398" i="70"/>
  <c r="AA2922" i="70"/>
  <c r="AA3348" i="70"/>
  <c r="AA505" i="70"/>
  <c r="AA1401" i="70"/>
  <c r="AA2604" i="70"/>
  <c r="AA2413" i="70"/>
  <c r="AA1510" i="70"/>
  <c r="AA1254" i="70"/>
  <c r="AA818" i="70"/>
  <c r="AA2211" i="70"/>
  <c r="AA2046" i="70"/>
  <c r="AA1809" i="70"/>
  <c r="AA2582" i="70"/>
  <c r="AA480" i="70"/>
  <c r="AA105" i="70"/>
  <c r="AA3122" i="70"/>
  <c r="AA175" i="70"/>
  <c r="AA31" i="70"/>
  <c r="AA2929" i="70"/>
  <c r="AA335" i="70"/>
  <c r="AA1246" i="70"/>
  <c r="AA507" i="70"/>
  <c r="AA3170" i="70"/>
  <c r="AA2660" i="70"/>
  <c r="AA1999" i="70"/>
  <c r="AA1704" i="70"/>
  <c r="AA1459" i="70"/>
  <c r="AA2595" i="70"/>
  <c r="AA754" i="70"/>
  <c r="AA1940" i="70"/>
  <c r="AA1835" i="70"/>
  <c r="AA3330" i="70"/>
  <c r="AA257" i="70"/>
  <c r="AA184" i="70"/>
  <c r="AA2592" i="70"/>
  <c r="AA595" i="70"/>
  <c r="AA1493" i="70"/>
  <c r="AA2066" i="70"/>
  <c r="AA255" i="70"/>
  <c r="AA32" i="70"/>
  <c r="AA736" i="70"/>
  <c r="AA742" i="70"/>
  <c r="AA893" i="70"/>
  <c r="AA1553" i="70"/>
  <c r="AA3444" i="70"/>
  <c r="AA3131" i="70"/>
  <c r="AA171" i="70"/>
  <c r="AA1990" i="70"/>
  <c r="AA350" i="70"/>
  <c r="AA1738" i="70"/>
  <c r="AA2969" i="70"/>
  <c r="AA1763" i="70"/>
  <c r="AA1672" i="70"/>
  <c r="AA1976" i="70"/>
  <c r="AA2168" i="70"/>
  <c r="AA1651" i="70"/>
  <c r="AA998" i="70"/>
  <c r="AA1637" i="70"/>
  <c r="AA2916" i="70"/>
  <c r="AA3321" i="70"/>
  <c r="AA1736" i="70"/>
  <c r="AA2098" i="70"/>
  <c r="AA1420" i="70"/>
  <c r="AA1032" i="70"/>
  <c r="AA2482" i="70"/>
  <c r="AA2342" i="70"/>
  <c r="AA1330" i="70"/>
  <c r="AA779" i="70"/>
  <c r="AA2111" i="70"/>
  <c r="AA2186" i="70"/>
  <c r="AA3430" i="70"/>
  <c r="AA3406" i="70"/>
  <c r="AA3295" i="70"/>
  <c r="AA2149" i="70"/>
  <c r="AA3133" i="70"/>
  <c r="AA198" i="70"/>
  <c r="AA389" i="70"/>
  <c r="AA2008" i="70"/>
  <c r="AA276" i="70"/>
  <c r="AA3530" i="70"/>
  <c r="AA174" i="70"/>
  <c r="AA2531" i="70"/>
  <c r="AA1103" i="70"/>
  <c r="AA1540" i="70"/>
  <c r="AA997" i="70"/>
  <c r="AA503" i="70"/>
  <c r="AA2191" i="70"/>
  <c r="AA1358" i="70"/>
  <c r="AA135" i="70"/>
  <c r="AA1587" i="70"/>
  <c r="AA1997" i="70"/>
  <c r="AA2290" i="70"/>
  <c r="AA1334" i="70"/>
  <c r="AA3072" i="70"/>
  <c r="AA3394" i="70"/>
  <c r="AA1136" i="70"/>
  <c r="AA1069" i="70"/>
  <c r="AA3344" i="70"/>
  <c r="AA3540" i="70"/>
  <c r="AA296" i="70"/>
  <c r="AA1682" i="70"/>
  <c r="AA1289" i="70"/>
  <c r="AA2076" i="70"/>
  <c r="AA2294" i="70"/>
  <c r="AA3322" i="70"/>
  <c r="AA3027" i="70"/>
  <c r="AA2440" i="70"/>
  <c r="AA3510" i="70"/>
  <c r="AA2205" i="70"/>
  <c r="AA2737" i="70"/>
  <c r="AA382" i="70"/>
  <c r="AA3149" i="70"/>
  <c r="AA3333" i="70"/>
  <c r="AA751" i="70"/>
  <c r="AA2305" i="70"/>
  <c r="AA91" i="70"/>
  <c r="AA1143" i="70"/>
  <c r="AA215" i="70"/>
  <c r="AA1648" i="70"/>
  <c r="AA3407" i="70"/>
  <c r="AA253" i="70"/>
  <c r="AA3126" i="70"/>
  <c r="AA2769" i="70"/>
  <c r="AA3015" i="70"/>
  <c r="AA2872" i="70"/>
  <c r="AA926" i="70"/>
  <c r="AA708" i="70"/>
  <c r="AA1463" i="70"/>
  <c r="AA484" i="70"/>
  <c r="AA2299" i="70"/>
  <c r="AA1916" i="70"/>
  <c r="AA848" i="70"/>
  <c r="AA1812" i="70"/>
  <c r="AA668" i="70"/>
  <c r="AA3398" i="70"/>
  <c r="AA1018" i="70"/>
  <c r="AA324" i="70"/>
  <c r="AA226" i="70"/>
  <c r="AA3011" i="70"/>
  <c r="AA2388" i="70"/>
  <c r="AA1659" i="70"/>
  <c r="AA859" i="70"/>
  <c r="AA1286" i="70"/>
  <c r="AA177" i="70"/>
  <c r="AA812" i="70"/>
  <c r="AA1460" i="70"/>
  <c r="AA2971" i="70"/>
  <c r="AA738" i="70"/>
  <c r="AA1516" i="70"/>
  <c r="AA327" i="70"/>
  <c r="AA2514" i="70"/>
  <c r="AA2091" i="70"/>
  <c r="AA1727" i="70"/>
  <c r="AA1317" i="70"/>
  <c r="AA256" i="70"/>
  <c r="AA3219" i="70"/>
  <c r="AA712" i="70"/>
  <c r="AA678" i="70"/>
  <c r="AA3145" i="70"/>
  <c r="AA2499" i="70"/>
  <c r="AA146" i="70"/>
  <c r="AA3195" i="70"/>
  <c r="AA1987" i="70"/>
  <c r="AA1876" i="70"/>
  <c r="AA164" i="70"/>
  <c r="AA1005" i="70"/>
  <c r="AA2537" i="70"/>
  <c r="AA2088" i="70"/>
  <c r="AA2171" i="70"/>
  <c r="AA921" i="70"/>
  <c r="AA1145" i="70"/>
  <c r="AA1335" i="70"/>
  <c r="AA153" i="70"/>
  <c r="AA1799" i="70"/>
  <c r="AA2944" i="70"/>
  <c r="AA1380" i="70"/>
  <c r="AA1867" i="70"/>
  <c r="AA3089" i="70"/>
  <c r="AA48" i="70"/>
  <c r="AA2937" i="70"/>
  <c r="AA1856" i="70"/>
  <c r="AA2412" i="70"/>
  <c r="AA2936" i="70"/>
  <c r="AA1414" i="70"/>
  <c r="AA1563" i="70"/>
  <c r="AA961" i="70"/>
  <c r="AA2002" i="70"/>
  <c r="AA3544" i="70"/>
  <c r="AA1347" i="70"/>
  <c r="AA2747" i="70"/>
  <c r="AA2304" i="70"/>
  <c r="AA940" i="70"/>
  <c r="AA1613" i="70"/>
  <c r="AA2778" i="70"/>
  <c r="AA2734" i="70"/>
  <c r="AA2672" i="70"/>
  <c r="AA2486" i="70"/>
  <c r="AA2178" i="70"/>
  <c r="AA1662" i="70"/>
  <c r="AA2300" i="70"/>
  <c r="AA707" i="70"/>
  <c r="AA3420" i="70"/>
  <c r="AA3117" i="70"/>
  <c r="AA1961" i="70"/>
  <c r="AA419" i="70"/>
  <c r="AA1208" i="70"/>
  <c r="AA2407" i="70"/>
  <c r="AA1405" i="70"/>
  <c r="AA1331" i="70"/>
  <c r="AA2200" i="70"/>
  <c r="AA3364" i="70"/>
  <c r="AA3358" i="70"/>
  <c r="AA3132" i="70"/>
  <c r="AA2878" i="70"/>
  <c r="AA2498" i="70"/>
  <c r="AA42" i="70"/>
  <c r="AA1843" i="70"/>
  <c r="AA2503" i="70"/>
  <c r="AA3209" i="70"/>
  <c r="AA1429" i="70"/>
  <c r="AA3472" i="70"/>
  <c r="AA1261" i="70"/>
  <c r="AA2525" i="70"/>
  <c r="AA3514" i="70"/>
  <c r="AA489" i="70"/>
  <c r="AA2378" i="70"/>
  <c r="AA1739" i="70"/>
  <c r="AA952" i="70"/>
  <c r="AA2645" i="70"/>
  <c r="AA1654" i="70"/>
  <c r="AA3434" i="70"/>
  <c r="AA2481" i="70"/>
  <c r="AA3095" i="70"/>
  <c r="AA761" i="70"/>
  <c r="AA1339" i="70"/>
  <c r="AA2623" i="70"/>
  <c r="AA902" i="70"/>
  <c r="AA2781" i="70"/>
  <c r="AA386" i="70"/>
  <c r="AA2859" i="70"/>
  <c r="AA254" i="70"/>
  <c r="AA119" i="70"/>
  <c r="AA987" i="70"/>
  <c r="AA1100" i="70"/>
  <c r="AA2361" i="70"/>
  <c r="AA1040" i="70"/>
  <c r="AA2909" i="70"/>
  <c r="AA2123" i="70"/>
  <c r="AA3241" i="70"/>
  <c r="AA2425" i="70"/>
  <c r="AA2571" i="70"/>
  <c r="AA396" i="70"/>
  <c r="AA3081" i="70"/>
  <c r="AA250" i="70"/>
  <c r="AA561" i="70"/>
  <c r="AA2384" i="70"/>
  <c r="AA2042" i="70"/>
  <c r="AA978" i="70"/>
  <c r="AA3076" i="70"/>
  <c r="AA1060" i="70"/>
  <c r="AA822" i="70"/>
  <c r="AA1726" i="70"/>
  <c r="AA1650" i="70"/>
  <c r="AA1724" i="70"/>
  <c r="AA967" i="70"/>
  <c r="AA1699" i="70"/>
  <c r="AA3305" i="70"/>
  <c r="AA1742" i="70"/>
  <c r="AA463" i="70"/>
  <c r="AA237" i="70"/>
  <c r="AA1593" i="70"/>
  <c r="AA928" i="70"/>
  <c r="AA1602" i="70"/>
  <c r="AA849" i="70"/>
  <c r="AA2284" i="70"/>
  <c r="AA3426" i="70"/>
  <c r="AA521" i="70"/>
  <c r="AA110" i="70"/>
  <c r="AA366" i="70"/>
  <c r="AA1531" i="70"/>
  <c r="AA1421" i="70"/>
  <c r="AA1323" i="70"/>
  <c r="AA2179" i="70"/>
  <c r="AA3427" i="70"/>
  <c r="AA222" i="70"/>
  <c r="AA2870" i="70"/>
  <c r="AA1224" i="70"/>
  <c r="AA328" i="70"/>
  <c r="AA476" i="70"/>
  <c r="AA1889" i="70"/>
  <c r="AA2157" i="70"/>
  <c r="AA3552" i="70"/>
  <c r="AA2229" i="70"/>
  <c r="AA1532" i="70"/>
  <c r="AA3541" i="70"/>
  <c r="AA3353" i="70"/>
  <c r="AA224" i="70"/>
  <c r="AA1710" i="70"/>
  <c r="AA1198" i="70"/>
  <c r="AA172" i="70"/>
  <c r="AA2153" i="70"/>
  <c r="AA2928" i="70"/>
  <c r="AA1368" i="70"/>
  <c r="AA2892" i="70"/>
  <c r="AA971" i="70"/>
  <c r="AA720" i="70"/>
  <c r="AA3009" i="70"/>
  <c r="AA538" i="70"/>
  <c r="AA853" i="70"/>
  <c r="AA2128" i="70"/>
  <c r="AA341" i="70"/>
  <c r="AA1467" i="70"/>
  <c r="AA1864" i="70"/>
  <c r="AA2015" i="70"/>
  <c r="AA816" i="70"/>
  <c r="AA1291" i="70"/>
  <c r="AA2837" i="70"/>
  <c r="AA863" i="70"/>
  <c r="AA470" i="70"/>
  <c r="AA900" i="70"/>
  <c r="AA1117" i="70"/>
  <c r="AA438" i="70"/>
  <c r="AA86" i="70"/>
  <c r="AA2011" i="70"/>
  <c r="AA3169" i="70"/>
  <c r="AA1011" i="70"/>
  <c r="AA619" i="70"/>
  <c r="AA54" i="70"/>
  <c r="AA1111" i="70"/>
  <c r="AA370" i="70"/>
  <c r="AA829" i="70"/>
  <c r="AA635" i="70"/>
  <c r="AA2925" i="70"/>
  <c r="AA3097" i="70"/>
  <c r="AA3096" i="70"/>
  <c r="AA2237" i="70"/>
  <c r="AA2216" i="70"/>
  <c r="AA845" i="70"/>
  <c r="AA606" i="70"/>
  <c r="AA3309" i="70"/>
  <c r="AA92" i="70"/>
  <c r="AA1343" i="70"/>
  <c r="AA2974" i="70"/>
  <c r="AA2048" i="70"/>
  <c r="AA923" i="70"/>
  <c r="AA2411" i="70"/>
  <c r="AA2351" i="70"/>
  <c r="AA3039" i="70"/>
  <c r="AA2941" i="70"/>
  <c r="AA2050" i="70"/>
  <c r="AA2619" i="70"/>
  <c r="AA1954" i="70"/>
  <c r="AA2599" i="70"/>
  <c r="AA1545" i="70"/>
  <c r="AA187" i="70"/>
  <c r="AA684" i="70"/>
  <c r="AA239" i="70"/>
  <c r="AA785" i="70"/>
  <c r="AA298" i="70"/>
  <c r="AA2544" i="70"/>
  <c r="AA2283" i="70"/>
  <c r="AA2202" i="70"/>
  <c r="AA26" i="70"/>
  <c r="AA594" i="70"/>
  <c r="AA2596" i="70"/>
  <c r="AA3140" i="70"/>
  <c r="AA1622" i="70"/>
  <c r="AA3290" i="70"/>
  <c r="AA1729" i="70"/>
  <c r="AA313" i="70"/>
  <c r="AA1206" i="70"/>
  <c r="AA1740" i="70"/>
  <c r="AA695" i="70"/>
  <c r="AA2711" i="70"/>
  <c r="AA1505" i="70"/>
  <c r="AA2494" i="70"/>
  <c r="AA810" i="70"/>
  <c r="AA2480" i="70"/>
  <c r="AA1321" i="70"/>
  <c r="AA1989" i="70"/>
  <c r="AA3379" i="70"/>
  <c r="AA2733" i="70"/>
  <c r="AA2628" i="70"/>
  <c r="AA89" i="70"/>
  <c r="AA440" i="70"/>
  <c r="AA372" i="70"/>
  <c r="AA1657" i="70"/>
  <c r="AA219" i="70"/>
  <c r="AA3183" i="70"/>
  <c r="AA348" i="70"/>
  <c r="AA525" i="70"/>
  <c r="AA2021" i="70"/>
  <c r="AA3393" i="70"/>
  <c r="AA3497" i="70"/>
  <c r="AA1447" i="70"/>
  <c r="AA56" i="70"/>
  <c r="AA2222" i="70"/>
  <c r="AA3359" i="70"/>
  <c r="AA2635" i="70"/>
  <c r="AA871" i="70"/>
  <c r="AA227" i="70"/>
  <c r="AA2485" i="70"/>
  <c r="AA1503" i="70"/>
  <c r="AA2013" i="70"/>
  <c r="AA3486" i="70"/>
  <c r="AA3268" i="70"/>
  <c r="AA1362" i="70"/>
  <c r="AA1188" i="70"/>
  <c r="AA2573" i="70"/>
  <c r="AA1801" i="70"/>
  <c r="AA3526" i="70"/>
  <c r="AA2484" i="70"/>
  <c r="AA2449" i="70"/>
  <c r="AA3029" i="70"/>
  <c r="AA182" i="70"/>
  <c r="AA879" i="70"/>
  <c r="AA2894" i="70"/>
  <c r="AA2598" i="70"/>
  <c r="AA378" i="70"/>
  <c r="AA1231" i="70"/>
  <c r="AA2701" i="70"/>
  <c r="AA799" i="70"/>
  <c r="AA2906" i="70"/>
  <c r="AA2238" i="70"/>
  <c r="AA1760" i="70"/>
  <c r="AA1795" i="70"/>
  <c r="AA2392" i="70"/>
  <c r="AA1534" i="70"/>
  <c r="AA3391" i="70"/>
  <c r="AA3409" i="70"/>
  <c r="AA2476" i="70"/>
  <c r="AA2400" i="70"/>
  <c r="AA956" i="70"/>
  <c r="AA1466" i="70"/>
  <c r="AA269" i="70"/>
  <c r="AA2397" i="70"/>
  <c r="AA67" i="70"/>
  <c r="AA1201" i="70"/>
  <c r="AA1239" i="70"/>
  <c r="AA1877" i="70"/>
  <c r="AA2962" i="70"/>
  <c r="AA3189" i="70"/>
  <c r="AA2315" i="70"/>
  <c r="AA1808" i="70"/>
  <c r="AA1885" i="70"/>
  <c r="AA607" i="70"/>
  <c r="AA671" i="70"/>
  <c r="AA2744" i="70"/>
  <c r="AA2025" i="70"/>
  <c r="AA1811" i="70"/>
  <c r="AA2364" i="70"/>
  <c r="AA540" i="70"/>
  <c r="AA1881" i="70"/>
  <c r="AA803" i="70"/>
  <c r="AA2124" i="70"/>
  <c r="AA2923" i="70"/>
  <c r="AA1840" i="70"/>
  <c r="AA107" i="70"/>
  <c r="AA234" i="70"/>
  <c r="AA1079" i="70"/>
  <c r="AA2495" i="70"/>
  <c r="AA2756" i="70"/>
  <c r="AA1931" i="70"/>
  <c r="AA3023" i="70"/>
  <c r="AA422" i="70"/>
  <c r="AA2751" i="70"/>
  <c r="AA2133" i="70"/>
  <c r="AA1098" i="70"/>
  <c r="AA193" i="70"/>
  <c r="AA2145" i="70"/>
  <c r="AA2235" i="70"/>
  <c r="AA1014" i="70"/>
  <c r="AA919" i="70"/>
  <c r="AA1764" i="70"/>
  <c r="AA3199" i="70"/>
  <c r="AA2022" i="70"/>
  <c r="AA2165" i="70"/>
  <c r="AA508" i="70"/>
  <c r="AA2754" i="70"/>
  <c r="AA3176" i="70"/>
  <c r="AA654" i="70"/>
  <c r="AA1349" i="70"/>
  <c r="AA1575" i="70"/>
  <c r="AA836" i="70"/>
  <c r="AA1417" i="70"/>
  <c r="AA2520" i="70"/>
  <c r="AA2227" i="70"/>
  <c r="AA2225" i="70"/>
  <c r="AA467" i="70"/>
  <c r="AA827" i="70"/>
  <c r="AA1039" i="70"/>
  <c r="AA2524" i="70"/>
  <c r="AA330" i="70"/>
  <c r="AA2880" i="70"/>
  <c r="AA1868" i="70"/>
  <c r="AA1723" i="70"/>
  <c r="AA3121" i="70"/>
  <c r="AA2721" i="70"/>
  <c r="AA2493" i="70"/>
  <c r="AA2685" i="70"/>
  <c r="AA2742" i="70"/>
  <c r="AA2474" i="70"/>
  <c r="AA1936" i="70"/>
  <c r="AA1625" i="70"/>
  <c r="AA3185" i="70"/>
  <c r="AA2390" i="70"/>
  <c r="AA1611" i="70"/>
  <c r="AA1893" i="70"/>
  <c r="AA3142" i="70"/>
  <c r="AA1899" i="70"/>
  <c r="AA2955" i="70"/>
  <c r="AA3446" i="70"/>
  <c r="AA1356" i="70"/>
  <c r="AA572" i="70"/>
  <c r="AA590" i="70"/>
  <c r="AA3274" i="70"/>
  <c r="AA149" i="70"/>
  <c r="AA3150" i="70"/>
  <c r="AA1633" i="70"/>
  <c r="AA2452" i="70"/>
  <c r="AA3181" i="70"/>
  <c r="AA1543" i="70"/>
  <c r="AA194" i="70"/>
  <c r="AA34" i="70"/>
  <c r="AA1453" i="70"/>
  <c r="AA2997" i="70"/>
  <c r="AA2958" i="70"/>
  <c r="AA1102" i="70"/>
  <c r="AA598" i="70"/>
  <c r="AA1450" i="70"/>
  <c r="AA1268" i="70"/>
  <c r="AA1901" i="70"/>
  <c r="AA509" i="70"/>
  <c r="AA3339" i="70"/>
  <c r="AA3443" i="70"/>
  <c r="AA73" i="70"/>
  <c r="AA2127" i="70"/>
  <c r="AA2131" i="70"/>
  <c r="AA3099" i="70"/>
  <c r="AA358" i="70"/>
  <c r="AA3549" i="70"/>
  <c r="AA2517" i="70"/>
  <c r="AA2690" i="70"/>
  <c r="AA326" i="70"/>
  <c r="AA1748" i="70"/>
  <c r="AA2009" i="70"/>
  <c r="AA3502" i="70"/>
  <c r="AA702" i="70"/>
  <c r="AA3286" i="70"/>
  <c r="AA1861" i="70"/>
  <c r="AA2095" i="70"/>
  <c r="AA3433" i="70"/>
  <c r="AA2777" i="70"/>
  <c r="AA1675" i="70"/>
  <c r="AA713" i="70"/>
  <c r="AA3264" i="70"/>
  <c r="AA1597" i="70"/>
  <c r="AA2917" i="70"/>
  <c r="AA2631" i="70"/>
  <c r="AA546" i="70"/>
  <c r="AA3016" i="70"/>
  <c r="AA790" i="70"/>
  <c r="AA1161" i="70"/>
  <c r="AA858" i="70"/>
  <c r="AA874" i="70"/>
  <c r="AA2933" i="70"/>
  <c r="AA3040" i="70"/>
  <c r="AA60" i="70"/>
  <c r="AA3464" i="70"/>
  <c r="AA2810" i="70"/>
  <c r="AA3080" i="70"/>
  <c r="AA3200" i="70"/>
  <c r="AA1095" i="70"/>
  <c r="AA748" i="70"/>
  <c r="AA1655" i="70"/>
  <c r="AA2633" i="70"/>
  <c r="AA2705" i="70"/>
  <c r="AA735" i="70"/>
  <c r="AA1785" i="70"/>
  <c r="AA3369" i="70"/>
  <c r="AA1744" i="70"/>
  <c r="AA2020" i="70"/>
  <c r="AA2000" i="70"/>
  <c r="AA774" i="70"/>
  <c r="AA388" i="70"/>
  <c r="AA2786" i="70"/>
  <c r="AA1022" i="70"/>
  <c r="AA1227" i="70"/>
  <c r="AA3012" i="70"/>
  <c r="AA3138" i="70"/>
  <c r="AA1106" i="70"/>
  <c r="AA217" i="70"/>
  <c r="AA1834" i="70"/>
  <c r="AA596" i="70"/>
  <c r="AA3428" i="70"/>
  <c r="AA2681" i="70"/>
  <c r="AA2417" i="70"/>
  <c r="AA2261" i="70"/>
  <c r="AA371" i="70"/>
  <c r="AA2824" i="70"/>
  <c r="AA3390" i="70"/>
  <c r="AA2518" i="70"/>
  <c r="AA2551" i="70"/>
  <c r="AA739" i="70"/>
  <c r="AA3221" i="70"/>
  <c r="AA289" i="70"/>
  <c r="AA625" i="70"/>
  <c r="AA152" i="70"/>
  <c r="AA1759" i="70"/>
  <c r="AA1616" i="70"/>
  <c r="AA930" i="70"/>
  <c r="AA2999" i="70"/>
  <c r="AA3235" i="70"/>
  <c r="AA2141" i="70"/>
  <c r="AA499" i="70"/>
  <c r="AA3242" i="70"/>
  <c r="AA880" i="70"/>
  <c r="AA373" i="70"/>
  <c r="AA1175" i="70"/>
  <c r="AA2523" i="70"/>
  <c r="AA2626" i="70"/>
  <c r="AA62" i="70"/>
  <c r="AA1087" i="70"/>
  <c r="AA1234" i="70"/>
  <c r="AA1277" i="70"/>
  <c r="AA1652" i="70"/>
  <c r="AA1114" i="70"/>
  <c r="AA1963" i="70"/>
  <c r="AA2800" i="70"/>
  <c r="AA2250" i="70"/>
  <c r="AA1495" i="70"/>
  <c r="AA531" i="70"/>
  <c r="AA2463" i="70"/>
  <c r="AA1264" i="70"/>
  <c r="AA510" i="70"/>
  <c r="AA1189" i="70"/>
  <c r="AA986" i="70"/>
  <c r="AA1528" i="70"/>
  <c r="AA2487" i="70"/>
  <c r="AA719" i="70"/>
  <c r="AA1139" i="70"/>
  <c r="AA1918" i="70"/>
  <c r="AA3389" i="70"/>
  <c r="AA264" i="70"/>
  <c r="AA1806" i="70"/>
  <c r="AA2507" i="70"/>
  <c r="AA2432" i="70"/>
  <c r="AA2795" i="70"/>
  <c r="AA374" i="70"/>
  <c r="AA2230" i="70"/>
  <c r="AA1791" i="70"/>
  <c r="AA2318" i="70"/>
  <c r="AA2804" i="70"/>
  <c r="AA2896" i="70"/>
  <c r="AA2755" i="70"/>
  <c r="AA134" i="70"/>
  <c r="AA3453" i="70"/>
  <c r="AA811" i="70"/>
  <c r="AA2240" i="70"/>
  <c r="AA1786" i="70"/>
  <c r="AA2465" i="70"/>
  <c r="AA2170" i="70"/>
  <c r="AA3057" i="70"/>
  <c r="AA1445" i="70"/>
  <c r="AA1523" i="70"/>
  <c r="AA643" i="70"/>
  <c r="AA120" i="70"/>
  <c r="AA951" i="70"/>
  <c r="AA1045" i="70"/>
  <c r="AA2077" i="70"/>
  <c r="AA2109" i="70"/>
  <c r="AA333" i="70"/>
  <c r="AA248" i="70"/>
  <c r="AA2451" i="70"/>
  <c r="AA68" i="70"/>
  <c r="AA443" i="70"/>
  <c r="AA741" i="70"/>
  <c r="AA1363" i="70"/>
  <c r="AA627" i="70"/>
  <c r="AA1852" i="70"/>
  <c r="AA3463" i="70"/>
  <c r="AA1061" i="70"/>
  <c r="AA545" i="70"/>
  <c r="AA3367" i="70"/>
  <c r="AA2272" i="70"/>
  <c r="AA3257" i="70"/>
  <c r="AA96" i="70"/>
  <c r="AA1336" i="70"/>
  <c r="AA839" i="70"/>
  <c r="AA1016" i="70"/>
  <c r="AA428" i="70"/>
  <c r="AA1146" i="70"/>
  <c r="AA3469" i="70"/>
  <c r="AA764" i="70"/>
  <c r="AA1698" i="70"/>
  <c r="AA3499" i="70"/>
  <c r="AA1574" i="70"/>
  <c r="AA406" i="70"/>
  <c r="AA39" i="70"/>
  <c r="AA211" i="70"/>
  <c r="AA2577" i="70"/>
  <c r="AA1294" i="70"/>
  <c r="AA3090" i="70"/>
  <c r="AA1138" i="70"/>
  <c r="AA573" i="70"/>
  <c r="AA3058" i="70"/>
  <c r="AA3525" i="70"/>
  <c r="AA1195" i="70"/>
  <c r="AA908" i="70"/>
  <c r="AA864" i="70"/>
  <c r="AA3368" i="70"/>
  <c r="AA939" i="70"/>
  <c r="AA2948" i="70"/>
  <c r="AA1866" i="70"/>
  <c r="AA3171" i="70"/>
  <c r="AA2256" i="70"/>
  <c r="AA566" i="70"/>
  <c r="AA3105" i="70"/>
  <c r="AA2977" i="70"/>
  <c r="AA3449" i="70"/>
  <c r="AA1522" i="70"/>
  <c r="AA231" i="70"/>
  <c r="AA1592" i="70"/>
  <c r="AA3064" i="70"/>
  <c r="AA1275" i="70"/>
  <c r="AA603" i="70"/>
  <c r="AA2282" i="70"/>
  <c r="AA2308" i="70"/>
  <c r="AA191" i="70"/>
  <c r="AA129" i="70"/>
  <c r="AA3292" i="70"/>
  <c r="AA3154" i="70"/>
  <c r="AA1483" i="70"/>
  <c r="AA2610" i="70"/>
  <c r="AA3382" i="70"/>
  <c r="AA247" i="70"/>
  <c r="AA1912" i="70"/>
  <c r="AA2394" i="70"/>
  <c r="AA623" i="70"/>
  <c r="AA206" i="70"/>
  <c r="AA202" i="70"/>
  <c r="AA1892" i="70"/>
  <c r="AA2900" i="70"/>
  <c r="AA2543" i="70"/>
  <c r="AA1185" i="70"/>
  <c r="AA90" i="70"/>
  <c r="AA258" i="70"/>
  <c r="AA2365" i="70"/>
  <c r="AA936" i="70"/>
  <c r="AA2018" i="70"/>
  <c r="AA315" i="70"/>
  <c r="AA1437" i="70"/>
  <c r="AA1063" i="70"/>
  <c r="AA2406" i="70"/>
  <c r="AA889" i="70"/>
  <c r="AA3415" i="70"/>
  <c r="AA2653" i="70"/>
  <c r="AA567" i="70"/>
  <c r="AA273" i="70"/>
  <c r="AA1062" i="70"/>
  <c r="AA3328" i="70"/>
  <c r="AA2946" i="70"/>
  <c r="AA2071" i="70"/>
  <c r="AA81" i="70"/>
  <c r="AA1089" i="70"/>
  <c r="AA2538" i="70"/>
  <c r="AA351" i="70"/>
  <c r="AA1400" i="70"/>
  <c r="AA2608" i="70"/>
  <c r="AA1220" i="70"/>
  <c r="AA1186" i="70"/>
  <c r="AA1632" i="70"/>
  <c r="AA154" i="70"/>
  <c r="AA2062" i="70"/>
  <c r="AA2234" i="70"/>
  <c r="AA999" i="70"/>
  <c r="AA3454" i="70"/>
  <c r="AA2793" i="70"/>
  <c r="AA1930" i="70"/>
  <c r="AA974" i="70"/>
  <c r="AA307" i="70"/>
  <c r="AA2640" i="70"/>
  <c r="AA1196" i="70"/>
  <c r="AA2697" i="70"/>
  <c r="AA605" i="70"/>
  <c r="AA555" i="70"/>
  <c r="AA1886" i="70"/>
  <c r="AA2568" i="70"/>
  <c r="AA3275" i="70"/>
  <c r="AA557" i="70"/>
  <c r="AA872" i="70"/>
  <c r="AA1260" i="70"/>
  <c r="AA2094" i="70"/>
  <c r="AA2887" i="70"/>
  <c r="AA2508" i="70"/>
  <c r="AA1428" i="70"/>
  <c r="AA2403" i="70"/>
  <c r="AA2871" i="70"/>
  <c r="AA3010" i="70"/>
  <c r="AA243" i="70"/>
  <c r="AA3354" i="70"/>
  <c r="AA2564" i="70"/>
  <c r="AA932" i="70"/>
  <c r="AA592" i="70"/>
  <c r="AA2505" i="70"/>
  <c r="AA1006" i="70"/>
  <c r="AA2164" i="70"/>
  <c r="AA1578" i="70"/>
  <c r="AA2355" i="70"/>
  <c r="AA954" i="70"/>
  <c r="AA3542" i="70"/>
  <c r="AA2745" i="70"/>
  <c r="AA2310" i="70"/>
  <c r="AA3505" i="70"/>
  <c r="AA3243" i="70"/>
  <c r="AA780" i="70"/>
  <c r="AA3204" i="70"/>
  <c r="AA3033" i="70"/>
  <c r="AA2873" i="70"/>
  <c r="AA1506" i="70"/>
  <c r="AA1012" i="70"/>
  <c r="AA784" i="70"/>
  <c r="AA165" i="70"/>
  <c r="AA2864" i="70"/>
  <c r="AA3273" i="70"/>
  <c r="AA918" i="70"/>
  <c r="AA2761" i="70"/>
  <c r="AA1043" i="70"/>
  <c r="AA2885" i="70"/>
  <c r="AA2162" i="70"/>
  <c r="AA1718" i="70"/>
  <c r="AA2017" i="70"/>
  <c r="AA2462" i="70"/>
  <c r="AA2447" i="70"/>
  <c r="AA819" i="70"/>
  <c r="AA2108" i="70"/>
  <c r="AA3162" i="70"/>
  <c r="AA88" i="70"/>
  <c r="AA1634" i="70"/>
  <c r="AA518" i="70"/>
  <c r="AA517" i="70"/>
  <c r="AA691" i="70"/>
  <c r="AA228" i="70"/>
  <c r="AA2985" i="70"/>
  <c r="AA3520" i="70"/>
  <c r="AA2947" i="70"/>
  <c r="AA1214" i="70"/>
  <c r="AA1946" i="70"/>
  <c r="AA473" i="70"/>
  <c r="AA2644" i="70"/>
  <c r="AA2353" i="70"/>
  <c r="AA1108" i="70"/>
  <c r="AA2368" i="70"/>
  <c r="AA3074" i="70"/>
  <c r="AA801" i="70"/>
  <c r="AA910" i="70"/>
  <c r="AA205" i="70"/>
  <c r="AA771" i="70"/>
  <c r="AA2727" i="70"/>
  <c r="AA934" i="70"/>
  <c r="AA758" i="70"/>
  <c r="AA3383" i="70"/>
  <c r="AA1752" i="70"/>
  <c r="AA3000" i="70"/>
  <c r="AA1828" i="70"/>
  <c r="AA1966" i="70"/>
  <c r="AA3220" i="70"/>
  <c r="AA2759" i="70"/>
  <c r="AA1549" i="70"/>
  <c r="AA417" i="70"/>
  <c r="AA1112" i="70"/>
  <c r="AA2244" i="70"/>
  <c r="AA1689" i="70"/>
  <c r="AA1819" i="70"/>
  <c r="AA3294" i="70"/>
  <c r="AA2708" i="70"/>
  <c r="AA108" i="70"/>
  <c r="AA1322" i="70"/>
  <c r="AA2147" i="70"/>
  <c r="AA140" i="70"/>
  <c r="AA506" i="70"/>
  <c r="AA494" i="70"/>
  <c r="AA1440" i="70"/>
  <c r="AA898" i="70"/>
  <c r="AA2218" i="70"/>
  <c r="AA2858" i="70"/>
  <c r="AA1155" i="70"/>
  <c r="AA1822" i="70"/>
  <c r="AA2583" i="70"/>
  <c r="AA2031" i="70"/>
  <c r="AA1271" i="70"/>
  <c r="AA554" i="70"/>
  <c r="AA783" i="70"/>
  <c r="AA3034" i="70"/>
  <c r="AA1357" i="70"/>
  <c r="AA1009" i="70"/>
  <c r="AA2092" i="70"/>
  <c r="AA181" i="70"/>
  <c r="AA1270" i="70"/>
  <c r="AA1850" i="70"/>
  <c r="AA1245" i="70"/>
  <c r="AA1559" i="70"/>
  <c r="AA1525" i="70"/>
  <c r="AA1542" i="70"/>
  <c r="AA2569" i="70"/>
  <c r="AA2731" i="70"/>
  <c r="AA2984" i="70"/>
  <c r="AA1002" i="70"/>
  <c r="AA682" i="70"/>
  <c r="AA2836" i="70"/>
  <c r="AA1620" i="70"/>
  <c r="AA21" i="70"/>
  <c r="AA309" i="70"/>
  <c r="AA746" i="70"/>
  <c r="AA2014" i="70"/>
  <c r="AA726" i="70"/>
  <c r="AA2379" i="70"/>
  <c r="AA1998" i="70"/>
  <c r="AA125" i="70"/>
  <c r="AA2459" i="70"/>
  <c r="AA881" i="70"/>
  <c r="AA2770" i="70"/>
  <c r="AA3006" i="70"/>
  <c r="AA3071" i="70"/>
  <c r="AA3363" i="70"/>
  <c r="AA454" i="70"/>
  <c r="AA3388" i="70"/>
  <c r="AA855" i="70"/>
  <c r="AA969" i="70"/>
  <c r="AA2448" i="70"/>
  <c r="AA3288" i="70"/>
  <c r="AA300" i="70"/>
  <c r="AA2296" i="70"/>
  <c r="AA1057" i="70"/>
  <c r="AA2340" i="70"/>
  <c r="AA2075" i="70"/>
  <c r="AA2703" i="70"/>
  <c r="AA2893" i="70"/>
  <c r="AA3026" i="70"/>
  <c r="AA2994" i="70"/>
  <c r="AA2028" i="70"/>
  <c r="AA2348" i="70"/>
  <c r="AA2469" i="70"/>
  <c r="AA1911" i="70"/>
  <c r="AA1242" i="70"/>
  <c r="AA266" i="70"/>
  <c r="AA1443" i="70"/>
  <c r="AA1618" i="70"/>
  <c r="AA3489" i="70"/>
  <c r="AA927" i="70"/>
  <c r="AA2337" i="70"/>
  <c r="AA1345" i="70"/>
  <c r="AA2654" i="70"/>
  <c r="AA49" i="70"/>
  <c r="AA1826" i="70"/>
  <c r="AA2049" i="70"/>
  <c r="AA2175" i="70"/>
  <c r="AA2232" i="70"/>
  <c r="AA3471" i="70"/>
  <c r="AA399" i="70"/>
  <c r="AA3093" i="70"/>
  <c r="AA2090" i="70"/>
  <c r="AA1492" i="70"/>
  <c r="AA833" i="70"/>
  <c r="AA571" i="70"/>
  <c r="AA2298" i="70"/>
  <c r="AA2402" i="70"/>
  <c r="AA624" i="70"/>
  <c r="AA666" i="70"/>
  <c r="AA1035" i="70"/>
  <c r="AA1412" i="70"/>
  <c r="AA1702" i="70"/>
  <c r="AA1038" i="70"/>
  <c r="AA2841" i="70"/>
  <c r="AA2433" i="70"/>
  <c r="AA2112" i="70"/>
  <c r="AA2206" i="70"/>
  <c r="AA2758" i="70"/>
  <c r="AA1193" i="70"/>
  <c r="AA698" i="70"/>
  <c r="AA1350" i="70"/>
  <c r="AA3310" i="70"/>
  <c r="AA1927" i="70"/>
  <c r="AA688" i="70"/>
  <c r="AA1988" i="70"/>
  <c r="AA568" i="70"/>
  <c r="AA637" i="70"/>
  <c r="AA2983" i="70"/>
  <c r="AA22" i="70"/>
  <c r="AA523" i="70"/>
  <c r="AA190" i="70"/>
  <c r="AA2190" i="70"/>
  <c r="AA1554" i="70"/>
  <c r="AA2004" i="70"/>
  <c r="AA1595" i="70"/>
  <c r="AA132" i="70"/>
  <c r="AA1472" i="70"/>
  <c r="AA945" i="70"/>
  <c r="AA841" i="70"/>
  <c r="AA1535" i="70"/>
  <c r="AA2367" i="70"/>
  <c r="AA1464" i="70"/>
  <c r="AA2360" i="70"/>
  <c r="AA995" i="70"/>
  <c r="AA2659" i="70"/>
  <c r="AA2549" i="70"/>
  <c r="AA1266" i="70"/>
  <c r="AA450" i="70"/>
  <c r="AA1735" i="70"/>
  <c r="AA1306" i="70"/>
  <c r="AA3259" i="70"/>
  <c r="AA854" i="70"/>
  <c r="AA798" i="70"/>
  <c r="AA1267" i="70"/>
  <c r="AA963" i="70"/>
  <c r="AA2515" i="70"/>
  <c r="AA3271" i="70"/>
  <c r="AA2904" i="70"/>
  <c r="AA287" i="70"/>
  <c r="AA2879" i="70"/>
  <c r="AA924" i="70"/>
  <c r="AA614" i="70"/>
  <c r="AA1624" i="70"/>
  <c r="AA3172" i="70"/>
  <c r="AA3101" i="70"/>
  <c r="AA2416" i="70"/>
  <c r="AA979" i="70"/>
  <c r="AA714" i="70"/>
  <c r="AA1390" i="70"/>
  <c r="AA2382" i="70"/>
  <c r="AA2935" i="70"/>
  <c r="AA1174" i="70"/>
  <c r="AA2589" i="70"/>
  <c r="AA3448" i="70"/>
  <c r="AA944" i="70"/>
  <c r="AA1608" i="70"/>
  <c r="AA2532" i="70"/>
  <c r="AA904" i="70"/>
  <c r="AA2142" i="70"/>
  <c r="AA1423" i="70"/>
  <c r="AA3111" i="70"/>
  <c r="AA1341" i="70"/>
  <c r="AA2366" i="70"/>
  <c r="AA2822" i="70"/>
  <c r="AA418" i="70"/>
  <c r="AA2860" i="70"/>
  <c r="AA3234" i="70"/>
  <c r="AA498" i="70"/>
  <c r="AA1693" i="70"/>
  <c r="AA123" i="70"/>
  <c r="AA1561" i="70"/>
  <c r="AA2995" i="70"/>
  <c r="AA99" i="70"/>
  <c r="AA2682" i="70"/>
  <c r="AA2441" i="70"/>
  <c r="AA1392" i="70"/>
  <c r="AA3432" i="70"/>
  <c r="AA2539" i="70"/>
  <c r="AA1199" i="70"/>
  <c r="AA1972" i="70"/>
  <c r="AA36" i="70"/>
  <c r="AA1219" i="70"/>
  <c r="AA3160" i="70"/>
  <c r="AA2150" i="70"/>
  <c r="AA3054" i="70"/>
  <c r="AA1749" i="70"/>
  <c r="AA2307" i="70"/>
  <c r="AA2855" i="70"/>
  <c r="AA1863" i="70"/>
  <c r="AA2101" i="70"/>
  <c r="AA515" i="70"/>
  <c r="AA1360" i="70"/>
  <c r="AA2581" i="70"/>
  <c r="AA446" i="70"/>
  <c r="AA1589" i="70"/>
  <c r="AA2789" i="70"/>
  <c r="AA2369" i="70"/>
  <c r="AA1221" i="70"/>
  <c r="AA1728" i="70"/>
  <c r="AA1671" i="70"/>
  <c r="AA1935" i="70"/>
  <c r="AA1344" i="70"/>
  <c r="AA2329" i="70"/>
  <c r="AA1256" i="70"/>
  <c r="AA3073" i="70"/>
  <c r="AA947" i="70"/>
  <c r="AA1222" i="70"/>
  <c r="AA1473" i="70"/>
  <c r="AA3484" i="70"/>
  <c r="AA303" i="70"/>
  <c r="AA83" i="70"/>
  <c r="AA2728" i="70"/>
  <c r="AA1075" i="70"/>
  <c r="AA626" i="70"/>
  <c r="AA1504" i="70"/>
  <c r="AA2291" i="70"/>
  <c r="AA1796" i="70"/>
  <c r="AA3347" i="70"/>
  <c r="AA367" i="70"/>
  <c r="AA866" i="70"/>
  <c r="AA3143" i="70"/>
  <c r="AA98" i="70"/>
  <c r="AA747" i="70"/>
  <c r="AA3342" i="70"/>
  <c r="AA2038" i="70"/>
  <c r="AA3360" i="70"/>
  <c r="AA1607" i="70"/>
  <c r="AA2736" i="70"/>
  <c r="AA773" i="70"/>
  <c r="AA3492" i="70"/>
  <c r="AA1941" i="70"/>
  <c r="AA1366" i="70"/>
  <c r="AA2132" i="70"/>
  <c r="AA694" i="70"/>
  <c r="AA2741" i="70"/>
  <c r="AA434" i="70"/>
  <c r="AA1690" i="70"/>
  <c r="AA453" i="70"/>
  <c r="AA1474" i="70"/>
  <c r="AA1488" i="70"/>
  <c r="AA2692" i="70"/>
  <c r="AA628" i="70"/>
  <c r="AA1713" i="70"/>
  <c r="AA3035" i="70"/>
  <c r="AA1130" i="70"/>
  <c r="AA2354" i="70"/>
  <c r="AA2140" i="70"/>
  <c r="AA639" i="70"/>
  <c r="AA1072" i="70"/>
  <c r="AA981" i="70"/>
  <c r="AA2788" i="70"/>
  <c r="AA2615" i="70"/>
  <c r="AA2475" i="70"/>
  <c r="AA156" i="70"/>
  <c r="AA97" i="70"/>
  <c r="AA2159" i="70"/>
  <c r="AA2529" i="70"/>
  <c r="AA2087" i="70"/>
  <c r="AA3532" i="70"/>
  <c r="AA1681" i="70"/>
  <c r="AA2943" i="70"/>
  <c r="AA3269" i="70"/>
  <c r="AA2341" i="70"/>
  <c r="AA1952" i="70"/>
  <c r="AA570" i="70"/>
  <c r="AA354" i="70"/>
  <c r="AA888" i="70"/>
  <c r="AA618" i="70"/>
  <c r="AA2649" i="70"/>
  <c r="AA2989" i="70"/>
  <c r="AA2026" i="70"/>
  <c r="AA1122" i="70"/>
  <c r="AA2765" i="70"/>
  <c r="AA832" i="70"/>
  <c r="AA1252" i="70"/>
  <c r="AA2068" i="70"/>
  <c r="AA745" i="70"/>
  <c r="AA2757" i="70"/>
  <c r="AA815" i="70"/>
  <c r="AA2600" i="70"/>
  <c r="AA1943" i="70"/>
  <c r="AA2891" i="70"/>
  <c r="AA1958" i="70"/>
  <c r="AA2712" i="70"/>
  <c r="AA862" i="70"/>
  <c r="AA3051" i="70"/>
  <c r="T19" i="63"/>
  <c r="E60" i="84"/>
  <c r="E46" i="84"/>
  <c r="E36" i="84"/>
  <c r="E58" i="84"/>
  <c r="T80" i="70"/>
  <c r="T102" i="70"/>
  <c r="T82" i="70"/>
  <c r="E51" i="84"/>
  <c r="T76" i="70"/>
  <c r="T92" i="70"/>
  <c r="T93" i="70"/>
  <c r="T25" i="63"/>
  <c r="E54" i="84"/>
  <c r="T77" i="70"/>
  <c r="T78" i="70"/>
  <c r="T22" i="63"/>
  <c r="E55" i="84"/>
  <c r="E48" i="84"/>
  <c r="E44" i="84"/>
  <c r="E38" i="84"/>
  <c r="E31" i="84"/>
  <c r="E40" i="84"/>
  <c r="T81" i="70"/>
  <c r="E35" i="84"/>
  <c r="E62" i="84"/>
  <c r="C73" i="88"/>
  <c r="C54" i="88"/>
  <c r="C16" i="88"/>
  <c r="C88" i="88"/>
  <c r="C93" i="88"/>
  <c r="C33" i="88"/>
  <c r="C122" i="88"/>
  <c r="C75" i="88"/>
  <c r="C50" i="88"/>
  <c r="C8" i="88"/>
  <c r="C5" i="88"/>
  <c r="C62" i="88"/>
  <c r="C98" i="88"/>
  <c r="C116" i="88"/>
  <c r="C121" i="88"/>
  <c r="C91" i="88"/>
  <c r="C77" i="88"/>
  <c r="C51" i="88"/>
  <c r="C66" i="88"/>
  <c r="C26" i="88"/>
  <c r="C27" i="88"/>
  <c r="C84" i="88"/>
  <c r="C44" i="88"/>
  <c r="C94" i="88"/>
  <c r="C28" i="88"/>
  <c r="C18" i="88"/>
  <c r="C31" i="88"/>
  <c r="C67" i="88"/>
  <c r="C115" i="88"/>
  <c r="C48" i="88"/>
  <c r="C41" i="88"/>
  <c r="C96" i="88"/>
  <c r="C32" i="88"/>
  <c r="C83" i="88"/>
  <c r="C101" i="88"/>
  <c r="C30" i="88"/>
  <c r="C38" i="88"/>
  <c r="C120" i="88"/>
  <c r="C53" i="88"/>
  <c r="C105" i="88"/>
  <c r="C90" i="88"/>
  <c r="C15" i="88"/>
  <c r="C113" i="88"/>
  <c r="C119" i="88"/>
  <c r="C45" i="88"/>
  <c r="C21" i="88"/>
  <c r="C123" i="88"/>
  <c r="C40" i="88"/>
  <c r="C74" i="88"/>
  <c r="C102" i="88"/>
  <c r="C114" i="88"/>
  <c r="C100" i="88"/>
  <c r="C37" i="88"/>
  <c r="C42" i="88"/>
  <c r="C70" i="88"/>
  <c r="C107" i="88"/>
  <c r="C117" i="88"/>
  <c r="C60" i="88"/>
  <c r="C95" i="88"/>
  <c r="C71" i="88"/>
  <c r="C20" i="88"/>
  <c r="C65" i="88"/>
  <c r="C110" i="88"/>
  <c r="C68" i="88"/>
  <c r="C79" i="88"/>
  <c r="C49" i="88"/>
  <c r="C46" i="88"/>
  <c r="C63" i="88"/>
  <c r="C85" i="88"/>
  <c r="C81" i="88"/>
  <c r="C11" i="88"/>
  <c r="C56" i="88"/>
  <c r="C109" i="88"/>
  <c r="C78" i="88"/>
  <c r="C14" i="88"/>
  <c r="C99" i="88"/>
  <c r="C4" i="88"/>
  <c r="C12" i="88"/>
  <c r="C13" i="88"/>
  <c r="C43" i="88"/>
  <c r="C17" i="88"/>
  <c r="C52" i="88"/>
  <c r="C112" i="88"/>
  <c r="C23" i="88"/>
  <c r="C25" i="88"/>
  <c r="C92" i="88"/>
  <c r="C64" i="88"/>
  <c r="C19" i="88"/>
  <c r="C47" i="88"/>
  <c r="C111" i="88"/>
  <c r="C58" i="88"/>
  <c r="C87" i="88"/>
  <c r="C55" i="88"/>
  <c r="C76" i="88"/>
  <c r="C61" i="88"/>
  <c r="C103" i="88"/>
  <c r="C118" i="88"/>
  <c r="C97" i="88"/>
  <c r="C35" i="88"/>
  <c r="C69" i="88"/>
  <c r="C89" i="88"/>
  <c r="C34" i="88"/>
  <c r="C29" i="88"/>
  <c r="C104" i="88"/>
  <c r="C36" i="88"/>
  <c r="C9" i="88"/>
  <c r="C106" i="88"/>
  <c r="C108" i="88"/>
  <c r="C24" i="88"/>
  <c r="C7" i="88"/>
  <c r="C39" i="88"/>
  <c r="C72" i="88"/>
  <c r="C10" i="88"/>
  <c r="C6" i="88"/>
  <c r="C86" i="88"/>
  <c r="C59" i="88"/>
  <c r="C82" i="88"/>
  <c r="C57" i="88"/>
  <c r="C22" i="88"/>
  <c r="C80" i="88"/>
  <c r="T67" i="70"/>
  <c r="T63" i="70"/>
  <c r="T66" i="70"/>
  <c r="T68" i="70"/>
  <c r="T69" i="70"/>
  <c r="T64" i="70"/>
  <c r="T70" i="70"/>
  <c r="T65" i="70"/>
  <c r="M50" i="84"/>
  <c r="L50" i="84"/>
  <c r="G50" i="84"/>
  <c r="F50" i="84"/>
  <c r="L40" i="84"/>
  <c r="M40" i="84"/>
  <c r="G40" i="84"/>
  <c r="F40" i="84"/>
  <c r="F56" i="84"/>
  <c r="M56" i="84"/>
  <c r="G56" i="84"/>
  <c r="L56" i="84"/>
  <c r="F43" i="84"/>
  <c r="M43" i="84"/>
  <c r="L43" i="84"/>
  <c r="G43" i="84"/>
  <c r="U19" i="63" a="1"/>
  <c r="F51" i="84"/>
  <c r="L51" i="84"/>
  <c r="M51" i="84"/>
  <c r="G51" i="84"/>
  <c r="G35" i="84"/>
  <c r="F35" i="84"/>
  <c r="L35" i="84"/>
  <c r="M35" i="84"/>
  <c r="G49" i="84"/>
  <c r="F49" i="84"/>
  <c r="L49" i="84"/>
  <c r="M49" i="84"/>
  <c r="G47" i="84"/>
  <c r="M47" i="84"/>
  <c r="L47" i="84"/>
  <c r="F47" i="84"/>
  <c r="M36" i="84"/>
  <c r="G36" i="84"/>
  <c r="F36" i="84"/>
  <c r="L36" i="84"/>
  <c r="G44" i="84"/>
  <c r="L44" i="84"/>
  <c r="F44" i="84"/>
  <c r="M44" i="84"/>
  <c r="L52" i="84"/>
  <c r="F52" i="84"/>
  <c r="G52" i="84"/>
  <c r="M52" i="84"/>
  <c r="G60" i="84"/>
  <c r="M60" i="84"/>
  <c r="F60" i="84"/>
  <c r="L60" i="84"/>
  <c r="L55" i="84"/>
  <c r="M55" i="84"/>
  <c r="G55" i="84"/>
  <c r="F55" i="84"/>
  <c r="G62" i="84"/>
  <c r="F62" i="84"/>
  <c r="M62" i="84"/>
  <c r="L62" i="84"/>
  <c r="D23" i="43"/>
  <c r="F53" i="84"/>
  <c r="G53" i="84"/>
  <c r="L53" i="84"/>
  <c r="M53" i="84"/>
  <c r="G42" i="84"/>
  <c r="F42" i="84"/>
  <c r="M42" i="84"/>
  <c r="L42" i="84"/>
  <c r="M45" i="84"/>
  <c r="F45" i="84"/>
  <c r="G45" i="84"/>
  <c r="L45" i="84"/>
  <c r="G39" i="84"/>
  <c r="M39" i="84"/>
  <c r="F39" i="84"/>
  <c r="L39" i="84"/>
  <c r="G41" i="84"/>
  <c r="L41" i="84"/>
  <c r="M41" i="84"/>
  <c r="F41" i="84"/>
  <c r="G37" i="84"/>
  <c r="M37" i="84"/>
  <c r="L37" i="84"/>
  <c r="F37" i="84"/>
  <c r="M58" i="84"/>
  <c r="G58" i="84"/>
  <c r="F58" i="84"/>
  <c r="L58" i="84"/>
  <c r="L38" i="84"/>
  <c r="M38" i="84"/>
  <c r="F38" i="84"/>
  <c r="G38" i="84"/>
  <c r="D24" i="43"/>
  <c r="U73" i="70" a="1"/>
  <c r="F32" i="84"/>
  <c r="G32" i="84"/>
  <c r="L32" i="84"/>
  <c r="M32" i="84"/>
  <c r="F54" i="84"/>
  <c r="M54" i="84"/>
  <c r="G54" i="84"/>
  <c r="L54" i="84"/>
  <c r="M31" i="84"/>
  <c r="F31" i="84"/>
  <c r="L31" i="84"/>
  <c r="G31" i="84"/>
  <c r="L30" i="84"/>
  <c r="F30" i="84"/>
  <c r="G30" i="84"/>
  <c r="M30" i="84"/>
  <c r="D2" i="83" a="1"/>
  <c r="L33" i="84"/>
  <c r="G33" i="84"/>
  <c r="M33" i="84"/>
  <c r="F33" i="84"/>
  <c r="G61" i="84"/>
  <c r="F61" i="84"/>
  <c r="L61" i="84"/>
  <c r="M61" i="84"/>
  <c r="F46" i="84"/>
  <c r="L46" i="84"/>
  <c r="G46" i="84"/>
  <c r="M46" i="84"/>
  <c r="G48" i="84"/>
  <c r="F48" i="84"/>
  <c r="L48" i="84"/>
  <c r="M48" i="84"/>
  <c r="T53" i="70"/>
  <c r="T42" i="70"/>
  <c r="T27" i="70"/>
  <c r="T44" i="70"/>
  <c r="T49" i="70"/>
  <c r="T40" i="70"/>
  <c r="Q13" i="54" a="1"/>
  <c r="T39" i="70"/>
  <c r="T48" i="70"/>
  <c r="T34" i="70"/>
  <c r="T43" i="70"/>
  <c r="T55" i="70"/>
  <c r="T29" i="70"/>
  <c r="T38" i="70"/>
  <c r="T52" i="70"/>
  <c r="T31" i="70"/>
  <c r="T30" i="70"/>
  <c r="T47" i="70"/>
  <c r="T33" i="70"/>
  <c r="T56" i="70"/>
  <c r="Y13" i="53" a="1"/>
  <c r="T36" i="70"/>
  <c r="T58" i="70"/>
  <c r="T51" i="70"/>
  <c r="U13" i="52" a="1"/>
  <c r="T45" i="70"/>
  <c r="T46" i="70"/>
  <c r="T59" i="70"/>
  <c r="T60" i="70"/>
  <c r="U13" i="53" a="1"/>
  <c r="T41" i="70"/>
  <c r="T28" i="70"/>
  <c r="T57" i="70"/>
  <c r="T54" i="70"/>
  <c r="T32" i="70"/>
  <c r="U63" i="70" a="1"/>
  <c r="T50" i="70"/>
  <c r="T35" i="70"/>
  <c r="T37" i="70"/>
  <c r="D84" i="83" l="1"/>
  <c r="D123" i="83"/>
  <c r="D99" i="83"/>
  <c r="D125" i="83"/>
  <c r="D110" i="83"/>
  <c r="D107" i="83"/>
  <c r="D54" i="83"/>
  <c r="D29" i="83"/>
  <c r="D118" i="83"/>
  <c r="D41" i="83"/>
  <c r="D19" i="83"/>
  <c r="D48" i="83"/>
  <c r="D6" i="83"/>
  <c r="D5" i="83"/>
  <c r="D85" i="83"/>
  <c r="D91" i="83"/>
  <c r="D78" i="83"/>
  <c r="D81" i="83"/>
  <c r="D103" i="83"/>
  <c r="D34" i="83"/>
  <c r="D88" i="83"/>
  <c r="D58" i="83"/>
  <c r="D109" i="83"/>
  <c r="D116" i="83"/>
  <c r="D38" i="83"/>
  <c r="D98" i="83"/>
  <c r="D75" i="83"/>
  <c r="D8" i="83"/>
  <c r="D95" i="83"/>
  <c r="D11" i="83"/>
  <c r="D32" i="83"/>
  <c r="D93" i="83"/>
  <c r="D57" i="83"/>
  <c r="D121" i="83"/>
  <c r="D82" i="83"/>
  <c r="D20" i="83"/>
  <c r="D76" i="83"/>
  <c r="D89" i="83"/>
  <c r="D56" i="83"/>
  <c r="D35" i="83"/>
  <c r="D15" i="83"/>
  <c r="D112" i="83"/>
  <c r="D50" i="83"/>
  <c r="D59" i="83"/>
  <c r="D43" i="83"/>
  <c r="D4" i="83"/>
  <c r="D90" i="83"/>
  <c r="D108" i="83"/>
  <c r="D9" i="83"/>
  <c r="D74" i="83"/>
  <c r="D28" i="83"/>
  <c r="D17" i="83"/>
  <c r="D61" i="83"/>
  <c r="D126" i="83"/>
  <c r="D101" i="83"/>
  <c r="D73" i="83"/>
  <c r="D79" i="83"/>
  <c r="D12" i="83"/>
  <c r="D30" i="83"/>
  <c r="D22" i="83"/>
  <c r="D24" i="83"/>
  <c r="D114" i="83"/>
  <c r="D120" i="83"/>
  <c r="D66" i="83"/>
  <c r="D13" i="83"/>
  <c r="D33" i="83"/>
  <c r="D97" i="83"/>
  <c r="D45" i="83"/>
  <c r="D115" i="83"/>
  <c r="D2" i="83"/>
  <c r="D47" i="83"/>
  <c r="D42" i="83"/>
  <c r="D69" i="83"/>
  <c r="D86" i="83"/>
  <c r="D111" i="83"/>
  <c r="D39" i="83"/>
  <c r="D83" i="83"/>
  <c r="D14" i="83"/>
  <c r="D21" i="83"/>
  <c r="D77" i="83"/>
  <c r="D40" i="83"/>
  <c r="D64" i="83"/>
  <c r="D65" i="83"/>
  <c r="D44" i="83"/>
  <c r="D105" i="83"/>
  <c r="D51" i="83"/>
  <c r="D63" i="83"/>
  <c r="D67" i="83"/>
  <c r="D113" i="83"/>
  <c r="D62" i="83"/>
  <c r="D96" i="83"/>
  <c r="D25" i="83"/>
  <c r="D72" i="83"/>
  <c r="D117" i="83"/>
  <c r="D37" i="83"/>
  <c r="D124" i="83"/>
  <c r="D26" i="83"/>
  <c r="D36" i="83"/>
  <c r="D52" i="83"/>
  <c r="D55" i="83"/>
  <c r="D18" i="83"/>
  <c r="D92" i="83"/>
  <c r="D10" i="83"/>
  <c r="D23" i="83"/>
  <c r="D100" i="83"/>
  <c r="D16" i="83"/>
  <c r="D70" i="83"/>
  <c r="D122" i="83"/>
  <c r="D31" i="83"/>
  <c r="D60" i="83"/>
  <c r="D106" i="83"/>
  <c r="D104" i="83"/>
  <c r="D53" i="83"/>
  <c r="D27" i="83"/>
  <c r="D68" i="83"/>
  <c r="D119" i="83"/>
  <c r="D7" i="83"/>
  <c r="D102" i="83"/>
  <c r="D87" i="83"/>
  <c r="D80" i="83"/>
  <c r="D71" i="83"/>
  <c r="D3" i="83"/>
  <c r="D49" i="83"/>
  <c r="D94" i="83"/>
  <c r="D46" i="83"/>
  <c r="U73" i="70"/>
  <c r="U19" i="63"/>
  <c r="U63" i="70"/>
  <c r="U13" i="53"/>
  <c r="AA13" i="53" s="1"/>
  <c r="Y13" i="53"/>
  <c r="Q13" i="54"/>
  <c r="W13" i="54" s="1"/>
  <c r="U27" i="70" a="1"/>
  <c r="U27" i="70" s="1"/>
  <c r="U13" i="52"/>
  <c r="AA13" i="52" s="1"/>
  <c r="H123" i="83"/>
  <c r="E123" i="83"/>
  <c r="I123" i="83"/>
  <c r="F123" i="83"/>
  <c r="H41" i="83"/>
  <c r="F41" i="83"/>
  <c r="E41" i="83"/>
  <c r="I41" i="83"/>
  <c r="F81" i="83"/>
  <c r="E81" i="83"/>
  <c r="H81" i="83"/>
  <c r="I81" i="83"/>
  <c r="H98" i="83"/>
  <c r="F98" i="83"/>
  <c r="I98" i="83"/>
  <c r="E98" i="83"/>
  <c r="I121" i="83"/>
  <c r="E121" i="83"/>
  <c r="F121" i="83"/>
  <c r="H121" i="83"/>
  <c r="H112" i="83"/>
  <c r="I112" i="83"/>
  <c r="F112" i="83"/>
  <c r="E112" i="83"/>
  <c r="H74" i="83"/>
  <c r="E74" i="83"/>
  <c r="I74" i="83"/>
  <c r="F74" i="83"/>
  <c r="I12" i="83"/>
  <c r="H12" i="83"/>
  <c r="E12" i="83"/>
  <c r="F12" i="83"/>
  <c r="F33" i="83"/>
  <c r="E33" i="83"/>
  <c r="I33" i="83"/>
  <c r="H33" i="83"/>
  <c r="I86" i="83"/>
  <c r="F86" i="83"/>
  <c r="H86" i="83"/>
  <c r="E86" i="83"/>
  <c r="E64" i="83"/>
  <c r="I64" i="83"/>
  <c r="H64" i="83"/>
  <c r="F64" i="83"/>
  <c r="I62" i="83"/>
  <c r="E62" i="83"/>
  <c r="H62" i="83"/>
  <c r="F62" i="83"/>
  <c r="I36" i="83"/>
  <c r="E36" i="83"/>
  <c r="F36" i="83"/>
  <c r="H36" i="83"/>
  <c r="E16" i="83"/>
  <c r="H16" i="83"/>
  <c r="F16" i="83"/>
  <c r="I16" i="83"/>
  <c r="F27" i="83"/>
  <c r="E27" i="83"/>
  <c r="H27" i="83"/>
  <c r="I27" i="83"/>
  <c r="E3" i="83"/>
  <c r="F3" i="83"/>
  <c r="H3" i="83"/>
  <c r="I3" i="83"/>
  <c r="F99" i="83"/>
  <c r="I99" i="83"/>
  <c r="E99" i="83"/>
  <c r="H99" i="83"/>
  <c r="E19" i="83"/>
  <c r="F19" i="83"/>
  <c r="I19" i="83"/>
  <c r="H19" i="83"/>
  <c r="I103" i="83"/>
  <c r="E103" i="83"/>
  <c r="H103" i="83"/>
  <c r="F103" i="83"/>
  <c r="F75" i="83"/>
  <c r="I75" i="83"/>
  <c r="H75" i="83"/>
  <c r="E75" i="83"/>
  <c r="H82" i="83"/>
  <c r="F82" i="83"/>
  <c r="E82" i="83"/>
  <c r="I82" i="83"/>
  <c r="H50" i="83"/>
  <c r="I50" i="83"/>
  <c r="E50" i="83"/>
  <c r="F50" i="83"/>
  <c r="E28" i="83"/>
  <c r="I28" i="83"/>
  <c r="H28" i="83"/>
  <c r="F28" i="83"/>
  <c r="F30" i="83"/>
  <c r="I30" i="83"/>
  <c r="E30" i="83"/>
  <c r="H30" i="83"/>
  <c r="I97" i="83"/>
  <c r="E97" i="83"/>
  <c r="F97" i="83"/>
  <c r="H97" i="83"/>
  <c r="I111" i="83"/>
  <c r="E111" i="83"/>
  <c r="F111" i="83"/>
  <c r="H111" i="83"/>
  <c r="H65" i="83"/>
  <c r="I65" i="83"/>
  <c r="E65" i="83"/>
  <c r="F65" i="83"/>
  <c r="E96" i="83"/>
  <c r="F96" i="83"/>
  <c r="I96" i="83"/>
  <c r="H96" i="83"/>
  <c r="E52" i="83"/>
  <c r="F52" i="83"/>
  <c r="H52" i="83"/>
  <c r="I52" i="83"/>
  <c r="I70" i="83"/>
  <c r="E70" i="83"/>
  <c r="F70" i="83"/>
  <c r="H70" i="83"/>
  <c r="F68" i="83"/>
  <c r="E68" i="83"/>
  <c r="H68" i="83"/>
  <c r="I68" i="83"/>
  <c r="E49" i="83"/>
  <c r="I49" i="83"/>
  <c r="H49" i="83"/>
  <c r="F49" i="83"/>
  <c r="E125" i="83"/>
  <c r="H125" i="83"/>
  <c r="I125" i="83"/>
  <c r="F125" i="83"/>
  <c r="E48" i="83"/>
  <c r="I48" i="83"/>
  <c r="H48" i="83"/>
  <c r="F48" i="83"/>
  <c r="E34" i="83"/>
  <c r="F34" i="83"/>
  <c r="I34" i="83"/>
  <c r="H34" i="83"/>
  <c r="E8" i="83"/>
  <c r="I8" i="83"/>
  <c r="F8" i="83"/>
  <c r="H8" i="83"/>
  <c r="F20" i="83"/>
  <c r="I20" i="83"/>
  <c r="H20" i="83"/>
  <c r="E20" i="83"/>
  <c r="F59" i="83"/>
  <c r="H59" i="83"/>
  <c r="E59" i="83"/>
  <c r="I59" i="83"/>
  <c r="I17" i="83"/>
  <c r="E17" i="83"/>
  <c r="H17" i="83"/>
  <c r="F17" i="83"/>
  <c r="E22" i="83"/>
  <c r="H22" i="83"/>
  <c r="I22" i="83"/>
  <c r="F22" i="83"/>
  <c r="H39" i="83"/>
  <c r="E39" i="83"/>
  <c r="F39" i="83"/>
  <c r="I39" i="83"/>
  <c r="I44" i="83"/>
  <c r="E44" i="83"/>
  <c r="H44" i="83"/>
  <c r="F44" i="83"/>
  <c r="H25" i="83"/>
  <c r="F25" i="83"/>
  <c r="E25" i="83"/>
  <c r="I25" i="83"/>
  <c r="I122" i="83"/>
  <c r="H122" i="83"/>
  <c r="E122" i="83"/>
  <c r="F122" i="83"/>
  <c r="I94" i="83"/>
  <c r="H94" i="83"/>
  <c r="E94" i="83"/>
  <c r="F94" i="83"/>
  <c r="F110" i="83"/>
  <c r="H110" i="83"/>
  <c r="I110" i="83"/>
  <c r="E110" i="83"/>
  <c r="H6" i="83"/>
  <c r="E6" i="83"/>
  <c r="F6" i="83"/>
  <c r="I6" i="83"/>
  <c r="E88" i="83"/>
  <c r="H88" i="83"/>
  <c r="F88" i="83"/>
  <c r="I88" i="83"/>
  <c r="I95" i="83"/>
  <c r="F95" i="83"/>
  <c r="E95" i="83"/>
  <c r="H95" i="83"/>
  <c r="H76" i="83"/>
  <c r="E76" i="83"/>
  <c r="I76" i="83"/>
  <c r="F76" i="83"/>
  <c r="E43" i="83"/>
  <c r="H43" i="83"/>
  <c r="F43" i="83"/>
  <c r="I43" i="83"/>
  <c r="E61" i="83"/>
  <c r="I61" i="83"/>
  <c r="F61" i="83"/>
  <c r="H61" i="83"/>
  <c r="H24" i="83"/>
  <c r="I24" i="83"/>
  <c r="F24" i="83"/>
  <c r="E24" i="83"/>
  <c r="E115" i="83"/>
  <c r="I115" i="83"/>
  <c r="F115" i="83"/>
  <c r="H115" i="83"/>
  <c r="I83" i="83"/>
  <c r="E83" i="83"/>
  <c r="F83" i="83"/>
  <c r="H83" i="83"/>
  <c r="H105" i="83"/>
  <c r="I105" i="83"/>
  <c r="E105" i="83"/>
  <c r="F105" i="83"/>
  <c r="E72" i="83"/>
  <c r="H72" i="83"/>
  <c r="F72" i="83"/>
  <c r="I72" i="83"/>
  <c r="F18" i="83"/>
  <c r="H18" i="83"/>
  <c r="I18" i="83"/>
  <c r="E18" i="83"/>
  <c r="F31" i="83"/>
  <c r="E31" i="83"/>
  <c r="I31" i="83"/>
  <c r="H31" i="83"/>
  <c r="H7" i="83"/>
  <c r="F7" i="83"/>
  <c r="I7" i="83"/>
  <c r="E7" i="83"/>
  <c r="I46" i="83"/>
  <c r="H46" i="83"/>
  <c r="F46" i="83"/>
  <c r="E46" i="83"/>
  <c r="H5" i="83"/>
  <c r="E5" i="83"/>
  <c r="F5" i="83"/>
  <c r="I5" i="83"/>
  <c r="I58" i="83"/>
  <c r="F58" i="83"/>
  <c r="H58" i="83"/>
  <c r="E58" i="83"/>
  <c r="H11" i="83"/>
  <c r="I11" i="83"/>
  <c r="E11" i="83"/>
  <c r="F11" i="83"/>
  <c r="E89" i="83"/>
  <c r="I89" i="83"/>
  <c r="H89" i="83"/>
  <c r="F89" i="83"/>
  <c r="F4" i="83"/>
  <c r="I4" i="83"/>
  <c r="E4" i="83"/>
  <c r="H4" i="83"/>
  <c r="I126" i="83"/>
  <c r="H126" i="83"/>
  <c r="E126" i="83"/>
  <c r="F126" i="83"/>
  <c r="F114" i="83"/>
  <c r="I114" i="83"/>
  <c r="H114" i="83"/>
  <c r="E114" i="83"/>
  <c r="F2" i="83"/>
  <c r="E2" i="83"/>
  <c r="H2" i="83"/>
  <c r="I2" i="83"/>
  <c r="E14" i="83"/>
  <c r="H14" i="83"/>
  <c r="I14" i="83"/>
  <c r="F14" i="83"/>
  <c r="E51" i="83"/>
  <c r="H51" i="83"/>
  <c r="F51" i="83"/>
  <c r="I51" i="83"/>
  <c r="I117" i="83"/>
  <c r="H117" i="83"/>
  <c r="E117" i="83"/>
  <c r="F117" i="83"/>
  <c r="E92" i="83"/>
  <c r="H92" i="83"/>
  <c r="F92" i="83"/>
  <c r="I92" i="83"/>
  <c r="H60" i="83"/>
  <c r="E60" i="83"/>
  <c r="F60" i="83"/>
  <c r="I60" i="83"/>
  <c r="E102" i="83"/>
  <c r="H102" i="83"/>
  <c r="I102" i="83"/>
  <c r="F102" i="83"/>
  <c r="E85" i="83"/>
  <c r="F85" i="83"/>
  <c r="I85" i="83"/>
  <c r="H85" i="83"/>
  <c r="H120" i="83"/>
  <c r="I120" i="83"/>
  <c r="F120" i="83"/>
  <c r="E120" i="83"/>
  <c r="E10" i="83"/>
  <c r="I10" i="83"/>
  <c r="F10" i="83"/>
  <c r="H10" i="83"/>
  <c r="I29" i="83"/>
  <c r="H29" i="83"/>
  <c r="F29" i="83"/>
  <c r="E29" i="83"/>
  <c r="I91" i="83"/>
  <c r="F91" i="83"/>
  <c r="H91" i="83"/>
  <c r="E91" i="83"/>
  <c r="F116" i="83"/>
  <c r="I116" i="83"/>
  <c r="H116" i="83"/>
  <c r="E116" i="83"/>
  <c r="F93" i="83"/>
  <c r="I93" i="83"/>
  <c r="E93" i="83"/>
  <c r="H93" i="83"/>
  <c r="E35" i="83"/>
  <c r="F35" i="83"/>
  <c r="I35" i="83"/>
  <c r="H35" i="83"/>
  <c r="I108" i="83"/>
  <c r="H108" i="83"/>
  <c r="F108" i="83"/>
  <c r="E108" i="83"/>
  <c r="E73" i="83"/>
  <c r="I73" i="83"/>
  <c r="F73" i="83"/>
  <c r="H73" i="83"/>
  <c r="E66" i="83"/>
  <c r="H66" i="83"/>
  <c r="F66" i="83"/>
  <c r="I66" i="83"/>
  <c r="H42" i="83"/>
  <c r="F42" i="83"/>
  <c r="E42" i="83"/>
  <c r="I42" i="83"/>
  <c r="H77" i="83"/>
  <c r="I77" i="83"/>
  <c r="F77" i="83"/>
  <c r="E77" i="83"/>
  <c r="E67" i="83"/>
  <c r="F67" i="83"/>
  <c r="I67" i="83"/>
  <c r="H67" i="83"/>
  <c r="E124" i="83"/>
  <c r="H124" i="83"/>
  <c r="I124" i="83"/>
  <c r="F124" i="83"/>
  <c r="F23" i="83"/>
  <c r="H23" i="83"/>
  <c r="I23" i="83"/>
  <c r="E23" i="83"/>
  <c r="F104" i="83"/>
  <c r="H104" i="83"/>
  <c r="I104" i="83"/>
  <c r="E104" i="83"/>
  <c r="H80" i="83"/>
  <c r="I80" i="83"/>
  <c r="E80" i="83"/>
  <c r="F80" i="83"/>
  <c r="F84" i="83"/>
  <c r="E84" i="83"/>
  <c r="I84" i="83"/>
  <c r="H84" i="83"/>
  <c r="F118" i="83"/>
  <c r="E118" i="83"/>
  <c r="H118" i="83"/>
  <c r="I118" i="83"/>
  <c r="E78" i="83"/>
  <c r="I78" i="83"/>
  <c r="F78" i="83"/>
  <c r="H78" i="83"/>
  <c r="I38" i="83"/>
  <c r="E38" i="83"/>
  <c r="H38" i="83"/>
  <c r="F38" i="83"/>
  <c r="F57" i="83"/>
  <c r="H57" i="83"/>
  <c r="I57" i="83"/>
  <c r="E57" i="83"/>
  <c r="E15" i="83"/>
  <c r="H15" i="83"/>
  <c r="F15" i="83"/>
  <c r="I15" i="83"/>
  <c r="H9" i="83"/>
  <c r="F9" i="83"/>
  <c r="E9" i="83"/>
  <c r="I9" i="83"/>
  <c r="F79" i="83"/>
  <c r="E79" i="83"/>
  <c r="I79" i="83"/>
  <c r="H79" i="83"/>
  <c r="H13" i="83"/>
  <c r="F13" i="83"/>
  <c r="I13" i="83"/>
  <c r="E13" i="83"/>
  <c r="F69" i="83"/>
  <c r="E69" i="83"/>
  <c r="I69" i="83"/>
  <c r="H69" i="83"/>
  <c r="F40" i="83"/>
  <c r="H40" i="83"/>
  <c r="I40" i="83"/>
  <c r="E40" i="83"/>
  <c r="E113" i="83"/>
  <c r="F113" i="83"/>
  <c r="H113" i="83"/>
  <c r="I113" i="83"/>
  <c r="E26" i="83"/>
  <c r="F26" i="83"/>
  <c r="H26" i="83"/>
  <c r="I26" i="83"/>
  <c r="I100" i="83"/>
  <c r="F100" i="83"/>
  <c r="E100" i="83"/>
  <c r="H100" i="83"/>
  <c r="H53" i="83"/>
  <c r="E53" i="83"/>
  <c r="I53" i="83"/>
  <c r="F53" i="83"/>
  <c r="I71" i="83"/>
  <c r="H71" i="83"/>
  <c r="F71" i="83"/>
  <c r="E71" i="83"/>
  <c r="F45" i="83"/>
  <c r="E45" i="83"/>
  <c r="I45" i="83"/>
  <c r="H45" i="83"/>
  <c r="E55" i="83"/>
  <c r="I55" i="83"/>
  <c r="F55" i="83"/>
  <c r="H55" i="83"/>
  <c r="E119" i="83"/>
  <c r="H119" i="83"/>
  <c r="F119" i="83"/>
  <c r="I119" i="83"/>
  <c r="I107" i="83"/>
  <c r="E107" i="83"/>
  <c r="H107" i="83"/>
  <c r="F107" i="83"/>
  <c r="E54" i="83"/>
  <c r="H54" i="83"/>
  <c r="F54" i="83"/>
  <c r="I54" i="83"/>
  <c r="H109" i="83"/>
  <c r="E109" i="83"/>
  <c r="I109" i="83"/>
  <c r="F109" i="83"/>
  <c r="H32" i="83"/>
  <c r="I32" i="83"/>
  <c r="F32" i="83"/>
  <c r="E32" i="83"/>
  <c r="I56" i="83"/>
  <c r="H56" i="83"/>
  <c r="E56" i="83"/>
  <c r="F56" i="83"/>
  <c r="H90" i="83"/>
  <c r="E90" i="83"/>
  <c r="I90" i="83"/>
  <c r="F90" i="83"/>
  <c r="F101" i="83"/>
  <c r="H101" i="83"/>
  <c r="I101" i="83"/>
  <c r="E101" i="83"/>
  <c r="I47" i="83"/>
  <c r="H47" i="83"/>
  <c r="E47" i="83"/>
  <c r="F47" i="83"/>
  <c r="E21" i="83"/>
  <c r="F21" i="83"/>
  <c r="H21" i="83"/>
  <c r="I21" i="83"/>
  <c r="H63" i="83"/>
  <c r="F63" i="83"/>
  <c r="I63" i="83"/>
  <c r="E63" i="83"/>
  <c r="H37" i="83"/>
  <c r="E37" i="83"/>
  <c r="I37" i="83"/>
  <c r="F37" i="83"/>
  <c r="E106" i="83"/>
  <c r="I106" i="83"/>
  <c r="H106" i="83"/>
  <c r="F106" i="83"/>
  <c r="H87" i="83"/>
  <c r="E87" i="83"/>
  <c r="F87" i="83"/>
  <c r="I87" i="83"/>
  <c r="Y13" i="52" a="1"/>
  <c r="U13" i="51" a="1"/>
  <c r="W13" i="53" l="1"/>
  <c r="Y13" i="52"/>
  <c r="W13" i="52" s="1"/>
  <c r="N20" i="52" s="1"/>
  <c r="U13" i="51"/>
  <c r="AA13" i="51" s="1"/>
  <c r="N21" i="52" l="1"/>
  <c r="N23" i="52"/>
  <c r="N19" i="52"/>
  <c r="N18" i="53"/>
  <c r="N21" i="53"/>
  <c r="N20" i="53"/>
  <c r="N19" i="53"/>
  <c r="N17" i="53"/>
  <c r="N15" i="53"/>
  <c r="N15" i="52"/>
  <c r="N16" i="53"/>
  <c r="N18" i="52"/>
  <c r="N16" i="52"/>
  <c r="N17" i="52"/>
  <c r="N24" i="52"/>
  <c r="N22" i="52"/>
  <c r="AH32" i="53"/>
  <c r="AH6" i="53"/>
  <c r="AH47" i="53"/>
  <c r="AH26" i="53"/>
  <c r="AH65" i="53"/>
  <c r="AH60" i="53"/>
  <c r="AH24" i="53"/>
  <c r="AH31" i="52"/>
  <c r="AH66" i="52"/>
  <c r="AH63" i="52"/>
  <c r="AH22" i="52"/>
  <c r="AH62" i="52"/>
  <c r="AH19" i="52"/>
  <c r="AH79" i="52"/>
  <c r="AH96" i="52"/>
  <c r="AH38" i="53"/>
  <c r="AH12" i="53"/>
  <c r="AH30" i="53"/>
  <c r="AH28" i="53"/>
  <c r="AH44" i="53"/>
  <c r="AH81" i="52"/>
  <c r="AH29" i="52"/>
  <c r="AH92" i="52"/>
  <c r="AH15" i="52"/>
  <c r="AH50" i="52"/>
  <c r="AH36" i="52"/>
  <c r="AH57" i="52"/>
  <c r="AH130" i="52"/>
  <c r="AH41" i="53"/>
  <c r="AH42" i="53"/>
  <c r="AH16" i="53"/>
  <c r="AH53" i="53"/>
  <c r="AH9" i="53"/>
  <c r="AH68" i="52"/>
  <c r="AH64" i="52"/>
  <c r="AH93" i="52"/>
  <c r="AH13" i="52"/>
  <c r="AH88" i="52"/>
  <c r="AH112" i="52"/>
  <c r="AH5" i="52"/>
  <c r="AH44" i="52"/>
  <c r="AH119" i="52"/>
  <c r="AH77" i="52"/>
  <c r="AH46" i="53"/>
  <c r="AH52" i="53"/>
  <c r="AH56" i="53"/>
  <c r="AH61" i="53"/>
  <c r="AH15" i="53"/>
  <c r="AH63" i="53"/>
  <c r="AH8" i="53"/>
  <c r="AH69" i="52"/>
  <c r="AH126" i="52"/>
  <c r="AH108" i="52"/>
  <c r="AH51" i="52"/>
  <c r="AH89" i="52"/>
  <c r="AH91" i="52"/>
  <c r="AH18" i="52"/>
  <c r="AH97" i="52"/>
  <c r="AH3" i="53"/>
  <c r="AH57" i="53"/>
  <c r="AH22" i="53"/>
  <c r="AH39" i="53"/>
  <c r="AH59" i="53"/>
  <c r="AH14" i="53"/>
  <c r="AH7" i="53"/>
  <c r="AH67" i="52"/>
  <c r="AH73" i="52"/>
  <c r="AH121" i="52"/>
  <c r="AH55" i="52"/>
  <c r="AH129" i="52"/>
  <c r="AH71" i="52"/>
  <c r="AH80" i="52"/>
  <c r="AH13" i="53"/>
  <c r="AH29" i="53"/>
  <c r="AH64" i="53"/>
  <c r="AH23" i="53"/>
  <c r="AH43" i="53"/>
  <c r="AH60" i="52"/>
  <c r="AH101" i="52"/>
  <c r="AH87" i="52"/>
  <c r="AH9" i="52"/>
  <c r="AH54" i="52"/>
  <c r="AH52" i="52"/>
  <c r="AH86" i="52"/>
  <c r="AH82" i="52"/>
  <c r="AH38" i="52"/>
  <c r="AH19" i="53"/>
  <c r="AH55" i="53"/>
  <c r="AH37" i="53"/>
  <c r="AH48" i="53"/>
  <c r="AH31" i="53"/>
  <c r="AH25" i="53"/>
  <c r="AH131" i="52"/>
  <c r="AH56" i="52"/>
  <c r="AH102" i="52"/>
  <c r="AH90" i="52"/>
  <c r="AH106" i="52"/>
  <c r="AH49" i="52"/>
  <c r="AH113" i="52"/>
  <c r="AH103" i="52"/>
  <c r="AH6" i="52"/>
  <c r="AH33" i="53"/>
  <c r="AH51" i="53"/>
  <c r="AH10" i="53"/>
  <c r="AH11" i="53"/>
  <c r="AH62" i="53"/>
  <c r="AH20" i="53"/>
  <c r="AH100" i="52"/>
  <c r="AH59" i="52"/>
  <c r="AH61" i="52"/>
  <c r="AH23" i="52"/>
  <c r="AH4" i="52"/>
  <c r="AH58" i="52"/>
  <c r="AH25" i="52"/>
  <c r="AH132" i="52"/>
  <c r="AH24" i="52"/>
  <c r="AH109" i="52"/>
  <c r="AH11" i="52"/>
  <c r="AH72" i="52"/>
  <c r="AH45" i="52"/>
  <c r="AH39" i="52"/>
  <c r="AH104" i="52"/>
  <c r="AH105" i="52"/>
  <c r="AH37" i="52"/>
  <c r="AH48" i="52"/>
  <c r="AH10" i="52"/>
  <c r="AH115" i="52"/>
  <c r="AH21" i="53"/>
  <c r="AH40" i="53"/>
  <c r="AH54" i="53"/>
  <c r="AH45" i="53"/>
  <c r="AH18" i="53"/>
  <c r="AH27" i="53"/>
  <c r="AH75" i="52"/>
  <c r="AH8" i="52"/>
  <c r="AH26" i="52"/>
  <c r="AH43" i="52"/>
  <c r="AH32" i="52"/>
  <c r="AH123" i="52"/>
  <c r="AH40" i="52"/>
  <c r="AH20" i="52"/>
  <c r="AH70" i="52"/>
  <c r="AH30" i="52"/>
  <c r="AH111" i="52"/>
  <c r="AH85" i="52"/>
  <c r="AH114" i="52"/>
  <c r="AH84" i="52"/>
  <c r="AH117" i="52"/>
  <c r="AH17" i="52"/>
  <c r="AH107" i="52"/>
  <c r="AH41" i="52"/>
  <c r="AH50" i="53"/>
  <c r="AH49" i="53"/>
  <c r="AH34" i="53"/>
  <c r="AH35" i="53"/>
  <c r="AH5" i="53"/>
  <c r="AH36" i="53"/>
  <c r="AH4" i="53"/>
  <c r="AH17" i="53"/>
  <c r="AH58" i="53"/>
  <c r="AH74" i="52"/>
  <c r="AH33" i="52"/>
  <c r="AH14" i="52"/>
  <c r="AH95" i="52"/>
  <c r="AH128" i="52"/>
  <c r="AH110" i="52"/>
  <c r="AH12" i="52"/>
  <c r="AH116" i="52"/>
  <c r="AH46" i="52"/>
  <c r="AH99" i="52"/>
  <c r="AH27" i="52"/>
  <c r="AH42" i="52"/>
  <c r="AH94" i="52"/>
  <c r="AH124" i="52"/>
  <c r="AH125" i="52"/>
  <c r="AH28" i="52"/>
  <c r="AH127" i="52"/>
  <c r="AH7" i="52"/>
  <c r="AH3" i="52"/>
  <c r="AH65" i="52"/>
  <c r="AH98" i="52"/>
  <c r="AH83" i="52"/>
  <c r="AH120" i="52"/>
  <c r="AH21" i="52"/>
  <c r="AH47" i="52"/>
  <c r="AH118" i="52"/>
  <c r="AH53" i="52"/>
  <c r="AH34" i="52"/>
  <c r="AH35" i="52"/>
  <c r="AH78" i="52"/>
  <c r="AH16" i="52"/>
  <c r="AH76" i="52"/>
  <c r="AH122" i="52"/>
  <c r="D14" i="86" a="1"/>
  <c r="N28" i="91"/>
  <c r="S13" i="48" a="1"/>
  <c r="H28" i="91"/>
  <c r="P13" i="48" a="1"/>
  <c r="M13" i="48" a="1"/>
  <c r="T13" i="48" a="1"/>
  <c r="D28" i="91"/>
  <c r="Y9" i="52" a="1"/>
  <c r="O3" i="54" a="1"/>
  <c r="Q3" i="54" a="1"/>
  <c r="S3" i="51" a="1"/>
  <c r="S3" i="52" a="1"/>
  <c r="T3" i="51" a="1"/>
  <c r="U3" i="52" a="1"/>
  <c r="T3" i="52" a="1"/>
  <c r="Y3" i="53" a="1"/>
  <c r="P3" i="54" a="1"/>
  <c r="U9" i="51" a="1"/>
  <c r="P9" i="54" a="1"/>
  <c r="Q9" i="54" a="1"/>
  <c r="T3" i="53" a="1"/>
  <c r="Y9" i="53" a="1"/>
  <c r="U3" i="53" a="1"/>
  <c r="T9" i="53" a="1"/>
  <c r="U3" i="51" a="1"/>
  <c r="S3" i="53" a="1"/>
  <c r="T9" i="51" a="1"/>
  <c r="Y3" i="52" a="1"/>
  <c r="U9" i="53" a="1"/>
  <c r="T9" i="52" a="1"/>
  <c r="U9" i="52" a="1"/>
  <c r="C28" i="91" l="1"/>
  <c r="J3" i="91" s="1"/>
  <c r="T20" i="48"/>
  <c r="T18" i="48"/>
  <c r="T16" i="48"/>
  <c r="T21" i="48"/>
  <c r="T19" i="48"/>
  <c r="T13" i="48"/>
  <c r="T15" i="48"/>
  <c r="T17" i="48"/>
  <c r="T14" i="48"/>
  <c r="M15" i="48"/>
  <c r="M19" i="48"/>
  <c r="M20" i="48"/>
  <c r="M18" i="48"/>
  <c r="M16" i="48"/>
  <c r="M17" i="48"/>
  <c r="M13" i="48"/>
  <c r="M14" i="48"/>
  <c r="M21" i="48"/>
  <c r="P21" i="48"/>
  <c r="P16" i="48"/>
  <c r="P17" i="48"/>
  <c r="P20" i="48"/>
  <c r="P18" i="48"/>
  <c r="P15" i="48"/>
  <c r="P14" i="48"/>
  <c r="P13" i="48"/>
  <c r="P19" i="48"/>
  <c r="G28" i="91"/>
  <c r="J4" i="91" s="1"/>
  <c r="S15" i="48"/>
  <c r="S17" i="48"/>
  <c r="S19" i="48"/>
  <c r="S16" i="48"/>
  <c r="S21" i="48"/>
  <c r="S14" i="48"/>
  <c r="S20" i="48"/>
  <c r="S18" i="48"/>
  <c r="S13" i="48"/>
  <c r="M28" i="91"/>
  <c r="J5" i="91" s="1"/>
  <c r="D14" i="86"/>
  <c r="K6" i="86" s="1"/>
  <c r="D15" i="86"/>
  <c r="D16" i="86"/>
  <c r="D17" i="86"/>
  <c r="U9" i="52"/>
  <c r="U10" i="52"/>
  <c r="T10" i="52"/>
  <c r="T9" i="52"/>
  <c r="AA9" i="52" s="1" a="1"/>
  <c r="AB9" i="52" s="1"/>
  <c r="U10" i="53"/>
  <c r="U9" i="53"/>
  <c r="Y3" i="52"/>
  <c r="Y5" i="52"/>
  <c r="Y4" i="52"/>
  <c r="T9" i="51"/>
  <c r="AA9" i="51" s="1" a="1"/>
  <c r="AA9" i="51" s="1"/>
  <c r="T10" i="51"/>
  <c r="S5" i="53"/>
  <c r="S3" i="53"/>
  <c r="AA3" i="53" s="1" a="1"/>
  <c r="AA4" i="53" s="1"/>
  <c r="S4" i="53"/>
  <c r="U4" i="51"/>
  <c r="U5" i="51"/>
  <c r="U3" i="51"/>
  <c r="T10" i="53"/>
  <c r="T9" i="53"/>
  <c r="AA9" i="53" s="1" a="1"/>
  <c r="AB9" i="53" s="1"/>
  <c r="U5" i="53"/>
  <c r="U4" i="53"/>
  <c r="U3" i="53"/>
  <c r="Y9" i="53"/>
  <c r="Y10" i="53"/>
  <c r="T3" i="53"/>
  <c r="T4" i="53"/>
  <c r="T5" i="53"/>
  <c r="Q10" i="54"/>
  <c r="Q9" i="54"/>
  <c r="P10" i="54"/>
  <c r="P9" i="54"/>
  <c r="W9" i="54" s="1" a="1"/>
  <c r="X10" i="54" s="1"/>
  <c r="U10" i="51"/>
  <c r="U9" i="51"/>
  <c r="P3" i="54"/>
  <c r="P4" i="54"/>
  <c r="P5" i="54"/>
  <c r="Y4" i="53"/>
  <c r="Y5" i="53"/>
  <c r="Y3" i="53"/>
  <c r="T3" i="52"/>
  <c r="T5" i="52"/>
  <c r="T4" i="52"/>
  <c r="U4" i="52"/>
  <c r="U5" i="52"/>
  <c r="U3" i="52"/>
  <c r="T4" i="51"/>
  <c r="T5" i="51"/>
  <c r="T3" i="51"/>
  <c r="S5" i="52"/>
  <c r="S4" i="52"/>
  <c r="S3" i="52"/>
  <c r="AA3" i="52" s="1" a="1"/>
  <c r="AC3" i="52" s="1"/>
  <c r="S4" i="51"/>
  <c r="S5" i="51"/>
  <c r="S3" i="51"/>
  <c r="AA3" i="51" s="1" a="1"/>
  <c r="AA4" i="51" s="1"/>
  <c r="Q4" i="54"/>
  <c r="Q3" i="54"/>
  <c r="Q5" i="54"/>
  <c r="O4" i="54"/>
  <c r="O5" i="54"/>
  <c r="O3" i="54"/>
  <c r="W3" i="54" s="1" a="1"/>
  <c r="W3" i="54" s="1"/>
  <c r="Y9" i="52"/>
  <c r="Y10" i="52"/>
  <c r="AA9" i="53" l="1"/>
  <c r="W9" i="53" s="1" a="1"/>
  <c r="W10" i="53" s="1"/>
  <c r="AA10" i="53"/>
  <c r="AB10" i="53"/>
  <c r="AB10" i="52"/>
  <c r="X9" i="54"/>
  <c r="AB4" i="51"/>
  <c r="AB5" i="52"/>
  <c r="AC4" i="52"/>
  <c r="AC3" i="53"/>
  <c r="AA3" i="51"/>
  <c r="AA10" i="51"/>
  <c r="AB10" i="51"/>
  <c r="AB9" i="51"/>
  <c r="AC3" i="51"/>
  <c r="AA5" i="51"/>
  <c r="AA9" i="52"/>
  <c r="W9" i="52" s="1" a="1"/>
  <c r="W10" i="52" s="1"/>
  <c r="Y3" i="54"/>
  <c r="AA5" i="53"/>
  <c r="W9" i="54"/>
  <c r="AC5" i="52"/>
  <c r="Y5" i="54"/>
  <c r="AB4" i="52"/>
  <c r="AC5" i="53"/>
  <c r="AA10" i="52"/>
  <c r="AC4" i="51"/>
  <c r="Y4" i="54"/>
  <c r="AB5" i="53"/>
  <c r="AB3" i="51"/>
  <c r="X3" i="54"/>
  <c r="AA4" i="52"/>
  <c r="X4" i="54"/>
  <c r="AB3" i="52"/>
  <c r="W5" i="54"/>
  <c r="AB5" i="51"/>
  <c r="X5" i="54"/>
  <c r="AA5" i="52"/>
  <c r="AC5" i="51"/>
  <c r="AB3" i="53"/>
  <c r="AA3" i="53"/>
  <c r="W3" i="53" s="1" a="1"/>
  <c r="W3" i="53" s="1"/>
  <c r="W10" i="54"/>
  <c r="AA3" i="52"/>
  <c r="W3" i="52" s="1" a="1"/>
  <c r="W5" i="52" s="1"/>
  <c r="W4" i="54"/>
  <c r="AC4" i="53"/>
  <c r="AB4" i="53"/>
  <c r="W9" i="53" l="1"/>
  <c r="AI30" i="53" s="1"/>
  <c r="W9" i="52"/>
  <c r="AI11" i="52" s="1"/>
  <c r="W3" i="52"/>
  <c r="W4" i="52"/>
  <c r="AJ79" i="52" s="1"/>
  <c r="AI21" i="52"/>
  <c r="W4" i="53"/>
  <c r="AI94" i="52"/>
  <c r="W5" i="53"/>
  <c r="AI28" i="52"/>
  <c r="AI70" i="52"/>
  <c r="AI98" i="52"/>
  <c r="AI124" i="52"/>
  <c r="AI127" i="52"/>
  <c r="AI10" i="53"/>
  <c r="AI91" i="52" l="1"/>
  <c r="AI16" i="53"/>
  <c r="AI7" i="52"/>
  <c r="AI34" i="52"/>
  <c r="AJ60" i="52"/>
  <c r="AI53" i="53"/>
  <c r="AI33" i="53"/>
  <c r="AJ43" i="53"/>
  <c r="AI65" i="53"/>
  <c r="AI47" i="53"/>
  <c r="AI43" i="53"/>
  <c r="AI35" i="53"/>
  <c r="AI20" i="53"/>
  <c r="AI49" i="53"/>
  <c r="AI63" i="53"/>
  <c r="AI52" i="53"/>
  <c r="AI17" i="53"/>
  <c r="AI59" i="53"/>
  <c r="AI55" i="53"/>
  <c r="AI3" i="53"/>
  <c r="AJ14" i="53"/>
  <c r="AI86" i="52"/>
  <c r="AI92" i="52"/>
  <c r="AI123" i="52"/>
  <c r="AI60" i="52"/>
  <c r="AI77" i="52"/>
  <c r="AI122" i="52"/>
  <c r="AI4" i="53"/>
  <c r="AI21" i="53"/>
  <c r="AI23" i="53"/>
  <c r="AI51" i="53"/>
  <c r="AI40" i="53"/>
  <c r="AI57" i="53"/>
  <c r="AI37" i="53"/>
  <c r="AI104" i="52"/>
  <c r="AI58" i="52"/>
  <c r="AI23" i="52"/>
  <c r="AI32" i="53"/>
  <c r="AI6" i="53"/>
  <c r="AI61" i="53"/>
  <c r="AI31" i="53"/>
  <c r="AI25" i="53"/>
  <c r="AI9" i="53"/>
  <c r="AI46" i="53"/>
  <c r="AI27" i="53"/>
  <c r="AI76" i="52"/>
  <c r="AI106" i="52"/>
  <c r="AI95" i="52"/>
  <c r="AI50" i="52"/>
  <c r="AI120" i="52"/>
  <c r="AI59" i="52"/>
  <c r="AI62" i="52"/>
  <c r="AI14" i="52"/>
  <c r="AI62" i="53"/>
  <c r="AI22" i="53"/>
  <c r="AI24" i="53"/>
  <c r="AI34" i="53"/>
  <c r="AI60" i="53"/>
  <c r="AI56" i="53"/>
  <c r="AI41" i="53"/>
  <c r="AI39" i="53"/>
  <c r="AJ117" i="52"/>
  <c r="AI82" i="52"/>
  <c r="AI4" i="52"/>
  <c r="AI29" i="52"/>
  <c r="AI47" i="52"/>
  <c r="AI13" i="52"/>
  <c r="AI19" i="52"/>
  <c r="AI38" i="52"/>
  <c r="AI61" i="52"/>
  <c r="AI129" i="52"/>
  <c r="AI121" i="52"/>
  <c r="AI88" i="52"/>
  <c r="AI25" i="52"/>
  <c r="AI93" i="52"/>
  <c r="AI69" i="52"/>
  <c r="AI111" i="52"/>
  <c r="AI26" i="52"/>
  <c r="AI36" i="52"/>
  <c r="AI109" i="52"/>
  <c r="AI103" i="52"/>
  <c r="AI107" i="52"/>
  <c r="AI5" i="53"/>
  <c r="AI50" i="53"/>
  <c r="AI14" i="53"/>
  <c r="AI58" i="53"/>
  <c r="AI38" i="53"/>
  <c r="AI44" i="53"/>
  <c r="AI18" i="53"/>
  <c r="AI28" i="53"/>
  <c r="AI126" i="52"/>
  <c r="AI125" i="52"/>
  <c r="AI57" i="52"/>
  <c r="AI65" i="52"/>
  <c r="AI118" i="52"/>
  <c r="AI110" i="52"/>
  <c r="AI84" i="52"/>
  <c r="AI43" i="52"/>
  <c r="AI101" i="52"/>
  <c r="AI10" i="52"/>
  <c r="AI87" i="52"/>
  <c r="AI12" i="53"/>
  <c r="AI19" i="53"/>
  <c r="AI64" i="53"/>
  <c r="AI48" i="53"/>
  <c r="AI26" i="53"/>
  <c r="AI36" i="53"/>
  <c r="AI54" i="53"/>
  <c r="AI8" i="53"/>
  <c r="AI39" i="52"/>
  <c r="AI53" i="52"/>
  <c r="AI90" i="52"/>
  <c r="AI27" i="52"/>
  <c r="AI35" i="52"/>
  <c r="AI75" i="52"/>
  <c r="AI22" i="52"/>
  <c r="AI79" i="52"/>
  <c r="AI48" i="52"/>
  <c r="AI52" i="52"/>
  <c r="AI45" i="53"/>
  <c r="AI29" i="53"/>
  <c r="AI15" i="53"/>
  <c r="AI7" i="53"/>
  <c r="AI11" i="53"/>
  <c r="AI42" i="53"/>
  <c r="AI13" i="53"/>
  <c r="AI105" i="52"/>
  <c r="AI119" i="52"/>
  <c r="AI16" i="52"/>
  <c r="AI112" i="52"/>
  <c r="AI71" i="52"/>
  <c r="AI18" i="52"/>
  <c r="AI45" i="52"/>
  <c r="AI20" i="52"/>
  <c r="AI49" i="52"/>
  <c r="AI102" i="52"/>
  <c r="AI46" i="52"/>
  <c r="AJ93" i="52"/>
  <c r="AJ91" i="52"/>
  <c r="AJ63" i="52"/>
  <c r="AJ7" i="53"/>
  <c r="AJ48" i="53"/>
  <c r="AJ34" i="52"/>
  <c r="AJ51" i="52"/>
  <c r="AJ69" i="52"/>
  <c r="AJ33" i="53"/>
  <c r="AJ76" i="52"/>
  <c r="AJ125" i="52"/>
  <c r="AI81" i="52"/>
  <c r="AI51" i="52"/>
  <c r="AI83" i="52"/>
  <c r="AI74" i="52"/>
  <c r="AI42" i="52"/>
  <c r="AI72" i="52"/>
  <c r="AI66" i="52"/>
  <c r="AI97" i="52"/>
  <c r="AI89" i="52"/>
  <c r="AI40" i="52"/>
  <c r="AI56" i="52"/>
  <c r="AJ44" i="53"/>
  <c r="AJ40" i="53"/>
  <c r="AJ110" i="52"/>
  <c r="AJ12" i="52"/>
  <c r="AI44" i="52"/>
  <c r="AI67" i="52"/>
  <c r="AI96" i="52"/>
  <c r="AI68" i="52"/>
  <c r="AI115" i="52"/>
  <c r="AI64" i="52"/>
  <c r="AI33" i="52"/>
  <c r="AI17" i="52"/>
  <c r="AI30" i="52"/>
  <c r="AI117" i="52"/>
  <c r="AI32" i="52"/>
  <c r="AJ20" i="53"/>
  <c r="AJ22" i="53"/>
  <c r="AJ37" i="53"/>
  <c r="AJ23" i="53"/>
  <c r="AJ62" i="53"/>
  <c r="AJ57" i="53"/>
  <c r="AJ10" i="53"/>
  <c r="AJ28" i="53"/>
  <c r="AJ30" i="53"/>
  <c r="AJ27" i="53"/>
  <c r="AJ55" i="53"/>
  <c r="AJ58" i="53"/>
  <c r="AJ61" i="53"/>
  <c r="AJ52" i="53"/>
  <c r="AJ4" i="53"/>
  <c r="AJ26" i="53"/>
  <c r="AJ36" i="53"/>
  <c r="AJ10" i="52"/>
  <c r="AJ56" i="52"/>
  <c r="AI85" i="52"/>
  <c r="AI24" i="52"/>
  <c r="AI9" i="52"/>
  <c r="AI12" i="52"/>
  <c r="AI108" i="52"/>
  <c r="AI128" i="52"/>
  <c r="AJ46" i="53"/>
  <c r="AJ5" i="53"/>
  <c r="AJ65" i="53"/>
  <c r="AJ32" i="53"/>
  <c r="AJ51" i="53"/>
  <c r="AJ29" i="53"/>
  <c r="AJ6" i="53"/>
  <c r="AJ50" i="53"/>
  <c r="AJ17" i="53"/>
  <c r="AJ16" i="53"/>
  <c r="AJ45" i="53"/>
  <c r="AJ41" i="53"/>
  <c r="AJ21" i="53"/>
  <c r="AJ9" i="52"/>
  <c r="AJ19" i="52"/>
  <c r="AI131" i="52"/>
  <c r="AI8" i="52"/>
  <c r="AI116" i="52"/>
  <c r="AI80" i="52"/>
  <c r="AI37" i="52"/>
  <c r="AI99" i="52"/>
  <c r="AI113" i="52"/>
  <c r="AI31" i="52"/>
  <c r="AI6" i="52"/>
  <c r="AI3" i="52"/>
  <c r="AI41" i="52"/>
  <c r="AI130" i="52"/>
  <c r="AI132" i="52"/>
  <c r="AI100" i="52"/>
  <c r="AI5" i="52"/>
  <c r="AI55" i="52"/>
  <c r="AJ8" i="53"/>
  <c r="AJ9" i="53"/>
  <c r="AJ13" i="53"/>
  <c r="AJ3" i="53"/>
  <c r="AJ47" i="53"/>
  <c r="AJ54" i="53"/>
  <c r="AJ59" i="53"/>
  <c r="AJ38" i="53"/>
  <c r="AJ60" i="53"/>
  <c r="AJ53" i="53"/>
  <c r="AJ31" i="53"/>
  <c r="AJ39" i="53"/>
  <c r="AJ49" i="53"/>
  <c r="AJ42" i="53"/>
  <c r="AJ19" i="53"/>
  <c r="AJ11" i="53"/>
  <c r="AJ34" i="53"/>
  <c r="AJ64" i="53"/>
  <c r="AJ56" i="53"/>
  <c r="AI63" i="52"/>
  <c r="AI15" i="52"/>
  <c r="AI54" i="52"/>
  <c r="AI78" i="52"/>
  <c r="AI114" i="52"/>
  <c r="AI73" i="52"/>
  <c r="AJ88" i="52"/>
  <c r="AJ127" i="52"/>
  <c r="AJ6" i="52"/>
  <c r="AJ118" i="52"/>
  <c r="AJ15" i="52"/>
  <c r="AJ65" i="52"/>
  <c r="AJ3" i="52"/>
  <c r="AJ22" i="52"/>
  <c r="AJ85" i="52"/>
  <c r="AJ114" i="52"/>
  <c r="AJ129" i="52"/>
  <c r="AJ107" i="52"/>
  <c r="AJ116" i="52"/>
  <c r="AJ98" i="52"/>
  <c r="AJ99" i="52"/>
  <c r="AJ66" i="52"/>
  <c r="AJ87" i="52"/>
  <c r="AJ61" i="52"/>
  <c r="AJ44" i="52"/>
  <c r="AJ47" i="52"/>
  <c r="AJ103" i="52"/>
  <c r="AJ52" i="52"/>
  <c r="AJ14" i="52"/>
  <c r="AJ82" i="52"/>
  <c r="AJ18" i="52"/>
  <c r="AJ92" i="52"/>
  <c r="AJ81" i="52"/>
  <c r="AJ115" i="52"/>
  <c r="AJ58" i="52"/>
  <c r="AJ29" i="52"/>
  <c r="AJ128" i="52"/>
  <c r="AJ123" i="52"/>
  <c r="AJ73" i="52"/>
  <c r="AJ132" i="52"/>
  <c r="AJ17" i="52"/>
  <c r="AJ23" i="52"/>
  <c r="AJ63" i="53"/>
  <c r="AJ18" i="53"/>
  <c r="AJ25" i="53"/>
  <c r="AJ15" i="53"/>
  <c r="AJ24" i="53"/>
  <c r="AJ35" i="53"/>
  <c r="AJ12" i="53"/>
  <c r="AJ16" i="52"/>
  <c r="AJ97" i="52"/>
  <c r="AJ53" i="52"/>
  <c r="AJ119" i="52"/>
  <c r="AJ84" i="52"/>
  <c r="AJ54" i="52"/>
  <c r="AJ112" i="52"/>
  <c r="AJ5" i="52"/>
  <c r="AJ90" i="52"/>
  <c r="AJ40" i="52"/>
  <c r="AJ31" i="52"/>
  <c r="AJ20" i="52"/>
  <c r="AJ102" i="52"/>
  <c r="AJ30" i="52"/>
  <c r="AJ42" i="52"/>
  <c r="AJ80" i="52"/>
  <c r="AJ109" i="52"/>
  <c r="AJ41" i="52"/>
  <c r="AJ126" i="52"/>
  <c r="AJ39" i="52"/>
  <c r="AJ72" i="52"/>
  <c r="AJ74" i="52"/>
  <c r="AJ111" i="52"/>
  <c r="AJ7" i="52"/>
  <c r="AJ37" i="52"/>
  <c r="AJ38" i="52"/>
  <c r="AJ59" i="52"/>
  <c r="AJ86" i="52"/>
  <c r="AJ57" i="52"/>
  <c r="AJ130" i="52"/>
  <c r="AJ121" i="52"/>
  <c r="AJ68" i="52"/>
  <c r="AJ49" i="52"/>
  <c r="AJ131" i="52"/>
  <c r="AJ46" i="52"/>
  <c r="AJ96" i="52"/>
  <c r="AJ11" i="52"/>
  <c r="AJ26" i="52"/>
  <c r="AJ4" i="52"/>
  <c r="AJ50" i="52"/>
  <c r="AJ83" i="52"/>
  <c r="AJ100" i="52"/>
  <c r="AJ113" i="52"/>
  <c r="AJ62" i="52"/>
  <c r="AJ89" i="52"/>
  <c r="AJ25" i="52"/>
  <c r="AJ21" i="52"/>
  <c r="AJ120" i="52"/>
  <c r="AJ104" i="52"/>
  <c r="AJ75" i="52"/>
  <c r="AJ108" i="52"/>
  <c r="AJ77" i="52"/>
  <c r="AJ33" i="52"/>
  <c r="AJ27" i="52"/>
  <c r="AJ8" i="52"/>
  <c r="AJ43" i="52"/>
  <c r="AJ70" i="52"/>
  <c r="AJ101" i="52"/>
  <c r="AJ122" i="52"/>
  <c r="AJ36" i="52"/>
  <c r="AJ13" i="52"/>
  <c r="AJ124" i="52"/>
  <c r="AJ24" i="52"/>
  <c r="AJ94" i="52"/>
  <c r="AJ105" i="52"/>
  <c r="AJ78" i="52"/>
  <c r="AJ55" i="52"/>
  <c r="AJ64" i="52"/>
  <c r="AJ32" i="52"/>
  <c r="AJ95" i="52"/>
  <c r="AJ48" i="52"/>
  <c r="AJ71" i="52"/>
  <c r="AJ35" i="52"/>
  <c r="AJ67" i="52"/>
  <c r="AJ106" i="52"/>
  <c r="AJ28" i="52"/>
  <c r="AJ45" i="52"/>
  <c r="P23" i="52" l="1"/>
  <c r="C36" i="52" s="1"/>
  <c r="H23" i="49" s="1"/>
  <c r="O23" i="52"/>
  <c r="P24" i="52"/>
  <c r="C37" i="52" s="1"/>
  <c r="H24" i="49" s="1"/>
  <c r="O24" i="52"/>
  <c r="O21" i="52"/>
  <c r="P21" i="52"/>
  <c r="C34" i="52" s="1"/>
  <c r="H21" i="49" s="1"/>
  <c r="P19" i="52"/>
  <c r="C32" i="52" s="1"/>
  <c r="H19" i="49" s="1"/>
  <c r="O19" i="52"/>
  <c r="O22" i="52"/>
  <c r="P22" i="52"/>
  <c r="C35" i="52" s="1"/>
  <c r="H22" i="49" s="1"/>
  <c r="O20" i="52"/>
  <c r="P20" i="52"/>
  <c r="C33" i="52" s="1"/>
  <c r="H20" i="49" s="1"/>
  <c r="O18" i="52"/>
  <c r="P18" i="52"/>
  <c r="C31" i="52" s="1"/>
  <c r="H18" i="49" s="1"/>
  <c r="O17" i="52"/>
  <c r="P17" i="52"/>
  <c r="C30" i="52" s="1"/>
  <c r="H17" i="49" s="1"/>
  <c r="P16" i="52"/>
  <c r="C29" i="52" s="1"/>
  <c r="H16" i="49" s="1"/>
  <c r="O16" i="52"/>
  <c r="P15" i="52"/>
  <c r="C28" i="52" s="1"/>
  <c r="H15" i="49" s="1"/>
  <c r="O15" i="52"/>
  <c r="O21" i="53"/>
  <c r="P21" i="53"/>
  <c r="C31" i="53" s="1"/>
  <c r="H14" i="49" s="1"/>
  <c r="P19" i="53"/>
  <c r="C29" i="53" s="1"/>
  <c r="H12" i="49" s="1"/>
  <c r="O19" i="53"/>
  <c r="O20" i="53"/>
  <c r="P20" i="53"/>
  <c r="C30" i="53" s="1"/>
  <c r="H13" i="49" s="1"/>
  <c r="O18" i="53"/>
  <c r="P18" i="53"/>
  <c r="C28" i="53" s="1"/>
  <c r="H11" i="49" s="1"/>
  <c r="O17" i="53"/>
  <c r="P17" i="53"/>
  <c r="C27" i="53" s="1"/>
  <c r="H10" i="49" s="1"/>
  <c r="O16" i="53"/>
  <c r="P16" i="53"/>
  <c r="C26" i="53" s="1"/>
  <c r="H9" i="49" s="1"/>
  <c r="P15" i="53"/>
  <c r="C25" i="53" s="1"/>
  <c r="H8" i="49" s="1"/>
  <c r="O15" i="53"/>
  <c r="D14" i="62" l="1"/>
  <c r="P33" i="56"/>
  <c r="P45" i="56"/>
  <c r="P59" i="56"/>
  <c r="P56" i="56"/>
  <c r="P66" i="56"/>
  <c r="P34" i="56"/>
  <c r="P61" i="56"/>
  <c r="P55" i="56"/>
  <c r="P40" i="56"/>
  <c r="P60" i="56"/>
  <c r="P62" i="56"/>
  <c r="P54" i="56"/>
  <c r="P65" i="56"/>
  <c r="P63" i="56"/>
  <c r="P57" i="56"/>
  <c r="C28" i="62"/>
  <c r="P35" i="56"/>
  <c r="P44" i="56"/>
  <c r="P58" i="56"/>
  <c r="P39" i="56"/>
  <c r="P30" i="56"/>
  <c r="P50" i="56"/>
  <c r="P47" i="56"/>
  <c r="P53" i="56"/>
  <c r="P41" i="56"/>
  <c r="C27" i="62"/>
  <c r="P38" i="56"/>
  <c r="D15" i="62"/>
  <c r="P31" i="56"/>
  <c r="P37" i="56"/>
  <c r="P43" i="56"/>
  <c r="P48" i="56"/>
  <c r="P36" i="56"/>
  <c r="P52" i="56"/>
  <c r="AA17" i="56"/>
  <c r="AA19" i="56" a="1"/>
  <c r="AA449" i="56"/>
  <c r="AA1503" i="56"/>
  <c r="AA114" i="56"/>
  <c r="AA1218" i="56"/>
  <c r="AA1572" i="56"/>
  <c r="AA3209" i="56"/>
  <c r="AA2807" i="56"/>
  <c r="AA1421" i="56"/>
  <c r="AA112" i="56"/>
  <c r="AA3495" i="56"/>
  <c r="AA2227" i="56"/>
  <c r="AA1134" i="56"/>
  <c r="AA2875" i="56"/>
  <c r="AA2421" i="56"/>
  <c r="AA2127" i="56"/>
  <c r="AA752" i="56"/>
  <c r="AA2061" i="56"/>
  <c r="AA1547" i="56"/>
  <c r="AA3313" i="56"/>
  <c r="AA2002" i="56"/>
  <c r="AA2134" i="56"/>
  <c r="AA3329" i="56"/>
  <c r="AA2076" i="56"/>
  <c r="AA1984" i="56"/>
  <c r="AA2230" i="56"/>
  <c r="AA1255" i="56"/>
  <c r="AA941" i="56"/>
  <c r="AA2170" i="56"/>
  <c r="AA635" i="56"/>
  <c r="AA2143" i="56"/>
  <c r="AA3337" i="56"/>
  <c r="AA2206" i="56"/>
  <c r="AA1900" i="56"/>
  <c r="AA898" i="56"/>
  <c r="AA1387" i="56"/>
  <c r="AA2476" i="56"/>
  <c r="AA2688" i="56"/>
  <c r="AA265" i="56"/>
  <c r="AA664" i="56"/>
  <c r="AA1182" i="56"/>
  <c r="AA3082" i="56"/>
  <c r="AA2511" i="56"/>
  <c r="AA2945" i="56"/>
  <c r="AA675" i="56"/>
  <c r="AA3226" i="56"/>
  <c r="AA2741" i="56"/>
  <c r="AA104" i="56"/>
  <c r="AA2367" i="56"/>
  <c r="AA2812" i="56"/>
  <c r="AA2074" i="56"/>
  <c r="AA2098" i="56"/>
  <c r="AA3050" i="56"/>
  <c r="AA418" i="56"/>
  <c r="AA1596" i="56"/>
  <c r="AA2885" i="56"/>
  <c r="AA1353" i="56"/>
  <c r="AA1622" i="56"/>
  <c r="AA2950" i="56"/>
  <c r="AA1422" i="56"/>
  <c r="AA3231" i="56"/>
  <c r="AA1959" i="56"/>
  <c r="AA1928" i="56"/>
  <c r="AA2033" i="56"/>
  <c r="AA616" i="56"/>
  <c r="AA1253" i="56"/>
  <c r="AA1491" i="56"/>
  <c r="AA1234" i="56"/>
  <c r="AA1147" i="56"/>
  <c r="AA1407" i="56"/>
  <c r="AA993" i="56"/>
  <c r="AA1577" i="56"/>
  <c r="AA3212" i="56"/>
  <c r="AA153" i="56"/>
  <c r="AA1680" i="56"/>
  <c r="AA2396" i="56"/>
  <c r="AA392" i="56"/>
  <c r="AA142" i="56"/>
  <c r="AA1687" i="56"/>
  <c r="AA2291" i="56"/>
  <c r="AA715" i="56"/>
  <c r="AA2976" i="56"/>
  <c r="AA1897" i="56"/>
  <c r="AA1490" i="56"/>
  <c r="AA2371" i="56"/>
  <c r="AA1191" i="56"/>
  <c r="AA1160" i="56"/>
  <c r="AA1744" i="56"/>
  <c r="AA147" i="56"/>
  <c r="AA2526" i="56"/>
  <c r="AA1021" i="56"/>
  <c r="AA207" i="56"/>
  <c r="AA1922" i="56"/>
  <c r="AA2717" i="56"/>
  <c r="AA1672" i="56"/>
  <c r="AA3479" i="56"/>
  <c r="AA2933" i="56"/>
  <c r="AA199" i="56"/>
  <c r="AA3074" i="56"/>
  <c r="AA2161" i="56"/>
  <c r="AA3530" i="56"/>
  <c r="AA2296" i="56"/>
  <c r="AA560" i="56"/>
  <c r="AA1355" i="56"/>
  <c r="AA720" i="56"/>
  <c r="AA2809" i="56"/>
  <c r="AA217" i="56"/>
  <c r="AA1702" i="56"/>
  <c r="AA1236" i="56"/>
  <c r="AA2057" i="56"/>
  <c r="AA1095" i="56"/>
  <c r="AA3437" i="56"/>
  <c r="AA1588" i="56"/>
  <c r="AA811" i="56"/>
  <c r="AA1018" i="56"/>
  <c r="AA3274" i="56"/>
  <c r="AA2463" i="56"/>
  <c r="AA3034" i="56"/>
  <c r="AA1833" i="56"/>
  <c r="AA2938" i="56"/>
  <c r="AA3194" i="56"/>
  <c r="AA3145" i="56"/>
  <c r="AA3238" i="56"/>
  <c r="AA1863" i="56"/>
  <c r="AA2276" i="56"/>
  <c r="AA2222" i="56"/>
  <c r="AA1564" i="56"/>
  <c r="AA1946" i="56"/>
  <c r="AA2798" i="56"/>
  <c r="AA1343" i="56"/>
  <c r="AA650" i="56"/>
  <c r="AA1979" i="56"/>
  <c r="AA3015" i="56"/>
  <c r="AA3515" i="56"/>
  <c r="AA2920" i="56"/>
  <c r="AA1961" i="56"/>
  <c r="AA3361" i="56"/>
  <c r="AA399" i="56"/>
  <c r="AA2790" i="56"/>
  <c r="AA426" i="56"/>
  <c r="AA2629" i="56"/>
  <c r="AA1124" i="56"/>
  <c r="AA701" i="56"/>
  <c r="AA3166" i="56"/>
  <c r="AA3108" i="56"/>
  <c r="AA1834" i="56"/>
  <c r="AA699" i="56"/>
  <c r="AA2856" i="56"/>
  <c r="AA3185" i="56"/>
  <c r="AA105" i="56"/>
  <c r="AA3547" i="56"/>
  <c r="AA866" i="56"/>
  <c r="AA1830" i="56"/>
  <c r="AA1229" i="56"/>
  <c r="AA239" i="56"/>
  <c r="AA1464" i="56"/>
  <c r="AA2409" i="56"/>
  <c r="AA763" i="56"/>
  <c r="AA973" i="56"/>
  <c r="AA403" i="56"/>
  <c r="AA2648" i="56"/>
  <c r="AA1994" i="56"/>
  <c r="AA427" i="56"/>
  <c r="AA1538" i="56"/>
  <c r="AA2137" i="56"/>
  <c r="AA1228" i="56"/>
  <c r="AA1883" i="56"/>
  <c r="AA456" i="56"/>
  <c r="AA890" i="56"/>
  <c r="AA2751" i="56"/>
  <c r="AA2879" i="56"/>
  <c r="AA2154" i="56"/>
  <c r="AA1132" i="56"/>
  <c r="AA2957" i="56"/>
  <c r="AA1120" i="56"/>
  <c r="AA1639" i="56"/>
  <c r="AA3066" i="56"/>
  <c r="AA3374" i="56"/>
  <c r="AA2731" i="56"/>
  <c r="AA425" i="56"/>
  <c r="AA2814" i="56"/>
  <c r="AA2419" i="56"/>
  <c r="AA1980" i="56"/>
  <c r="AA1398" i="56"/>
  <c r="AA1336" i="56"/>
  <c r="AA957" i="56"/>
  <c r="AA2573" i="56"/>
  <c r="AA1478" i="56"/>
  <c r="AA1417" i="56"/>
  <c r="AA2122" i="56"/>
  <c r="AA3197" i="56"/>
  <c r="AA2925" i="56"/>
  <c r="AA328" i="56"/>
  <c r="AA1391" i="56"/>
  <c r="AA544" i="56"/>
  <c r="AA3143" i="56"/>
  <c r="AA3245" i="56"/>
  <c r="AA2177" i="56"/>
  <c r="AA552" i="56"/>
  <c r="AA1843" i="56"/>
  <c r="AA3349" i="56"/>
  <c r="AA385" i="56"/>
  <c r="AA2430" i="56"/>
  <c r="AA3039" i="56"/>
  <c r="AA3335" i="56"/>
  <c r="AA1930" i="56"/>
  <c r="AA2826" i="56"/>
  <c r="AA1077" i="56"/>
  <c r="AA3457" i="56"/>
  <c r="AA1411" i="56"/>
  <c r="AA221" i="56"/>
  <c r="AA1090" i="56"/>
  <c r="AA1096" i="56"/>
  <c r="AA94" i="56"/>
  <c r="AA3393" i="56"/>
  <c r="AA2881" i="56"/>
  <c r="AA2459" i="56"/>
  <c r="AA2871" i="56"/>
  <c r="AA2880" i="56"/>
  <c r="AA2387" i="56"/>
  <c r="AA2103" i="56"/>
  <c r="AA141" i="56"/>
  <c r="AA1323" i="56"/>
  <c r="AA804" i="56"/>
  <c r="AA245" i="56"/>
  <c r="AA1848" i="56"/>
  <c r="AA1763" i="56"/>
  <c r="AA2993" i="56"/>
  <c r="AA858" i="56"/>
  <c r="AA2047" i="56"/>
  <c r="AA1783" i="56"/>
  <c r="AA3207" i="56"/>
  <c r="AA1345" i="56"/>
  <c r="AA2640" i="56"/>
  <c r="AA2453" i="56"/>
  <c r="AA1394" i="56"/>
  <c r="AA346" i="56"/>
  <c r="AA2389" i="56"/>
  <c r="AA3075" i="56"/>
  <c r="AA961" i="56"/>
  <c r="AA3442" i="56"/>
  <c r="AA3109" i="56"/>
  <c r="AA1145" i="56"/>
  <c r="AA463" i="56"/>
  <c r="AA3099" i="56"/>
  <c r="AA363" i="56"/>
  <c r="AA2911" i="56"/>
  <c r="AA2746" i="56"/>
  <c r="AA2624" i="56"/>
  <c r="AA248" i="56"/>
  <c r="AA3004" i="56"/>
  <c r="AA2563" i="56"/>
  <c r="AA1569" i="56"/>
  <c r="AA378" i="56"/>
  <c r="AA924" i="56"/>
  <c r="AA1526" i="56"/>
  <c r="AA2492" i="56"/>
  <c r="AA999" i="56"/>
  <c r="AA1761" i="56"/>
  <c r="AA38" i="56"/>
  <c r="AA2679" i="56"/>
  <c r="AA1260" i="56"/>
  <c r="AA96" i="56"/>
  <c r="AA3182" i="56"/>
  <c r="AA2353" i="56"/>
  <c r="AA2090" i="56"/>
  <c r="AA2768" i="56"/>
  <c r="AA3332" i="56"/>
  <c r="AA3422" i="56"/>
  <c r="AA3491" i="56"/>
  <c r="AA519" i="56"/>
  <c r="AA224" i="56"/>
  <c r="AA1231" i="56"/>
  <c r="AA152" i="56"/>
  <c r="AA937" i="56"/>
  <c r="AA2659" i="56"/>
  <c r="AA76" i="56"/>
  <c r="AA1524" i="56"/>
  <c r="AA3000" i="56"/>
  <c r="AA2100" i="56"/>
  <c r="AA202" i="56"/>
  <c r="AA3443" i="56"/>
  <c r="AA2326" i="56"/>
  <c r="AA2689" i="56"/>
  <c r="AA2572" i="56"/>
  <c r="AA2883" i="56"/>
  <c r="AA2743" i="56"/>
  <c r="AA3251" i="56"/>
  <c r="AA1650" i="56"/>
  <c r="AA284" i="56"/>
  <c r="AA1307" i="56"/>
  <c r="AA2110" i="56"/>
  <c r="AA615" i="56"/>
  <c r="AA1150" i="56"/>
  <c r="AA2300" i="56"/>
  <c r="AA2715" i="56"/>
  <c r="AA2211" i="56"/>
  <c r="AA2152" i="56"/>
  <c r="AA1007" i="56"/>
  <c r="AA1088" i="56"/>
  <c r="AA908" i="56"/>
  <c r="AA1767" i="56"/>
  <c r="AA2549" i="56"/>
  <c r="AA79" i="56"/>
  <c r="AA33" i="56"/>
  <c r="AA1375" i="56"/>
  <c r="AA2503" i="56"/>
  <c r="AA1535" i="56"/>
  <c r="AA3269" i="56"/>
  <c r="AA2698" i="56"/>
  <c r="AA2796" i="56"/>
  <c r="AA2378" i="56"/>
  <c r="AA148" i="56"/>
  <c r="AA349" i="56"/>
  <c r="AA2902" i="56"/>
  <c r="AA1270" i="56"/>
  <c r="AA2691" i="56"/>
  <c r="AA3391" i="56"/>
  <c r="AA716" i="56"/>
  <c r="AA327" i="56"/>
  <c r="AA3282" i="56"/>
  <c r="AA3152" i="56"/>
  <c r="AA1606" i="56"/>
  <c r="AA1315" i="56"/>
  <c r="AA2283" i="56"/>
  <c r="AA843" i="56"/>
  <c r="AA3427" i="56"/>
  <c r="AA1294" i="56"/>
  <c r="AA1217" i="56"/>
  <c r="AA2123" i="56"/>
  <c r="AA3001" i="56"/>
  <c r="AA1525" i="56"/>
  <c r="AA2592" i="56"/>
  <c r="AA3217" i="56"/>
  <c r="AA1288" i="56"/>
  <c r="AA1571" i="56"/>
  <c r="AA980" i="56"/>
  <c r="AA2253" i="56"/>
  <c r="AA2376" i="56"/>
  <c r="AA1699" i="56"/>
  <c r="AA690" i="56"/>
  <c r="AA117" i="56"/>
  <c r="AA3265" i="56"/>
  <c r="AA2022" i="56"/>
  <c r="AA1122" i="56"/>
  <c r="AA3163" i="56"/>
  <c r="AA2179" i="56"/>
  <c r="AA1388" i="56"/>
  <c r="AA3302" i="56"/>
  <c r="AA3355" i="56"/>
  <c r="AA3475" i="56"/>
  <c r="AA3551" i="56"/>
  <c r="AA390" i="56"/>
  <c r="AA2339" i="56"/>
  <c r="AA2609" i="56"/>
  <c r="AA1873" i="56"/>
  <c r="AA2610" i="56"/>
  <c r="AA1109" i="56"/>
  <c r="AA3221" i="56"/>
  <c r="AA1774" i="56"/>
  <c r="AA3415" i="56"/>
  <c r="AA1764" i="56"/>
  <c r="AA461" i="56"/>
  <c r="AA2805" i="56"/>
  <c r="AA3214" i="56"/>
  <c r="AA3487" i="56"/>
  <c r="AA3101" i="56"/>
  <c r="AA1310" i="56"/>
  <c r="AA764" i="56"/>
  <c r="AA20" i="56"/>
  <c r="AA3301" i="56"/>
  <c r="AA1645" i="56"/>
  <c r="AA3417" i="56"/>
  <c r="AA1692" i="56"/>
  <c r="AA1379" i="56"/>
  <c r="AA1349" i="56"/>
  <c r="AA1850" i="56"/>
  <c r="AA1954" i="56"/>
  <c r="AA1523" i="56"/>
  <c r="AA379" i="56"/>
  <c r="AA1462" i="56"/>
  <c r="AA2738" i="56"/>
  <c r="AA661" i="56"/>
  <c r="AA2011" i="56"/>
  <c r="AA49" i="56"/>
  <c r="AA2626" i="56"/>
  <c r="AA850" i="56"/>
  <c r="AA592" i="56"/>
  <c r="AA1415" i="56"/>
  <c r="AA3065" i="56"/>
  <c r="AA2149" i="56"/>
  <c r="AA821" i="56"/>
  <c r="AA1065" i="56"/>
  <c r="AA530" i="56"/>
  <c r="AA561" i="56"/>
  <c r="AA545" i="56"/>
  <c r="AA1997" i="56"/>
  <c r="AA2703" i="56"/>
  <c r="AA24" i="56"/>
  <c r="AA3257" i="56"/>
  <c r="AA176" i="56"/>
  <c r="AA2012" i="56"/>
  <c r="AA1043" i="56"/>
  <c r="AA2794" i="56"/>
  <c r="AA2299" i="56"/>
  <c r="AA965" i="56"/>
  <c r="AA2551" i="56"/>
  <c r="AA3311" i="56"/>
  <c r="AA1656" i="56"/>
  <c r="AA479" i="56"/>
  <c r="AA1453" i="56"/>
  <c r="AA967" i="56"/>
  <c r="AA3309" i="56"/>
  <c r="AA2567" i="56"/>
  <c r="AA1583" i="56"/>
  <c r="AA2399" i="56"/>
  <c r="AA1667" i="56"/>
  <c r="AA883" i="56"/>
  <c r="AA107" i="56"/>
  <c r="AA200" i="56"/>
  <c r="AA2085" i="56"/>
  <c r="AA2907" i="56"/>
  <c r="AA1867" i="56"/>
  <c r="AA851" i="56"/>
  <c r="AA1292" i="56"/>
  <c r="AA2706" i="56"/>
  <c r="AA2193" i="56"/>
  <c r="AA472" i="56"/>
  <c r="AA2014" i="56"/>
  <c r="AA810" i="56"/>
  <c r="AA790" i="56"/>
  <c r="AA529" i="56"/>
  <c r="AA1740" i="56"/>
  <c r="AA2427" i="56"/>
  <c r="AA2647" i="56"/>
  <c r="AA2081" i="56"/>
  <c r="AA1267" i="56"/>
  <c r="AA82" i="56"/>
  <c r="AA1401" i="56"/>
  <c r="AA2235" i="56"/>
  <c r="AA1785" i="56"/>
  <c r="AA1153" i="56"/>
  <c r="AA408" i="56"/>
  <c r="AA887" i="56"/>
  <c r="AA1344" i="56"/>
  <c r="AA2528" i="56"/>
  <c r="AA3146" i="56"/>
  <c r="AA599" i="56"/>
  <c r="AA1769" i="56"/>
  <c r="AA137" i="56"/>
  <c r="AA41" i="56"/>
  <c r="AA2630" i="56"/>
  <c r="AA1408" i="56"/>
  <c r="AA3156" i="56"/>
  <c r="AA2254" i="56"/>
  <c r="AA3093" i="56"/>
  <c r="AA549" i="56"/>
  <c r="AA1457" i="56"/>
  <c r="AA855" i="56"/>
  <c r="AA1594" i="56"/>
  <c r="AA2298" i="56"/>
  <c r="AA1000" i="56"/>
  <c r="AA2724" i="56"/>
  <c r="AA2053" i="56"/>
  <c r="AA1455" i="56"/>
  <c r="AA2331" i="56"/>
  <c r="AA712" i="56"/>
  <c r="AA891" i="56"/>
  <c r="AA1245" i="56"/>
  <c r="AA1965" i="56"/>
  <c r="AA2628" i="56"/>
  <c r="AA2833" i="56"/>
  <c r="AA1045" i="56"/>
  <c r="AA1233" i="56"/>
  <c r="AA886" i="56"/>
  <c r="AA2449" i="56"/>
  <c r="AA1868" i="56"/>
  <c r="AA3003" i="56"/>
  <c r="AA1548" i="56"/>
  <c r="AA1023" i="56"/>
  <c r="AA3450" i="56"/>
  <c r="AA66" i="56"/>
  <c r="AA1099" i="56"/>
  <c r="AA1877" i="56"/>
  <c r="AA3317" i="56"/>
  <c r="AA3224" i="56"/>
  <c r="AA3225" i="56"/>
  <c r="AA3449" i="56"/>
  <c r="AA785" i="56"/>
  <c r="AA122" i="56"/>
  <c r="AA724" i="56"/>
  <c r="AA100" i="56"/>
  <c r="AA2714" i="56"/>
  <c r="AA2518" i="56"/>
  <c r="AA2575" i="56"/>
  <c r="AA2581" i="56"/>
  <c r="AA995" i="56"/>
  <c r="AA1244" i="56"/>
  <c r="AA45" i="56"/>
  <c r="AA337" i="56"/>
  <c r="AA257" i="56"/>
  <c r="AA1676" i="56"/>
  <c r="AA751" i="56"/>
  <c r="AA3390" i="56"/>
  <c r="AA593" i="56"/>
  <c r="AA2072" i="56"/>
  <c r="AA3273" i="56"/>
  <c r="AA3287" i="56"/>
  <c r="AA1154" i="56"/>
  <c r="AA3523" i="56"/>
  <c r="AA2884" i="56"/>
  <c r="AA222" i="56"/>
  <c r="AA781" i="56"/>
  <c r="AA2065" i="56"/>
  <c r="AA950" i="56"/>
  <c r="AA1811" i="56"/>
  <c r="AA2931" i="56"/>
  <c r="AA3508" i="56"/>
  <c r="AA1810" i="56"/>
  <c r="AA2850" i="56"/>
  <c r="AA2264" i="56"/>
  <c r="AA3340" i="56"/>
  <c r="AA2954" i="56"/>
  <c r="AA2748" i="56"/>
  <c r="AA3552" i="56"/>
  <c r="AA2312" i="56"/>
  <c r="AA749" i="56"/>
  <c r="AA1377" i="56"/>
  <c r="AA1361" i="56"/>
  <c r="AA2182" i="56"/>
  <c r="AA1243" i="56"/>
  <c r="AA1011" i="56"/>
  <c r="AA1805" i="56"/>
  <c r="AA333" i="56"/>
  <c r="AA292" i="56"/>
  <c r="AA110" i="56"/>
  <c r="AA355" i="56"/>
  <c r="AA2383" i="56"/>
  <c r="AA3338" i="56"/>
  <c r="AA25" i="56"/>
  <c r="AA1358" i="56"/>
  <c r="AA476" i="56"/>
  <c r="AA2912" i="56"/>
  <c r="AA1156" i="56"/>
  <c r="AA422" i="56"/>
  <c r="AA415" i="56"/>
  <c r="AA269" i="56"/>
  <c r="AA1602" i="56"/>
  <c r="AA1049" i="56"/>
  <c r="AA424" i="56"/>
  <c r="AA1688" i="56"/>
  <c r="AA2043" i="56"/>
  <c r="AA215" i="56"/>
  <c r="AA3201" i="56"/>
  <c r="AA1185" i="56"/>
  <c r="AA543" i="56"/>
  <c r="AA3180" i="56"/>
  <c r="AA509" i="56"/>
  <c r="AA1055" i="56"/>
  <c r="AA3091" i="56"/>
  <c r="AA3246" i="56"/>
  <c r="AA1505" i="56"/>
  <c r="AA1305" i="56"/>
  <c r="AA1822" i="56"/>
  <c r="AA1838" i="56"/>
  <c r="AA2606" i="56"/>
  <c r="AA151" i="56"/>
  <c r="AA691" i="56"/>
  <c r="AA2842" i="56"/>
  <c r="AA1603" i="56"/>
  <c r="AA2652" i="56"/>
  <c r="AA1784" i="56"/>
  <c r="AA3489" i="56"/>
  <c r="AA895" i="56"/>
  <c r="AA1036" i="56"/>
  <c r="AA1719" i="56"/>
  <c r="AA3292" i="56"/>
  <c r="AA1215" i="56"/>
  <c r="AA2903" i="56"/>
  <c r="AA1889" i="56"/>
  <c r="AA113" i="56"/>
  <c r="AA1823" i="56"/>
  <c r="AA316" i="56"/>
  <c r="AA123" i="56"/>
  <c r="AA3406" i="56"/>
  <c r="AA2811" i="56"/>
  <c r="AA3125" i="56"/>
  <c r="AA2810" i="56"/>
  <c r="AA773" i="56"/>
  <c r="AA3308" i="56"/>
  <c r="AA2045" i="56"/>
  <c r="AA1143" i="56"/>
  <c r="AA350" i="56"/>
  <c r="AA502" i="56"/>
  <c r="AA2887" i="56"/>
  <c r="AA3188" i="56"/>
  <c r="AA1489" i="56"/>
  <c r="AA2711" i="56"/>
  <c r="AA1633" i="56"/>
  <c r="AA2529" i="56"/>
  <c r="AA2210" i="56"/>
  <c r="AA2406" i="56"/>
  <c r="AA2951" i="56"/>
  <c r="AA1782" i="56"/>
  <c r="AA2068" i="56"/>
  <c r="AA85" i="56"/>
  <c r="AA1971" i="56"/>
  <c r="AA2185" i="56"/>
  <c r="AA3414" i="56"/>
  <c r="AA2393" i="56"/>
  <c r="AA2802" i="56"/>
  <c r="AA1991" i="56"/>
  <c r="AA3233" i="56"/>
  <c r="AA451" i="56"/>
  <c r="AA206" i="56"/>
  <c r="AA469" i="56"/>
  <c r="AA757" i="56"/>
  <c r="AA3263" i="56"/>
  <c r="AA77" i="56"/>
  <c r="AA1530" i="56"/>
  <c r="AA1541" i="56"/>
  <c r="AA2870" i="56"/>
  <c r="AA2017" i="56"/>
  <c r="AA1779" i="56"/>
  <c r="AA3200" i="56"/>
  <c r="AA1504" i="56"/>
  <c r="AA731" i="56"/>
  <c r="AA1829" i="56"/>
  <c r="AA882" i="56"/>
  <c r="AA1373" i="56"/>
  <c r="AA230" i="56"/>
  <c r="AA2349" i="56"/>
  <c r="AA527" i="56"/>
  <c r="AA1010" i="56"/>
  <c r="AA348" i="56"/>
  <c r="AA2273" i="56"/>
  <c r="AA2439" i="56"/>
  <c r="AA2413" i="56"/>
  <c r="AA1341" i="56"/>
  <c r="AA2516" i="56"/>
  <c r="AA2705" i="56"/>
  <c r="AA306" i="56"/>
  <c r="AA3542" i="56"/>
  <c r="AA1859" i="56"/>
  <c r="AA755" i="56"/>
  <c r="AA805" i="56"/>
  <c r="AA2354" i="56"/>
  <c r="AA758" i="56"/>
  <c r="AA717" i="56"/>
  <c r="AA888" i="56"/>
  <c r="AA2165" i="56"/>
  <c r="AA3533" i="56"/>
  <c r="AA1683" i="56"/>
  <c r="AA1584" i="56"/>
  <c r="AA93" i="56"/>
  <c r="AA301" i="56"/>
  <c r="AA765" i="56"/>
  <c r="AA2443" i="56"/>
  <c r="AA377" i="56"/>
  <c r="AA779" i="56"/>
  <c r="AA2813" i="56"/>
  <c r="AA1242" i="56"/>
  <c r="AA3496" i="56"/>
  <c r="AA1352" i="56"/>
  <c r="AA1126" i="56"/>
  <c r="AA2921" i="56"/>
  <c r="AA1616" i="56"/>
  <c r="AA3499" i="56"/>
  <c r="AA3028" i="56"/>
  <c r="AA3240" i="56"/>
  <c r="AA289" i="56"/>
  <c r="AA2489" i="56"/>
  <c r="AA2306" i="56"/>
  <c r="AA1717" i="56"/>
  <c r="AA1808" i="56"/>
  <c r="AA2176" i="56"/>
  <c r="AA3128" i="56"/>
  <c r="AA3127" i="56"/>
  <c r="AA478" i="56"/>
  <c r="AA3229" i="56"/>
  <c r="AA1413" i="56"/>
  <c r="AA780" i="56"/>
  <c r="AA1618" i="56"/>
  <c r="AA1582" i="56"/>
  <c r="AA838" i="56"/>
  <c r="AA1248" i="56"/>
  <c r="AA1202" i="56"/>
  <c r="AA3535" i="56"/>
  <c r="AA782" i="56"/>
  <c r="AA3154" i="56"/>
  <c r="AA341" i="56"/>
  <c r="AA2517" i="56"/>
  <c r="AA945" i="56"/>
  <c r="AA2905" i="56"/>
  <c r="AA2157" i="56"/>
  <c r="AA2614" i="56"/>
  <c r="AA695" i="56"/>
  <c r="AA3103" i="56"/>
  <c r="AA2699" i="56"/>
  <c r="AA2363" i="56"/>
  <c r="AA2335" i="56"/>
  <c r="AA1995" i="56"/>
  <c r="AA172" i="56"/>
  <c r="AA792" i="56"/>
  <c r="AA3010" i="56"/>
  <c r="AA1256" i="56"/>
  <c r="AA1409" i="56"/>
  <c r="AA1080" i="56"/>
  <c r="AA3208" i="56"/>
  <c r="AA89" i="56"/>
  <c r="AA1209" i="56"/>
  <c r="AA471" i="56"/>
  <c r="AA2400" i="56"/>
  <c r="AA3385" i="56"/>
  <c r="AA739" i="56"/>
  <c r="AA2432" i="56"/>
  <c r="AA2539" i="56"/>
  <c r="AA2681" i="56"/>
  <c r="AA3008" i="56"/>
  <c r="AA1647" i="56"/>
  <c r="AA1798" i="56"/>
  <c r="AA1874" i="56"/>
  <c r="AA1828" i="56"/>
  <c r="AA414" i="56"/>
  <c r="AA1938" i="56"/>
  <c r="AA3177" i="56"/>
  <c r="AA307" i="56"/>
  <c r="AA2753" i="56"/>
  <c r="AA2385" i="56"/>
  <c r="AA2169" i="56"/>
  <c r="AA1836" i="56"/>
  <c r="AA565" i="56"/>
  <c r="AA304" i="56"/>
  <c r="AA1888" i="56"/>
  <c r="AA2556" i="56"/>
  <c r="AA1546" i="56"/>
  <c r="AA1585" i="56"/>
  <c r="AA2898" i="56"/>
  <c r="AA1054" i="56"/>
  <c r="AA2953" i="56"/>
  <c r="AA901" i="56"/>
  <c r="AA3363" i="56"/>
  <c r="AA2268" i="56"/>
  <c r="AA954" i="56"/>
  <c r="AA3023" i="56"/>
  <c r="AA1142" i="56"/>
  <c r="AA1254" i="56"/>
  <c r="AA2865" i="56"/>
  <c r="AA1919" i="56"/>
  <c r="AA1799" i="56"/>
  <c r="AA1329" i="56"/>
  <c r="AA1847" i="56"/>
  <c r="AA386" i="56"/>
  <c r="AA1291" i="56"/>
  <c r="AA2678" i="56"/>
  <c r="AA3255" i="56"/>
  <c r="AA1626" i="56"/>
  <c r="AA2013" i="56"/>
  <c r="AA2804" i="56"/>
  <c r="AA3513" i="56"/>
  <c r="AA119" i="56"/>
  <c r="AA264" i="56"/>
  <c r="AA2561" i="56"/>
  <c r="AA1600" i="56"/>
  <c r="AA3371" i="56"/>
  <c r="AA1178" i="56"/>
  <c r="AA1104" i="56"/>
  <c r="AA1084" i="56"/>
  <c r="AA1735" i="56"/>
  <c r="AA1497" i="56"/>
  <c r="AA900" i="56"/>
  <c r="AA2821" i="56"/>
  <c r="AA1748" i="56"/>
  <c r="AA2639" i="56"/>
  <c r="AA1531" i="56"/>
  <c r="AA2727" i="56"/>
  <c r="AA3300" i="56"/>
  <c r="AA1117" i="56"/>
  <c r="AA3170" i="56"/>
  <c r="AA2557" i="56"/>
  <c r="AA3472" i="56"/>
  <c r="AA586" i="56"/>
  <c r="AA1303" i="56"/>
  <c r="AA3303" i="56"/>
  <c r="AA1861" i="56"/>
  <c r="AA1317" i="56"/>
  <c r="AA3367" i="56"/>
  <c r="AA3064" i="56"/>
  <c r="AA3322" i="56"/>
  <c r="AA78" i="56"/>
  <c r="AA1869" i="56"/>
  <c r="AA1628" i="56"/>
  <c r="AA740" i="56"/>
  <c r="AA1743" i="56"/>
  <c r="AA2418" i="56"/>
  <c r="AA2800" i="56"/>
  <c r="AA1902" i="56"/>
  <c r="AA1753" i="56"/>
  <c r="AA2867" i="56"/>
  <c r="AA818" i="56"/>
  <c r="AA194" i="56"/>
  <c r="AA2130" i="56"/>
  <c r="AA2632" i="56"/>
  <c r="AA1576" i="56"/>
  <c r="AA1469" i="56"/>
  <c r="AA1258" i="56"/>
  <c r="AA2431" i="56"/>
  <c r="AA1620" i="56"/>
  <c r="AA2016" i="56"/>
  <c r="AA2398" i="56"/>
  <c r="AA1276" i="56"/>
  <c r="AA1777" i="56"/>
  <c r="AA1933" i="56"/>
  <c r="AA601" i="56"/>
  <c r="AA75" i="56"/>
  <c r="AA1780" i="56"/>
  <c r="AA3102" i="56"/>
  <c r="AA3162" i="56"/>
  <c r="AA2356" i="56"/>
  <c r="AA3389" i="56"/>
  <c r="AA512" i="56"/>
  <c r="AA603" i="56"/>
  <c r="AA2851" i="56"/>
  <c r="AA1372" i="56"/>
  <c r="AA1876" i="56"/>
  <c r="AA777" i="56"/>
  <c r="AA1302" i="56"/>
  <c r="AA1093" i="56"/>
  <c r="AA3540" i="56"/>
  <c r="AA3478" i="56"/>
  <c r="AA360" i="56"/>
  <c r="AA3305" i="56"/>
  <c r="AA1657" i="56"/>
  <c r="AA2205" i="56"/>
  <c r="AA610" i="56"/>
  <c r="AA2923" i="56"/>
  <c r="AA3527" i="56"/>
  <c r="AA1381" i="56"/>
  <c r="AA1347" i="56"/>
  <c r="AA578" i="56"/>
  <c r="AA2240" i="56"/>
  <c r="AA340" i="56"/>
  <c r="AA972" i="56"/>
  <c r="AA2536" i="56"/>
  <c r="AA365" i="56"/>
  <c r="AA3538" i="56"/>
  <c r="AA1612" i="56"/>
  <c r="AA789" i="56"/>
  <c r="AA382" i="56"/>
  <c r="AA286" i="56"/>
  <c r="AA619" i="56"/>
  <c r="AA1332" i="56"/>
  <c r="AA1424" i="56"/>
  <c r="AA1159" i="56"/>
  <c r="AA1111" i="56"/>
  <c r="AA2904" i="56"/>
  <c r="AA2832" i="56"/>
  <c r="AA1334" i="56"/>
  <c r="AA3455" i="56"/>
  <c r="AA1115" i="56"/>
  <c r="AA1029" i="56"/>
  <c r="AA769" i="56"/>
  <c r="AA2554" i="56"/>
  <c r="AA2608" i="56"/>
  <c r="AA1973" i="56"/>
  <c r="AA189" i="56"/>
  <c r="AA934" i="56"/>
  <c r="AA2690" i="56"/>
  <c r="AA3476" i="56"/>
  <c r="AA2314" i="56"/>
  <c r="AA1731" i="56"/>
  <c r="AA1696" i="56"/>
  <c r="AA2735" i="56"/>
  <c r="AA2995" i="56"/>
  <c r="AA2435" i="56"/>
  <c r="AA2290" i="56"/>
  <c r="AA2848" i="56"/>
  <c r="AA834" i="56"/>
  <c r="AA1520" i="56"/>
  <c r="AA3460" i="56"/>
  <c r="AA1430" i="56"/>
  <c r="AA2138" i="56"/>
  <c r="AA1371" i="56"/>
  <c r="AA1496" i="56"/>
  <c r="AA737" i="56"/>
  <c r="AA3241" i="56"/>
  <c r="AA1306" i="56"/>
  <c r="AA258" i="56"/>
  <c r="AA2702" i="56"/>
  <c r="AA1809" i="56"/>
  <c r="AA2334" i="56"/>
  <c r="AA150" i="56"/>
  <c r="AA3319" i="56"/>
  <c r="AA1845" i="56"/>
  <c r="AA2998" i="56"/>
  <c r="AA3079" i="56"/>
  <c r="AA2580" i="56"/>
  <c r="AA778" i="56"/>
  <c r="AA80" i="56"/>
  <c r="AA3483" i="56"/>
  <c r="AA1963" i="56"/>
  <c r="AA2788" i="56"/>
  <c r="AA854" i="56"/>
  <c r="AA1220" i="56"/>
  <c r="AA1206" i="56"/>
  <c r="AA2233" i="56"/>
  <c r="AA1223" i="56"/>
  <c r="AA516" i="56"/>
  <c r="AA1410" i="56"/>
  <c r="AA1736" i="56"/>
  <c r="AA2986" i="56"/>
  <c r="AA65" i="56"/>
  <c r="AA283" i="56"/>
  <c r="AA2107" i="56"/>
  <c r="AA687" i="56"/>
  <c r="AA2278" i="56"/>
  <c r="AA2181" i="56"/>
  <c r="AA2000" i="56"/>
  <c r="AA759" i="56"/>
  <c r="AA1319" i="56"/>
  <c r="AA1673" i="56"/>
  <c r="AA871" i="56"/>
  <c r="AA296" i="56"/>
  <c r="AA1544" i="56"/>
  <c r="AA1008" i="56"/>
  <c r="AA2447" i="56"/>
  <c r="AA825" i="56"/>
  <c r="AA938" i="56"/>
  <c r="AA797" i="56"/>
  <c r="AA2854" i="56"/>
  <c r="AA227" i="56"/>
  <c r="AA3525" i="56"/>
  <c r="AA605" i="56"/>
  <c r="AA494" i="56"/>
  <c r="AA3352" i="56"/>
  <c r="AA3387" i="56"/>
  <c r="AA2718" i="56"/>
  <c r="AA1219" i="56"/>
  <c r="AA2141" i="56"/>
  <c r="AA929" i="56"/>
  <c r="AA668" i="56"/>
  <c r="AA2425" i="56"/>
  <c r="AA2924" i="56"/>
  <c r="AA1738" i="56"/>
  <c r="AA1101" i="56"/>
  <c r="AA2736" i="56"/>
  <c r="AA2249" i="56"/>
  <c r="AA1832" i="56"/>
  <c r="AA1180" i="56"/>
  <c r="AA1754" i="56"/>
  <c r="AA2686" i="56"/>
  <c r="AA3362" i="56"/>
  <c r="AA1825" i="56"/>
  <c r="AA3056" i="56"/>
  <c r="AA2668" i="56"/>
  <c r="AA2070" i="56"/>
  <c r="AA1792" i="56"/>
  <c r="AA2615" i="56"/>
  <c r="AA398" i="56"/>
  <c r="AA1765" i="56"/>
  <c r="AA3543" i="56"/>
  <c r="AA3140" i="56"/>
  <c r="AA2244" i="56"/>
  <c r="AA557" i="56"/>
  <c r="AA2964" i="56"/>
  <c r="AA358" i="56"/>
  <c r="AA1033" i="56"/>
  <c r="AA2943" i="56"/>
  <c r="AA3466" i="56"/>
  <c r="AA2390" i="56"/>
  <c r="AA1920" i="56"/>
  <c r="AA1665" i="56"/>
  <c r="AA1166" i="56"/>
  <c r="AA3506" i="56"/>
  <c r="AA3130" i="56"/>
  <c r="AA1499" i="56"/>
  <c r="AA2105" i="56"/>
  <c r="AA3488" i="56"/>
  <c r="AA1165" i="56"/>
  <c r="AA1078" i="56"/>
  <c r="AA3029" i="56"/>
  <c r="AA1013" i="56"/>
  <c r="AA746" i="56"/>
  <c r="AA3359" i="56"/>
  <c r="AA3098" i="56"/>
  <c r="AA745" i="56"/>
  <c r="AA844" i="56"/>
  <c r="AA2269" i="56"/>
  <c r="AA3520" i="56"/>
  <c r="AA423" i="56"/>
  <c r="AA1261" i="56"/>
  <c r="AA1194" i="56"/>
  <c r="AA2524" i="56"/>
  <c r="AA819" i="56"/>
  <c r="AA2662" i="56"/>
  <c r="AA410" i="56"/>
  <c r="AA1821" i="56"/>
  <c r="AA1015" i="56"/>
  <c r="AA2946" i="56"/>
  <c r="AA1252" i="56"/>
  <c r="AA2650" i="56"/>
  <c r="AA174" i="56"/>
  <c r="AA2772" i="56"/>
  <c r="AA3250" i="56"/>
  <c r="AA3041" i="56"/>
  <c r="AA897" i="56"/>
  <c r="AA1899" i="56"/>
  <c r="AA1918" i="56"/>
  <c r="AA1162" i="56"/>
  <c r="AA1471" i="56"/>
  <c r="AA1368" i="56"/>
  <c r="AA1406" i="56"/>
  <c r="AA1563" i="56"/>
  <c r="AA134" i="56"/>
  <c r="AA2208" i="56"/>
  <c r="AA978" i="56"/>
  <c r="AA2173" i="56"/>
  <c r="AA3158" i="56"/>
  <c r="AA662" i="56"/>
  <c r="AA2215" i="56"/>
  <c r="AA2622" i="56"/>
  <c r="AA305" i="56"/>
  <c r="AA3482" i="56"/>
  <c r="AA175" i="56"/>
  <c r="AA725" i="56"/>
  <c r="AA3012" i="56"/>
  <c r="AA2374" i="56"/>
  <c r="AA1694" i="56"/>
  <c r="AA2411" i="56"/>
  <c r="AA647" i="56"/>
  <c r="AA960" i="56"/>
  <c r="AA190" i="56"/>
  <c r="AA28" i="56"/>
  <c r="AA1257" i="56"/>
  <c r="AA1812" i="56"/>
  <c r="AA918" i="56"/>
  <c r="AA2303" i="56"/>
  <c r="AA409" i="56"/>
  <c r="AA1793" i="56"/>
  <c r="AA1474" i="56"/>
  <c r="AA3388" i="56"/>
  <c r="AA255" i="56"/>
  <c r="AA2587" i="56"/>
  <c r="AA67" i="56"/>
  <c r="AA3040" i="56"/>
  <c r="AA559" i="56"/>
  <c r="AA1268" i="56"/>
  <c r="AA2955" i="56"/>
  <c r="AA3160" i="56"/>
  <c r="AA1967" i="56"/>
  <c r="AA1314" i="56"/>
  <c r="AA982" i="56"/>
  <c r="AA2184" i="56"/>
  <c r="AA3007" i="56"/>
  <c r="AA970" i="56"/>
  <c r="AA1807" i="56"/>
  <c r="AA505" i="56"/>
  <c r="AA2852" i="56"/>
  <c r="AA2541" i="56"/>
  <c r="AA1019" i="56"/>
  <c r="AA462" i="56"/>
  <c r="AA3549" i="56"/>
  <c r="AA2056" i="56"/>
  <c r="AA648" i="56"/>
  <c r="AA2949" i="56"/>
  <c r="AA506" i="56"/>
  <c r="AA2513" i="56"/>
  <c r="AA2863" i="56"/>
  <c r="AA3252" i="56"/>
  <c r="AA2038" i="56"/>
  <c r="AA135" i="56"/>
  <c r="AA2077" i="56"/>
  <c r="AA2531" i="56"/>
  <c r="AA2910" i="56"/>
  <c r="AA1817" i="56"/>
  <c r="AA2471" i="56"/>
  <c r="AA3009" i="56"/>
  <c r="AA713" i="56"/>
  <c r="AA2304" i="56"/>
  <c r="AA2086" i="56"/>
  <c r="AA1235" i="56"/>
  <c r="AA2005" i="56"/>
  <c r="AA1927" i="56"/>
  <c r="AA1906" i="56"/>
  <c r="AA1485" i="56"/>
  <c r="AA3459" i="56"/>
  <c r="AA830" i="56"/>
  <c r="AA1020" i="56"/>
  <c r="AA3111" i="56"/>
  <c r="AA1299" i="56"/>
  <c r="AA809" i="56"/>
  <c r="AA1186" i="56"/>
  <c r="AA3110" i="56"/>
  <c r="AA394" i="56"/>
  <c r="AA71" i="56"/>
  <c r="AA623" i="56"/>
  <c r="AA2749" i="56"/>
  <c r="AA3024" i="56"/>
  <c r="AA977" i="56"/>
  <c r="AA869" i="56"/>
  <c r="AA573" i="56"/>
  <c r="AA2983" i="56"/>
  <c r="AA405" i="56"/>
  <c r="AA3365" i="56"/>
  <c r="AA118" i="56"/>
  <c r="AA1432" i="56"/>
  <c r="AA2844" i="56"/>
  <c r="AA3434" i="56"/>
  <c r="AA2058" i="56"/>
  <c r="AA2654" i="56"/>
  <c r="AA2223" i="56"/>
  <c r="AA2737" i="56"/>
  <c r="AA2666" i="56"/>
  <c r="AA1393" i="56"/>
  <c r="AA3117" i="56"/>
  <c r="AA3067" i="56"/>
  <c r="AA2757" i="56"/>
  <c r="AA2025" i="56"/>
  <c r="AA994" i="56"/>
  <c r="AA3202" i="56"/>
  <c r="AA458" i="56"/>
  <c r="AA2969" i="56"/>
  <c r="AA1121" i="56"/>
  <c r="AA1138" i="56"/>
  <c r="AA98" i="56"/>
  <c r="AA3481" i="56"/>
  <c r="AA53" i="56"/>
  <c r="AA3106" i="56"/>
  <c r="AA762" i="56"/>
  <c r="AA1820" i="56"/>
  <c r="AA1089" i="56"/>
  <c r="AA678" i="56"/>
  <c r="AA3289" i="56"/>
  <c r="AA435" i="56"/>
  <c r="AA2785" i="56"/>
  <c r="AA1565" i="56"/>
  <c r="AA2116" i="56"/>
  <c r="AA2499" i="56"/>
  <c r="AA1644" i="56"/>
  <c r="AA3247" i="56"/>
  <c r="AA188" i="56"/>
  <c r="AA1893" i="56"/>
  <c r="AA2386" i="56"/>
  <c r="AA2195" i="56"/>
  <c r="AA2342" i="56"/>
  <c r="AA2287" i="56"/>
  <c r="AA2765" i="56"/>
  <c r="AA2438" i="56"/>
  <c r="AA3522" i="56"/>
  <c r="AA3227" i="56"/>
  <c r="AA3083" i="56"/>
  <c r="AA2593" i="56"/>
  <c r="AA1509" i="56"/>
  <c r="AA835" i="56"/>
  <c r="AA2642" i="56"/>
  <c r="AA356" i="56"/>
  <c r="AA707" i="56"/>
  <c r="AA1940" i="56"/>
  <c r="AA693" i="56"/>
  <c r="AA2218" i="56"/>
  <c r="AA162" i="56"/>
  <c r="AA1125" i="56"/>
  <c r="AA524" i="56"/>
  <c r="AA554" i="56"/>
  <c r="AA3036" i="56"/>
  <c r="AA1534" i="56"/>
  <c r="AA686" i="56"/>
  <c r="AA2643" i="56"/>
  <c r="AA3232" i="56"/>
  <c r="AA331" i="56"/>
  <c r="AA2180" i="56"/>
  <c r="AA3021" i="56"/>
  <c r="AA201" i="56"/>
  <c r="AA595" i="56"/>
  <c r="AA3059" i="56"/>
  <c r="AA179" i="56"/>
  <c r="AA484" i="56"/>
  <c r="AA1175" i="56"/>
  <c r="AA3440" i="56"/>
  <c r="AA1721" i="56"/>
  <c r="AA2118" i="56"/>
  <c r="AA2245" i="56"/>
  <c r="AA2008" i="56"/>
  <c r="AA2440" i="56"/>
  <c r="AA2928" i="56"/>
  <c r="AA1139" i="56"/>
  <c r="AA1108" i="56"/>
  <c r="AA489" i="56"/>
  <c r="AA2263" i="56"/>
  <c r="AA3536" i="56"/>
  <c r="AA1494" i="56"/>
  <c r="AA1091" i="56"/>
  <c r="AA1904" i="56"/>
  <c r="AA1226" i="56"/>
  <c r="AA3321" i="56"/>
  <c r="AA3516" i="56"/>
  <c r="AA3539" i="56"/>
  <c r="AA710" i="56"/>
  <c r="AA2096" i="56"/>
  <c r="AA2286" i="56"/>
  <c r="AA1957" i="56"/>
  <c r="AA976" i="56"/>
  <c r="AA1204" i="56"/>
  <c r="AA3331" i="56"/>
  <c r="AA158" i="56"/>
  <c r="AA1549" i="56"/>
  <c r="AA597" i="56"/>
  <c r="AA2078" i="56"/>
  <c r="AA1123" i="56"/>
  <c r="AA1363" i="56"/>
  <c r="AA563" i="56"/>
  <c r="AA1456" i="56"/>
  <c r="AA3403" i="56"/>
  <c r="AA1040" i="56"/>
  <c r="AA1130" i="56"/>
  <c r="AA1741" i="56"/>
  <c r="AA997" i="56"/>
  <c r="AA1030" i="56"/>
  <c r="AA1003" i="56"/>
  <c r="AA2194" i="56"/>
  <c r="AA665" i="56"/>
  <c r="AA1032" i="56"/>
  <c r="AA2242" i="56"/>
  <c r="AA2845" i="56"/>
  <c r="AA1158" i="56"/>
  <c r="AA3383" i="56"/>
  <c r="AA2088" i="56"/>
  <c r="AA1698" i="56"/>
  <c r="AA1554" i="56"/>
  <c r="AA1987" i="56"/>
  <c r="AA416" i="56"/>
  <c r="AA2066" i="56"/>
  <c r="AA2448" i="56"/>
  <c r="AA1262" i="56"/>
  <c r="AA434" i="56"/>
  <c r="AA2347" i="56"/>
  <c r="AA1230" i="56"/>
  <c r="AA2742" i="56"/>
  <c r="AA393" i="56"/>
  <c r="AA846" i="56"/>
  <c r="AA1168" i="56"/>
  <c r="AA534" i="56"/>
  <c r="AA1750" i="56"/>
  <c r="AA813" i="56"/>
  <c r="AA267" i="56"/>
  <c r="AA81" i="56"/>
  <c r="AA1988" i="56"/>
  <c r="AA1742" i="56"/>
  <c r="AA3401" i="56"/>
  <c r="AA966" i="56"/>
  <c r="AA1624" i="56"/>
  <c r="AA2060" i="56"/>
  <c r="AA1924" i="56"/>
  <c r="AA598" i="56"/>
  <c r="AA2104" i="56"/>
  <c r="AA606" i="56"/>
  <c r="AA2209" i="56"/>
  <c r="AA837" i="56"/>
  <c r="AA29" i="56"/>
  <c r="AA872" i="56"/>
  <c r="AA2271" i="56"/>
  <c r="AA1083" i="56"/>
  <c r="AA1998" i="56"/>
  <c r="AA345" i="56"/>
  <c r="AA2280" i="56"/>
  <c r="AA2669" i="56"/>
  <c r="AA2540" i="56"/>
  <c r="AA2350" i="56"/>
  <c r="AA3016" i="56"/>
  <c r="AA1301" i="56"/>
  <c r="AA1512" i="56"/>
  <c r="AA628" i="56"/>
  <c r="AA214" i="56"/>
  <c r="AA1370" i="56"/>
  <c r="AA1894" i="56"/>
  <c r="AA1562" i="56"/>
  <c r="AA3382" i="56"/>
  <c r="AA696" i="56"/>
  <c r="AA2649" i="56"/>
  <c r="AA2824" i="56"/>
  <c r="AA2467" i="56"/>
  <c r="AA998" i="56"/>
  <c r="AA1713" i="56"/>
  <c r="AA368" i="56"/>
  <c r="AA2783" i="56"/>
  <c r="AA3521" i="56"/>
  <c r="AA1610" i="56"/>
  <c r="AA535" i="56"/>
  <c r="AA23" i="56"/>
  <c r="AA2496" i="56"/>
  <c r="AA1002" i="56"/>
  <c r="AA2361" i="56"/>
  <c r="AA3259" i="56"/>
  <c r="AA3017" i="56"/>
  <c r="AA139" i="56"/>
  <c r="AA827" i="56"/>
  <c r="AA3544" i="56"/>
  <c r="AA500" i="56"/>
  <c r="AA1749" i="56"/>
  <c r="AA817" i="56"/>
  <c r="AA2450" i="56"/>
  <c r="AA531" i="56"/>
  <c r="AA127" i="56"/>
  <c r="AA931" i="56"/>
  <c r="AA1427" i="56"/>
  <c r="AA3081" i="56"/>
  <c r="AA2433" i="56"/>
  <c r="AA2605" i="56"/>
  <c r="AA1510" i="56"/>
  <c r="AA558" i="56"/>
  <c r="AA2670" i="56"/>
  <c r="AA1901" i="56"/>
  <c r="AA2523" i="56"/>
  <c r="AA2274" i="56"/>
  <c r="AA1787" i="56"/>
  <c r="AA2660" i="56"/>
  <c r="AA2132" i="56"/>
  <c r="AA1511" i="56"/>
  <c r="AA1607" i="56"/>
  <c r="AA454" i="56"/>
  <c r="AA3458" i="56"/>
  <c r="AA2214" i="56"/>
  <c r="AA735" i="56"/>
  <c r="AA1195" i="56"/>
  <c r="AA1304" i="56"/>
  <c r="AA3534" i="56"/>
  <c r="AA783" i="56"/>
  <c r="AA1993" i="56"/>
  <c r="AA2989" i="56"/>
  <c r="AA470" i="56"/>
  <c r="AA2145" i="56"/>
  <c r="AA2247" i="56"/>
  <c r="AA2558" i="56"/>
  <c r="AA1685" i="56"/>
  <c r="AA298" i="56"/>
  <c r="AA2059" i="56"/>
  <c r="AA412" i="56"/>
  <c r="AA1734" i="56"/>
  <c r="AA932" i="56"/>
  <c r="AA1978" i="56"/>
  <c r="AA445" i="56"/>
  <c r="AA1846" i="56"/>
  <c r="AA181" i="56"/>
  <c r="AA1492" i="56"/>
  <c r="AA567" i="56"/>
  <c r="AA388" i="56"/>
  <c r="AA3364" i="56"/>
  <c r="AA247" i="56"/>
  <c r="AA631" i="56"/>
  <c r="AA1005" i="56"/>
  <c r="AA2084" i="56"/>
  <c r="AA3511" i="56"/>
  <c r="AA288" i="56"/>
  <c r="AA826" i="56"/>
  <c r="AA2071" i="56"/>
  <c r="AA913" i="56"/>
  <c r="AA2316" i="56"/>
  <c r="AA1926" i="56"/>
  <c r="AA546" i="56"/>
  <c r="AA1581" i="56"/>
  <c r="AA1625" i="56"/>
  <c r="AA2827" i="56"/>
  <c r="AA580" i="56"/>
  <c r="AA2756" i="56"/>
  <c r="AA959" i="56"/>
  <c r="AA1730" i="56"/>
  <c r="AA1517" i="56"/>
  <c r="AA2839" i="56"/>
  <c r="AA3165" i="56"/>
  <c r="AA2457" i="56"/>
  <c r="AA2808" i="56"/>
  <c r="AA1827" i="56"/>
  <c r="AA548" i="56"/>
  <c r="AA3430" i="56"/>
  <c r="AA3172" i="56"/>
  <c r="AA849" i="56"/>
  <c r="AA3073" i="56"/>
  <c r="AA354" i="56"/>
  <c r="AA1870" i="56"/>
  <c r="AA3219" i="56"/>
  <c r="AA1608" i="56"/>
  <c r="AA31" i="56"/>
  <c r="AA1718" i="56"/>
  <c r="AA3105" i="56"/>
  <c r="AA1884" i="56"/>
  <c r="AA3195" i="56"/>
  <c r="AA364" i="56"/>
  <c r="AA3268" i="56"/>
  <c r="AA2935" i="56"/>
  <c r="AA772" i="56"/>
  <c r="AA1113" i="56"/>
  <c r="AA1488" i="56"/>
  <c r="AA453" i="56"/>
  <c r="AA3416" i="56"/>
  <c r="AA532" i="56"/>
  <c r="AA2786" i="56"/>
  <c r="AA3347" i="56"/>
  <c r="AA1658" i="56"/>
  <c r="AA2693" i="56"/>
  <c r="AA3249" i="56"/>
  <c r="AA2878" i="56"/>
  <c r="AA3424" i="56"/>
  <c r="AA1858" i="56"/>
  <c r="AA3097" i="56"/>
  <c r="AA1567" i="56"/>
  <c r="AA585" i="56"/>
  <c r="AA1630" i="56"/>
  <c r="AA391" i="56"/>
  <c r="AA115" i="56"/>
  <c r="AA2397" i="56"/>
  <c r="AA3423" i="56"/>
  <c r="AA384" i="56"/>
  <c r="AA1887" i="56"/>
  <c r="AA2571" i="56"/>
  <c r="AA2663" i="56"/>
  <c r="AA761" i="56"/>
  <c r="AA1320" i="56"/>
  <c r="AA634" i="56"/>
  <c r="AA99" i="56"/>
  <c r="AA2994" i="56"/>
  <c r="AA3463" i="56"/>
  <c r="AA459" i="56"/>
  <c r="AA793" i="56"/>
  <c r="AA290" i="56"/>
  <c r="AA3404" i="56"/>
  <c r="AA2948" i="56"/>
  <c r="AA2797" i="56"/>
  <c r="AA969" i="56"/>
  <c r="AA3548" i="56"/>
  <c r="AA1187" i="56"/>
  <c r="AA2020" i="56"/>
  <c r="AA2198" i="56"/>
  <c r="AA2417" i="56"/>
  <c r="AA282" i="56"/>
  <c r="AA2486" i="56"/>
  <c r="AA1222" i="56"/>
  <c r="AA2618" i="56"/>
  <c r="AA1670" i="56"/>
  <c r="AA581" i="56"/>
  <c r="AA2598" i="56"/>
  <c r="AA246" i="56"/>
  <c r="AA903" i="56"/>
  <c r="AA808" i="56"/>
  <c r="AA1501" i="56"/>
  <c r="AA2380" i="56"/>
  <c r="AA3002" i="56"/>
  <c r="AA985" i="56"/>
  <c r="AA1652" i="56"/>
  <c r="AA621" i="56"/>
  <c r="AA2776" i="56"/>
  <c r="AA1556" i="56"/>
  <c r="AA27" i="56"/>
  <c r="AA322" i="56"/>
  <c r="AA2050" i="56"/>
  <c r="AA1990" i="56"/>
  <c r="AA1627" i="56"/>
  <c r="AA1561" i="56"/>
  <c r="AA2114" i="56"/>
  <c r="AA791" i="56"/>
  <c r="AA193" i="56"/>
  <c r="AA3084" i="56"/>
  <c r="AA1265" i="56"/>
  <c r="AA1835" i="56"/>
  <c r="AA511" i="56"/>
  <c r="AA566" i="56"/>
  <c r="AA1384" i="56"/>
  <c r="AA795" i="56"/>
  <c r="AA2082" i="56"/>
  <c r="AA2568" i="56"/>
  <c r="AA317" i="56"/>
  <c r="AA3151" i="56"/>
  <c r="AA2220" i="56"/>
  <c r="AA2319" i="56"/>
  <c r="AA803" i="56"/>
  <c r="AA1103" i="56"/>
  <c r="AA2166" i="56"/>
  <c r="AA1660" i="56"/>
  <c r="AA2200" i="56"/>
  <c r="AA3295" i="56"/>
  <c r="AA2026" i="56"/>
  <c r="AA1655" i="56"/>
  <c r="AA2410" i="56"/>
  <c r="AA402" i="56"/>
  <c r="AA2918" i="56"/>
  <c r="AA2228" i="56"/>
  <c r="AA2664" i="56"/>
  <c r="AA2340" i="56"/>
  <c r="AA2725" i="56"/>
  <c r="AA1350" i="56"/>
  <c r="AA1804" i="56"/>
  <c r="AA2623" i="56"/>
  <c r="AA518" i="56"/>
  <c r="AA2872" i="56"/>
  <c r="AA577" i="56"/>
  <c r="AA2348" i="56"/>
  <c r="AA3425" i="56"/>
  <c r="AA1797" i="56"/>
  <c r="AA3243" i="56"/>
  <c r="AA786" i="56"/>
  <c r="AA824" i="56"/>
  <c r="AA3330" i="56"/>
  <c r="AA1106" i="56"/>
  <c r="AA1399" i="56"/>
  <c r="AA361" i="56"/>
  <c r="AA1416" i="56"/>
  <c r="AA279" i="56"/>
  <c r="AA2434" i="56"/>
  <c r="AA43" i="56"/>
  <c r="AA236" i="56"/>
  <c r="AA3096" i="56"/>
  <c r="AA2148" i="56"/>
  <c r="AA1272" i="56"/>
  <c r="AA2345" i="56"/>
  <c r="AA3242" i="56"/>
  <c r="AA1923" i="56"/>
  <c r="AA2112" i="56"/>
  <c r="AA1649" i="56"/>
  <c r="AA1056" i="56"/>
  <c r="AA2251" i="56"/>
  <c r="AA520" i="56"/>
  <c r="AA3285" i="56"/>
  <c r="AA2219" i="56"/>
  <c r="AA3215" i="56"/>
  <c r="AA223" i="56"/>
  <c r="AA1518" i="56"/>
  <c r="AA1831" i="56"/>
  <c r="AA2975" i="56"/>
  <c r="AA1996" i="56"/>
  <c r="AA3436" i="56"/>
  <c r="AA2966" i="56"/>
  <c r="AA2542" i="56"/>
  <c r="AA3260" i="56"/>
  <c r="AA3524" i="56"/>
  <c r="AA2828" i="56"/>
  <c r="AA324" i="56"/>
  <c r="AA1931" i="56"/>
  <c r="AA3216" i="56"/>
  <c r="AA812" i="56"/>
  <c r="AA2656" i="56"/>
  <c r="AA1915" i="56"/>
  <c r="AA1064" i="56"/>
  <c r="AA3026" i="56"/>
  <c r="AA1066" i="56"/>
  <c r="AA280" i="56"/>
  <c r="AA1934" i="56"/>
  <c r="AA1533" i="56"/>
  <c r="AA1854" i="56"/>
  <c r="AA839" i="56"/>
  <c r="AA1570" i="56"/>
  <c r="AA2835" i="56"/>
  <c r="AA2160" i="56"/>
  <c r="AA728" i="56"/>
  <c r="AA510" i="56"/>
  <c r="AA2858" i="56"/>
  <c r="AA2207" i="56"/>
  <c r="AA212" i="56"/>
  <c r="AA3396" i="56"/>
  <c r="AA2603" i="56"/>
  <c r="AA1703" i="56"/>
  <c r="AA2584" i="56"/>
  <c r="AA644" i="56"/>
  <c r="AA2927" i="56"/>
  <c r="AA1365" i="56"/>
  <c r="AA542" i="56"/>
  <c r="AA848" i="56"/>
  <c r="AA3325" i="56"/>
  <c r="AA406" i="56"/>
  <c r="AA3055" i="56"/>
  <c r="AA2892" i="56"/>
  <c r="AA3031" i="56"/>
  <c r="AA3178" i="56"/>
  <c r="AA718" i="56"/>
  <c r="AA1428" i="56"/>
  <c r="AA1635" i="56"/>
  <c r="AA2947" i="56"/>
  <c r="AA452" i="56"/>
  <c r="AA2156" i="56"/>
  <c r="AA800" i="56"/>
  <c r="AA495" i="56"/>
  <c r="AA1466" i="56"/>
  <c r="AA2382" i="56"/>
  <c r="AA1144" i="56"/>
  <c r="AA2091" i="56"/>
  <c r="AA928" i="56"/>
  <c r="AA983" i="56"/>
  <c r="AA1035" i="56"/>
  <c r="AA1966" i="56"/>
  <c r="AA3439" i="56"/>
  <c r="AA1452" i="56"/>
  <c r="AA2293" i="56"/>
  <c r="AA1369" i="56"/>
  <c r="AA68" i="56"/>
  <c r="AA1237" i="56"/>
  <c r="AA338" i="56"/>
  <c r="AA525" i="56"/>
  <c r="AA1440" i="56"/>
  <c r="AA1579" i="56"/>
  <c r="AA229" i="56"/>
  <c r="AA1199" i="56"/>
  <c r="AA2337" i="56"/>
  <c r="AA1675" i="56"/>
  <c r="AA3089" i="56"/>
  <c r="AA2677" i="56"/>
  <c r="AA3051" i="56"/>
  <c r="AA3019" i="56"/>
  <c r="AA2248" i="56"/>
  <c r="AA939" i="56"/>
  <c r="AA64" i="56"/>
  <c r="AA2460" i="56"/>
  <c r="AA1216" i="56"/>
  <c r="AA2721" i="56"/>
  <c r="AA1076" i="56"/>
  <c r="AA441" i="56"/>
  <c r="AA318" i="56"/>
  <c r="AA1617" i="56"/>
  <c r="AA514" i="56"/>
  <c r="AA709" i="56"/>
  <c r="AA1752" i="56"/>
  <c r="AA1632" i="56"/>
  <c r="AA555" i="56"/>
  <c r="AA1550" i="56"/>
  <c r="AA541" i="56"/>
  <c r="AA1653" i="56"/>
  <c r="AA293" i="56"/>
  <c r="AA2825" i="56"/>
  <c r="AA376" i="56"/>
  <c r="AA48" i="56"/>
  <c r="AA2490" i="56"/>
  <c r="AA313" i="56"/>
  <c r="AA2981" i="56"/>
  <c r="AA2115" i="56"/>
  <c r="AA1528" i="56"/>
  <c r="AA1480" i="56"/>
  <c r="AA130" i="56"/>
  <c r="AA3213" i="56"/>
  <c r="AA698" i="56"/>
  <c r="AA1057" i="56"/>
  <c r="AA2897" i="56"/>
  <c r="AA1557" i="56"/>
  <c r="AA1025" i="56"/>
  <c r="AA1542" i="56"/>
  <c r="AA2829" i="56"/>
  <c r="AA2795" i="56"/>
  <c r="AA3147" i="56"/>
  <c r="AA1837" i="56"/>
  <c r="AA1896" i="56"/>
  <c r="AA1321" i="56"/>
  <c r="AA1853" i="56"/>
  <c r="AA1086" i="56"/>
  <c r="AA1309" i="56"/>
  <c r="AA2729" i="56"/>
  <c r="AA277" i="56"/>
  <c r="AA2507" i="56"/>
  <c r="AA3297" i="56"/>
  <c r="AA2585" i="56"/>
  <c r="AA2862" i="56"/>
  <c r="AA667" i="56"/>
  <c r="AA902" i="56"/>
  <c r="AA1431" i="56"/>
  <c r="AA2823" i="56"/>
  <c r="AA1786" i="56"/>
  <c r="AA61" i="56"/>
  <c r="AA1945" i="56"/>
  <c r="AA3044" i="56"/>
  <c r="AA618" i="56"/>
  <c r="AA729" i="56"/>
  <c r="AA3298" i="56"/>
  <c r="AA3168" i="56"/>
  <c r="AA2003" i="56"/>
  <c r="AA992" i="56"/>
  <c r="AA1640" i="56"/>
  <c r="AA1079" i="56"/>
  <c r="AA2131" i="56"/>
  <c r="AA3272" i="56"/>
  <c r="AA1746" i="56"/>
  <c r="AA2108" i="56"/>
  <c r="AA2465" i="56"/>
  <c r="AA677" i="56"/>
  <c r="AA1146" i="56"/>
  <c r="AA3490" i="56"/>
  <c r="AA3071" i="56"/>
  <c r="AA1330" i="56"/>
  <c r="AA1568" i="56"/>
  <c r="AA613" i="56"/>
  <c r="AA640" i="56"/>
  <c r="AA1716" i="56"/>
  <c r="AA1791" i="56"/>
  <c r="AA497" i="56"/>
  <c r="AA917" i="56"/>
  <c r="AA84" i="56"/>
  <c r="AA893" i="56"/>
  <c r="AA334" i="56"/>
  <c r="AA3115" i="56"/>
  <c r="AA3186" i="56"/>
  <c r="AA446" i="56"/>
  <c r="AA144" i="56"/>
  <c r="AA3531" i="56"/>
  <c r="AA2780" i="56"/>
  <c r="AA1778" i="56"/>
  <c r="AA1937" i="56"/>
  <c r="AA2762" i="56"/>
  <c r="AA2837" i="56"/>
  <c r="AA432" i="56"/>
  <c r="AA3413" i="56"/>
  <c r="AA2633" i="56"/>
  <c r="AA3139" i="56"/>
  <c r="AA2121" i="56"/>
  <c r="AA2893" i="56"/>
  <c r="AA1026" i="56"/>
  <c r="AA3155" i="56"/>
  <c r="AA3456" i="56"/>
  <c r="AA831" i="56"/>
  <c r="AA547" i="56"/>
  <c r="AA1293" i="56"/>
  <c r="AA2341" i="56"/>
  <c r="AA444" i="56"/>
  <c r="AA3142" i="56"/>
  <c r="AA121" i="56"/>
  <c r="AA1238" i="56"/>
  <c r="AA2733" i="56"/>
  <c r="AA249" i="56"/>
  <c r="AA3013" i="56"/>
  <c r="AA262" i="56"/>
  <c r="AA2754" i="56"/>
  <c r="AA2697" i="56"/>
  <c r="AA2054" i="56"/>
  <c r="AA2939" i="56"/>
  <c r="AA3054" i="56"/>
  <c r="AA1177" i="56"/>
  <c r="AA295" i="56"/>
  <c r="AA3299" i="56"/>
  <c r="AA1482" i="56"/>
  <c r="AA588" i="56"/>
  <c r="AA2322" i="56"/>
  <c r="AA2189" i="56"/>
  <c r="AA442" i="56"/>
  <c r="AA2634" i="56"/>
  <c r="AA2744" i="56"/>
  <c r="AA2484" i="56"/>
  <c r="AA2641" i="56"/>
  <c r="AA2831" i="56"/>
  <c r="AA2752" i="56"/>
  <c r="AA2896" i="56"/>
  <c r="AA2007" i="56"/>
  <c r="AA1390" i="56"/>
  <c r="AA907" i="56"/>
  <c r="AA1552" i="56"/>
  <c r="AA1814" i="56"/>
  <c r="AA352" i="56"/>
  <c r="AA3276" i="56"/>
  <c r="AA1418" i="56"/>
  <c r="AA232" i="56"/>
  <c r="AA1983" i="56"/>
  <c r="AA2682" i="56"/>
  <c r="AA39" i="56"/>
  <c r="AA2707" i="56"/>
  <c r="AA184" i="56"/>
  <c r="AA1152" i="56"/>
  <c r="AA300" i="56"/>
  <c r="AA485" i="56"/>
  <c r="AA1102" i="56"/>
  <c r="AA672" i="56"/>
  <c r="AA2136" i="56"/>
  <c r="AA2052" i="56"/>
  <c r="AA371" i="56"/>
  <c r="AA2857" i="56"/>
  <c r="AA852" i="56"/>
  <c r="AA2952" i="56"/>
  <c r="AA2675" i="56"/>
  <c r="AA1824" i="56"/>
  <c r="AA3033" i="56"/>
  <c r="AA3315" i="56"/>
  <c r="AA2944" i="56"/>
  <c r="AA1141" i="56"/>
  <c r="AA270" i="56"/>
  <c r="AA3210" i="56"/>
  <c r="AA2101" i="56"/>
  <c r="AA3184" i="56"/>
  <c r="AA2241" i="56"/>
  <c r="AA1816" i="56"/>
  <c r="AA1803" i="56"/>
  <c r="AA1197" i="56"/>
  <c r="AA3368" i="56"/>
  <c r="AA1436" i="56"/>
  <c r="AA3320" i="56"/>
  <c r="AA183" i="56"/>
  <c r="AA3448" i="56"/>
  <c r="AA1263" i="56"/>
  <c r="AA3339" i="56"/>
  <c r="AA2226" i="56"/>
  <c r="AA159" i="56"/>
  <c r="AA1116" i="56"/>
  <c r="AA3447" i="56"/>
  <c r="AA1169" i="56"/>
  <c r="AA2627" i="56"/>
  <c r="AA3545" i="56"/>
  <c r="AA1155" i="56"/>
  <c r="AA1425" i="56"/>
  <c r="AA2658" i="56"/>
  <c r="AA3342" i="56"/>
  <c r="AA1484" i="56"/>
  <c r="AA859" i="56"/>
  <c r="AA2388" i="56"/>
  <c r="AA1728" i="56"/>
  <c r="AA1075" i="56"/>
  <c r="AA611" i="56"/>
  <c r="AA1188" i="56"/>
  <c r="AA1028" i="56"/>
  <c r="AA309" i="56"/>
  <c r="AA1380" i="56"/>
  <c r="AA638" i="56"/>
  <c r="AA1500" i="56"/>
  <c r="AA2713" i="56"/>
  <c r="AA1882" i="56"/>
  <c r="AA2504" i="56"/>
  <c r="AA106" i="56"/>
  <c r="AA3063" i="56"/>
  <c r="AA1566" i="56"/>
  <c r="AA1689" i="56"/>
  <c r="AA741" i="56"/>
  <c r="AA912" i="56"/>
  <c r="AA868" i="56"/>
  <c r="AA1711" i="56"/>
  <c r="AA2506" i="56"/>
  <c r="AA3068" i="56"/>
  <c r="AA3532" i="56"/>
  <c r="AA47" i="56"/>
  <c r="AA2712" i="56"/>
  <c r="AA2985" i="56"/>
  <c r="AA3435" i="56"/>
  <c r="AA3428" i="56"/>
  <c r="AA1400" i="56"/>
  <c r="AA688" i="56"/>
  <c r="AA730" i="56"/>
  <c r="AA734" i="56"/>
  <c r="AA1014" i="56"/>
  <c r="AA3020" i="56"/>
  <c r="AA921" i="56"/>
  <c r="AA1864" i="56"/>
  <c r="AA2913" i="56"/>
  <c r="AA3237" i="56"/>
  <c r="AA1802" i="56"/>
  <c r="AA1856" i="56"/>
  <c r="AA3537" i="56"/>
  <c r="AA906" i="56"/>
  <c r="AA3253" i="56"/>
  <c r="AA336" i="56"/>
  <c r="AA413" i="56"/>
  <c r="AA2144" i="56"/>
  <c r="AA947" i="56"/>
  <c r="AA1875" i="56"/>
  <c r="AA87" i="56"/>
  <c r="AA1921" i="56"/>
  <c r="AA3153" i="56"/>
  <c r="AA2894" i="56"/>
  <c r="AA1157" i="56"/>
  <c r="AA3279" i="56"/>
  <c r="AA2217" i="56"/>
  <c r="AA2282" i="56"/>
  <c r="AA2806" i="56"/>
  <c r="AA3318" i="56"/>
  <c r="AA90" i="56"/>
  <c r="AA303" i="56"/>
  <c r="AA1638" i="56"/>
  <c r="AA2063" i="56"/>
  <c r="AA733" i="56"/>
  <c r="AA968" i="56"/>
  <c r="AA234" i="56"/>
  <c r="AA2676" i="56"/>
  <c r="AA1232" i="56"/>
  <c r="AA1163" i="56"/>
  <c r="AA2637" i="56"/>
  <c r="AA3326" i="56"/>
  <c r="AA2929" i="56"/>
  <c r="AA2873" i="56"/>
  <c r="AA553" i="56"/>
  <c r="AA1641" i="56"/>
  <c r="AA97" i="56"/>
  <c r="AA2900" i="56"/>
  <c r="AA1768" i="56"/>
  <c r="AA1051" i="56"/>
  <c r="AA312" i="56"/>
  <c r="AA1690" i="56"/>
  <c r="AA1553" i="56"/>
  <c r="AA474" i="56"/>
  <c r="AA2120" i="56"/>
  <c r="AA591" i="56"/>
  <c r="AA1133" i="56"/>
  <c r="AA1451" i="56"/>
  <c r="AA3138" i="56"/>
  <c r="AA1852" i="56"/>
  <c r="AA1450" i="56"/>
  <c r="AA3058" i="56"/>
  <c r="AA836" i="56"/>
  <c r="AA2792" i="56"/>
  <c r="AA3470" i="56"/>
  <c r="AA1910" i="56"/>
  <c r="AA498" i="56"/>
  <c r="AA3379" i="56"/>
  <c r="AA1058" i="56"/>
  <c r="AA132" i="56"/>
  <c r="AA738" i="56"/>
  <c r="AA2602" i="56"/>
  <c r="AA2041" i="56"/>
  <c r="AA2667" i="56"/>
  <c r="AA381" i="56"/>
  <c r="AA2769" i="56"/>
  <c r="AA3421" i="56"/>
  <c r="AA2019" i="56"/>
  <c r="AA2971" i="56"/>
  <c r="AA1050" i="56"/>
  <c r="AA2183" i="56"/>
  <c r="AA2037" i="56"/>
  <c r="AA1944" i="56"/>
  <c r="AA243" i="56"/>
  <c r="AA952" i="56"/>
  <c r="AA2441" i="56"/>
  <c r="AA3372" i="56"/>
  <c r="AA58" i="56"/>
  <c r="AA1872" i="56"/>
  <c r="AA2822" i="56"/>
  <c r="AA877" i="56"/>
  <c r="AA801" i="56"/>
  <c r="AA320" i="56"/>
  <c r="AA2292" i="56"/>
  <c r="AA1442" i="56"/>
  <c r="AA629" i="56"/>
  <c r="AA3310" i="56"/>
  <c r="AA1461" i="56"/>
  <c r="AA2474" i="56"/>
  <c r="AA185" i="56"/>
  <c r="AA899" i="56"/>
  <c r="AA2576" i="56"/>
  <c r="AA95" i="56"/>
  <c r="AA3271" i="56"/>
  <c r="AA2774" i="56"/>
  <c r="AA774" i="56"/>
  <c r="AA1540" i="56"/>
  <c r="AA3072" i="56"/>
  <c r="AA241" i="56"/>
  <c r="AA2315" i="56"/>
  <c r="AA2739" i="56"/>
  <c r="AA2032" i="56"/>
  <c r="AA3514" i="56"/>
  <c r="AA2416" i="56"/>
  <c r="AA654" i="56"/>
  <c r="AA1119" i="56"/>
  <c r="AA1213" i="56"/>
  <c r="AA2974" i="56"/>
  <c r="AA637" i="56"/>
  <c r="AA643" i="56"/>
  <c r="AA2172" i="56"/>
  <c r="AA1063" i="56"/>
  <c r="AA1227" i="56"/>
  <c r="AA2487" i="56"/>
  <c r="AA2213" i="56"/>
  <c r="AA3137" i="56"/>
  <c r="AA1527" i="56"/>
  <c r="AA2635" i="56"/>
  <c r="AA2075" i="56"/>
  <c r="AA74" i="56"/>
  <c r="AA1960" i="56"/>
  <c r="AA2941" i="56"/>
  <c r="AA2178" i="56"/>
  <c r="AA1038" i="56"/>
  <c r="AA3048" i="56"/>
  <c r="AA2997" i="56"/>
  <c r="AA864" i="56"/>
  <c r="AA1840" i="56"/>
  <c r="AA1439" i="56"/>
  <c r="AA1751" i="56"/>
  <c r="AA197" i="56"/>
  <c r="AA627" i="56"/>
  <c r="AA3116" i="56"/>
  <c r="AA1420" i="56"/>
  <c r="AA237" i="56"/>
  <c r="AA2760" i="56"/>
  <c r="AA1339" i="56"/>
  <c r="AA342" i="56"/>
  <c r="AA213" i="56"/>
  <c r="AA3446" i="56"/>
  <c r="AA1074" i="56"/>
  <c r="AA2302" i="56"/>
  <c r="AA178" i="56"/>
  <c r="AA1445" i="56"/>
  <c r="AA3399" i="56"/>
  <c r="AA1176" i="56"/>
  <c r="AA1710" i="56"/>
  <c r="AA2787" i="56"/>
  <c r="AA1878" i="56"/>
  <c r="AA3129" i="56"/>
  <c r="AA2375" i="56"/>
  <c r="AA1951" i="56"/>
  <c r="AA2029" i="56"/>
  <c r="AA1298" i="56"/>
  <c r="AA2128" i="56"/>
  <c r="AA1274" i="56"/>
  <c r="AA1729" i="56"/>
  <c r="AA2574" i="56"/>
  <c r="AA3344" i="56"/>
  <c r="AA3262" i="56"/>
  <c r="AA3174" i="56"/>
  <c r="AA3518" i="56"/>
  <c r="AA1062" i="56"/>
  <c r="AA1788" i="56"/>
  <c r="AA2841" i="56"/>
  <c r="AA302" i="56"/>
  <c r="AA3426" i="56"/>
  <c r="AA1762" i="56"/>
  <c r="AA173" i="56"/>
  <c r="AA323" i="56"/>
  <c r="AA2381" i="56"/>
  <c r="AA1981" i="56"/>
  <c r="AA2978" i="56"/>
  <c r="AA2351" i="56"/>
  <c r="AA914" i="56"/>
  <c r="AA2196" i="56"/>
  <c r="AA2874" i="56"/>
  <c r="AA1849" i="56"/>
  <c r="AA680" i="56"/>
  <c r="AA1684" i="56"/>
  <c r="AA263" i="56"/>
  <c r="AA2512" i="56"/>
  <c r="AA1316" i="56"/>
  <c r="AA989" i="56"/>
  <c r="AA1024" i="56"/>
  <c r="AA582" i="56"/>
  <c r="AA1623" i="56"/>
  <c r="AA1771" i="56"/>
  <c r="AA2324" i="56"/>
  <c r="AA1151" i="56"/>
  <c r="AA1950" i="56"/>
  <c r="AA2818" i="56"/>
  <c r="AA375" i="56"/>
  <c r="AA2151" i="56"/>
  <c r="AA3011" i="56"/>
  <c r="AA2988" i="56"/>
  <c r="AA523" i="56"/>
  <c r="AA1813" i="56"/>
  <c r="AA285" i="56"/>
  <c r="AA430" i="56"/>
  <c r="AA884" i="56"/>
  <c r="AA798" i="56"/>
  <c r="AA2338" i="56"/>
  <c r="AA1886" i="56"/>
  <c r="AA3505" i="56"/>
  <c r="AA3471" i="56"/>
  <c r="AA1324" i="56"/>
  <c r="AA400" i="56"/>
  <c r="AA847" i="56"/>
  <c r="AA1468" i="56"/>
  <c r="AA2672" i="56"/>
  <c r="AA702" i="56"/>
  <c r="AA669" i="56"/>
  <c r="AA2069" i="56"/>
  <c r="AA1790" i="56"/>
  <c r="AA3512" i="56"/>
  <c r="AA1435" i="56"/>
  <c r="AA1560" i="56"/>
  <c r="AA1289" i="56"/>
  <c r="AA3357" i="56"/>
  <c r="AA1082" i="56"/>
  <c r="AA1913" i="56"/>
  <c r="AA653" i="56"/>
  <c r="AA1932" i="56"/>
  <c r="AA3025" i="56"/>
  <c r="AA3529" i="56"/>
  <c r="AA1880" i="56"/>
  <c r="AA1279" i="56"/>
  <c r="AA1286" i="56"/>
  <c r="AA624" i="56"/>
  <c r="AA2093" i="56"/>
  <c r="AA2683" i="56"/>
  <c r="AA1772" i="56"/>
  <c r="AA3353" i="56"/>
  <c r="AA3176" i="56"/>
  <c r="AA210" i="56"/>
  <c r="AA2236" i="56"/>
  <c r="AA2588" i="56"/>
  <c r="AA389" i="56"/>
  <c r="AA1017" i="56"/>
  <c r="AA3049" i="56"/>
  <c r="AA1061" i="56"/>
  <c r="AA796" i="56"/>
  <c r="AA52" i="56"/>
  <c r="AA2919" i="56"/>
  <c r="AA3080" i="56"/>
  <c r="AA1110" i="56"/>
  <c r="AA2895" i="56"/>
  <c r="AA3381" i="56"/>
  <c r="AA1555" i="56"/>
  <c r="AA1885" i="56"/>
  <c r="AA3509" i="56"/>
  <c r="AA370" i="56"/>
  <c r="AA164" i="56"/>
  <c r="AA1085" i="56"/>
  <c r="AA747" i="56"/>
  <c r="AA161" i="56"/>
  <c r="AA2600" i="56"/>
  <c r="AA310" i="56"/>
  <c r="AA3189" i="56"/>
  <c r="AA2261" i="56"/>
  <c r="AA2024" i="56"/>
  <c r="AA1712" i="56"/>
  <c r="AA242" i="56"/>
  <c r="AA2250" i="56"/>
  <c r="AA2329" i="56"/>
  <c r="AA2284" i="56"/>
  <c r="AA1395" i="56"/>
  <c r="AA1691" i="56"/>
  <c r="AA1060" i="56"/>
  <c r="AA1903" i="56"/>
  <c r="AA958" i="56"/>
  <c r="AA927" i="56"/>
  <c r="AA468" i="56"/>
  <c r="AA1041" i="56"/>
  <c r="AA1947" i="56"/>
  <c r="AA590" i="56"/>
  <c r="AA2653" i="56"/>
  <c r="AA1745" i="56"/>
  <c r="AA860" i="56"/>
  <c r="AA1357" i="56"/>
  <c r="AA1601" i="56"/>
  <c r="AA704" i="56"/>
  <c r="AA649" i="56"/>
  <c r="AA3204" i="56"/>
  <c r="AA870" i="56"/>
  <c r="AA2359" i="56"/>
  <c r="AA1376" i="56"/>
  <c r="AA1953" i="56"/>
  <c r="AA2129" i="56"/>
  <c r="AA2586" i="56"/>
  <c r="AA3119" i="56"/>
  <c r="AA1459" i="56"/>
  <c r="AA1052" i="56"/>
  <c r="AA1325" i="56"/>
  <c r="AA1892" i="56"/>
  <c r="AA2674" i="56"/>
  <c r="AA3220" i="56"/>
  <c r="AA166" i="56"/>
  <c r="AA3507" i="56"/>
  <c r="AA951" i="56"/>
  <c r="AA1171" i="56"/>
  <c r="AA1087" i="56"/>
  <c r="AA3296" i="56"/>
  <c r="AA2479" i="56"/>
  <c r="AA2426" i="56"/>
  <c r="AA1999" i="56"/>
  <c r="AA2799" i="56"/>
  <c r="AA3291" i="56"/>
  <c r="AA875" i="56"/>
  <c r="AA2500" i="56"/>
  <c r="AA1239" i="56"/>
  <c r="AA1586" i="56"/>
  <c r="AA2673" i="56"/>
  <c r="AA2956" i="56"/>
  <c r="AA540" i="56"/>
  <c r="AA3398" i="56"/>
  <c r="AA2031" i="56"/>
  <c r="AA3281" i="56"/>
  <c r="AA2049" i="56"/>
  <c r="AA2704" i="56"/>
  <c r="AA2505" i="56"/>
  <c r="AA2619" i="56"/>
  <c r="AA326" i="56"/>
  <c r="AA218" i="56"/>
  <c r="AA2310" i="56"/>
  <c r="AA3394" i="56"/>
  <c r="AA2601" i="56"/>
  <c r="AA3222" i="56"/>
  <c r="AA1506" i="56"/>
  <c r="AA1935" i="56"/>
  <c r="AA1522" i="56"/>
  <c r="AA1727" i="56"/>
  <c r="AA1475" i="56"/>
  <c r="AA1747" i="56"/>
  <c r="AA1047" i="56"/>
  <c r="AA496" i="56"/>
  <c r="AA2671" i="56"/>
  <c r="AA829" i="56"/>
  <c r="AA73" i="56"/>
  <c r="AA539" i="56"/>
  <c r="AA2225" i="56"/>
  <c r="AA3206" i="56"/>
  <c r="AA984" i="56"/>
  <c r="AA3429" i="56"/>
  <c r="AA1860" i="56"/>
  <c r="AA881" i="56"/>
  <c r="AA1661" i="56"/>
  <c r="AA209" i="56"/>
  <c r="AA2773" i="56"/>
  <c r="AA1118" i="56"/>
  <c r="AA1992" i="56"/>
  <c r="AA86" i="56"/>
  <c r="AA528" i="56"/>
  <c r="AA579" i="56"/>
  <c r="AA129" i="56"/>
  <c r="AA2891" i="56"/>
  <c r="AA2355" i="56"/>
  <c r="AA2255" i="56"/>
  <c r="AA2521" i="56"/>
  <c r="AA1693" i="56"/>
  <c r="AA657" i="56"/>
  <c r="AA2801" i="56"/>
  <c r="AA1708" i="56"/>
  <c r="AA3124" i="56"/>
  <c r="AA3432" i="56"/>
  <c r="AA1678" i="56"/>
  <c r="AA1446" i="56"/>
  <c r="AA3461" i="56"/>
  <c r="AA92" i="56"/>
  <c r="AA1313" i="56"/>
  <c r="AA1800" i="56"/>
  <c r="AA187" i="56"/>
  <c r="AA1225" i="56"/>
  <c r="AA1135" i="56"/>
  <c r="AA1682" i="56"/>
  <c r="AA3161" i="56"/>
  <c r="AA2437" i="56"/>
  <c r="AA815" i="56"/>
  <c r="AA2645" i="56"/>
  <c r="AA2977" i="56"/>
  <c r="AA2330" i="56"/>
  <c r="AA1479" i="56"/>
  <c r="AA1955" i="56"/>
  <c r="AA2454" i="56"/>
  <c r="AA1338" i="56"/>
  <c r="AA1081" i="56"/>
  <c r="AA3410" i="56"/>
  <c r="AA2083" i="56"/>
  <c r="AA2996" i="56"/>
  <c r="AA2010" i="56"/>
  <c r="AA3474" i="56"/>
  <c r="AA133" i="56"/>
  <c r="AA1651" i="56"/>
  <c r="AA1273" i="56"/>
  <c r="AA1629" i="56"/>
  <c r="AA3132" i="56"/>
  <c r="AA2279" i="56"/>
  <c r="AA2021" i="56"/>
  <c r="AA3395" i="56"/>
  <c r="AA3077" i="56"/>
  <c r="AA216" i="56"/>
  <c r="AA775" i="56"/>
  <c r="AA1619" i="56"/>
  <c r="AA2853" i="56"/>
  <c r="AA2445" i="56"/>
  <c r="AA1773" i="56"/>
  <c r="AA475" i="56"/>
  <c r="AA163" i="56"/>
  <c r="AA2187" i="56"/>
  <c r="AA2174" i="56"/>
  <c r="AA3528" i="56"/>
  <c r="AA2042" i="56"/>
  <c r="AA294" i="56"/>
  <c r="AA2102" i="56"/>
  <c r="AA507" i="56"/>
  <c r="AA1818" i="56"/>
  <c r="AA622" i="56"/>
  <c r="AA2164" i="56"/>
  <c r="AA3290" i="56"/>
  <c r="AA2377" i="56"/>
  <c r="AA856" i="56"/>
  <c r="AA1297" i="56"/>
  <c r="AA1012" i="56"/>
  <c r="AA1796" i="56"/>
  <c r="AA2372" i="56"/>
  <c r="AA2497" i="56"/>
  <c r="AA299" i="56"/>
  <c r="AA1536" i="56"/>
  <c r="AA862" i="56"/>
  <c r="AA3018" i="56"/>
  <c r="AA2680" i="56"/>
  <c r="AA1668" i="56"/>
  <c r="AA551" i="56"/>
  <c r="AA1720" i="56"/>
  <c r="AA863" i="56"/>
  <c r="AA853" i="56"/>
  <c r="AA2815" i="56"/>
  <c r="AA30" i="56"/>
  <c r="AA2252" i="56"/>
  <c r="AA2740" i="56"/>
  <c r="AA3179" i="56"/>
  <c r="AA841" i="56"/>
  <c r="AA879" i="56"/>
  <c r="AA2859" i="56"/>
  <c r="AA2461" i="56"/>
  <c r="AA569" i="56"/>
  <c r="AA513" i="56"/>
  <c r="AA2638" i="56"/>
  <c r="AA3464" i="56"/>
  <c r="AA658" i="56"/>
  <c r="AA3230" i="56"/>
  <c r="AA878" i="56"/>
  <c r="AA915" i="56"/>
  <c r="AA3370" i="56"/>
  <c r="AA2204" i="56"/>
  <c r="AA2547" i="56"/>
  <c r="AA2394" i="56"/>
  <c r="AA2436" i="56"/>
  <c r="AA3198" i="56"/>
  <c r="AA2604" i="56"/>
  <c r="AA2327" i="56"/>
  <c r="AA2192" i="56"/>
  <c r="AA1362" i="56"/>
  <c r="AA771" i="56"/>
  <c r="AA2477" i="56"/>
  <c r="AA420" i="56"/>
  <c r="AA2890" i="56"/>
  <c r="AA2582" i="56"/>
  <c r="AA2308" i="56"/>
  <c r="AA2018" i="56"/>
  <c r="AA2595" i="56"/>
  <c r="AA676" i="56"/>
  <c r="AA1664" i="56"/>
  <c r="AA2186" i="56"/>
  <c r="AA240" i="56"/>
  <c r="AA2147" i="56"/>
  <c r="AA596" i="56"/>
  <c r="AA3120" i="56"/>
  <c r="AA2288" i="56"/>
  <c r="AA533" i="56"/>
  <c r="AA1842" i="56"/>
  <c r="AA861" i="56"/>
  <c r="AA1181" i="56"/>
  <c r="AA1214" i="56"/>
  <c r="AA1521" i="56"/>
  <c r="AA3087" i="56"/>
  <c r="AA3261" i="56"/>
  <c r="AA748" i="56"/>
  <c r="AA169" i="56"/>
  <c r="AA1974" i="56"/>
  <c r="AA1969" i="56"/>
  <c r="AA3498" i="56"/>
  <c r="AA62" i="56"/>
  <c r="AA1070" i="56"/>
  <c r="AA3294" i="56"/>
  <c r="AA3085" i="56"/>
  <c r="AA1912" i="56"/>
  <c r="AA2224" i="56"/>
  <c r="AA3441" i="56"/>
  <c r="AA1865" i="56"/>
  <c r="AA1605" i="56"/>
  <c r="AA3270" i="56"/>
  <c r="AA1976" i="56"/>
  <c r="AA736" i="56"/>
  <c r="AA1962" i="56"/>
  <c r="AA722" i="56"/>
  <c r="AA2009" i="56"/>
  <c r="AA1948" i="56"/>
  <c r="AA1857" i="56"/>
  <c r="AA2519" i="56"/>
  <c r="AA308" i="56"/>
  <c r="AA1508" i="56"/>
  <c r="AA1164" i="56"/>
  <c r="AA180" i="56"/>
  <c r="AA1356" i="56"/>
  <c r="AA1758" i="56"/>
  <c r="AA3485" i="56"/>
  <c r="AA2846" i="56"/>
  <c r="AA756" i="56"/>
  <c r="AA3438" i="56"/>
  <c r="AA1590" i="56"/>
  <c r="AA612" i="56"/>
  <c r="AA473" i="56"/>
  <c r="AA600" i="56"/>
  <c r="AA964" i="56"/>
  <c r="AA1714" i="56"/>
  <c r="AA865" i="56"/>
  <c r="AA2965" i="56"/>
  <c r="AA2451" i="56"/>
  <c r="AA1006" i="56"/>
  <c r="AA2968" i="56"/>
  <c r="AA3546" i="56"/>
  <c r="AA2685" i="56"/>
  <c r="AA1392" i="56"/>
  <c r="AA2616" i="56"/>
  <c r="AA2589" i="56"/>
  <c r="AA2596" i="56"/>
  <c r="AA278" i="56"/>
  <c r="AA2631" i="56"/>
  <c r="AA1208" i="56"/>
  <c r="AA1068" i="56"/>
  <c r="AA1458" i="56"/>
  <c r="AA2297" i="56"/>
  <c r="AA1956" i="56"/>
  <c r="AA1328" i="56"/>
  <c r="AA2782" i="56"/>
  <c r="AA3304" i="56"/>
  <c r="AA3354" i="56"/>
  <c r="AA2106" i="56"/>
  <c r="AA276" i="56"/>
  <c r="AA3069" i="56"/>
  <c r="AA607" i="56"/>
  <c r="AA2530" i="56"/>
  <c r="AA2229" i="56"/>
  <c r="AA225" i="56"/>
  <c r="AA3045" i="56"/>
  <c r="AA663" i="56"/>
  <c r="AA3035" i="56"/>
  <c r="AA1642" i="56"/>
  <c r="AA2357" i="56"/>
  <c r="AA3350" i="56"/>
  <c r="AA19" i="56"/>
  <c r="AA464" i="56"/>
  <c r="AA1396" i="56"/>
  <c r="AA660" i="56"/>
  <c r="AA1311" i="56"/>
  <c r="AA26" i="56"/>
  <c r="AA235" i="56"/>
  <c r="AA538" i="56"/>
  <c r="AA395" i="56"/>
  <c r="AA2906" i="56"/>
  <c r="AA3484" i="56"/>
  <c r="AA1543" i="56"/>
  <c r="AA1706" i="56"/>
  <c r="AA1210" i="56"/>
  <c r="AA447" i="56"/>
  <c r="AA1726" i="56"/>
  <c r="AA2073" i="56"/>
  <c r="AA776" i="56"/>
  <c r="AA711" i="56"/>
  <c r="AA1739" i="56"/>
  <c r="AA1795" i="56"/>
  <c r="AA1224" i="56"/>
  <c r="AA2836" i="56"/>
  <c r="AA1364" i="56"/>
  <c r="AA1022" i="56"/>
  <c r="AA1537" i="56"/>
  <c r="AA1200" i="56"/>
  <c r="AA373" i="56"/>
  <c r="AA2305" i="56"/>
  <c r="AA2150" i="56"/>
  <c r="AA1666" i="56"/>
  <c r="AA2860" i="56"/>
  <c r="AA694" i="56"/>
  <c r="AA1402" i="56"/>
  <c r="AA2495" i="56"/>
  <c r="AA1412" i="56"/>
  <c r="AA1184" i="56"/>
  <c r="AA1776" i="56"/>
  <c r="AA330" i="56"/>
  <c r="AA892" i="56"/>
  <c r="AA357" i="56"/>
  <c r="AA2597" i="56"/>
  <c r="AA1487" i="56"/>
  <c r="AA2555" i="56"/>
  <c r="AA1539" i="56"/>
  <c r="AA1985" i="56"/>
  <c r="AA2171" i="56"/>
  <c r="AA3157" i="56"/>
  <c r="AA1597" i="56"/>
  <c r="AA2036" i="56"/>
  <c r="AA2035" i="56"/>
  <c r="AA2064" i="56"/>
  <c r="AA2552" i="56"/>
  <c r="AA116" i="56"/>
  <c r="AA697" i="56"/>
  <c r="AA103" i="56"/>
  <c r="AA2466" i="56"/>
  <c r="AA2982" i="56"/>
  <c r="AA2999" i="56"/>
  <c r="AA1936" i="56"/>
  <c r="AA2625" i="56"/>
  <c r="AA1048" i="56"/>
  <c r="AA2855" i="56"/>
  <c r="AA1705" i="56"/>
  <c r="AA3150" i="56"/>
  <c r="AA2498" i="56"/>
  <c r="AA145" i="56"/>
  <c r="AA2469" i="56"/>
  <c r="AA1507" i="56"/>
  <c r="AA3057" i="56"/>
  <c r="AA1467" i="56"/>
  <c r="AA3264" i="56"/>
  <c r="AA550" i="56"/>
  <c r="AA2039" i="56"/>
  <c r="AA1977" i="56"/>
  <c r="AA1053" i="56"/>
  <c r="AA2423" i="56"/>
  <c r="AA1794" i="56"/>
  <c r="AA2936" i="56"/>
  <c r="AA2730" i="56"/>
  <c r="AA102" i="56"/>
  <c r="AA291" i="56"/>
  <c r="AA630" i="56"/>
  <c r="AA1434" i="56"/>
  <c r="AA72" i="56"/>
  <c r="AA2332" i="56"/>
  <c r="AA1989" i="56"/>
  <c r="AA2915" i="56"/>
  <c r="AA1429" i="56"/>
  <c r="AA2709" i="56"/>
  <c r="AA3402" i="56"/>
  <c r="AA1127" i="56"/>
  <c r="AA1205" i="56"/>
  <c r="AA2004" i="56"/>
  <c r="AA925" i="56"/>
  <c r="AA996" i="56"/>
  <c r="AA3167" i="56"/>
  <c r="AA2937" i="56"/>
  <c r="AA359" i="56"/>
  <c r="AA1766" i="56"/>
  <c r="AA1725" i="56"/>
  <c r="AA1851" i="56"/>
  <c r="AA339" i="56"/>
  <c r="AA2415" i="56"/>
  <c r="AA2838" i="56"/>
  <c r="AA744" i="56"/>
  <c r="AA1448" i="56"/>
  <c r="AA205" i="56"/>
  <c r="AA2462" i="56"/>
  <c r="AA2840" i="56"/>
  <c r="AA1378" i="56"/>
  <c r="AA1460" i="56"/>
  <c r="AA609" i="56"/>
  <c r="AA3497" i="56"/>
  <c r="AA1674" i="56"/>
  <c r="AA894" i="56"/>
  <c r="AA743" i="56"/>
  <c r="AA3433" i="56"/>
  <c r="AA930" i="56"/>
  <c r="AA2197" i="56"/>
  <c r="AA407" i="56"/>
  <c r="AA1172" i="56"/>
  <c r="AA742" i="56"/>
  <c r="AA2657" i="56"/>
  <c r="AA2502" i="56"/>
  <c r="AA1952" i="56"/>
  <c r="AA2239" i="56"/>
  <c r="AA2612" i="56"/>
  <c r="AA2695" i="56"/>
  <c r="AA3526" i="56"/>
  <c r="AA936" i="56"/>
  <c r="AA2478" i="56"/>
  <c r="AA1374" i="56"/>
  <c r="AA477" i="56"/>
  <c r="AA2481" i="56"/>
  <c r="AA3328" i="56"/>
  <c r="AA2987" i="56"/>
  <c r="AA1609" i="56"/>
  <c r="AA766" i="56"/>
  <c r="AA2097" i="56"/>
  <c r="AA2644" i="56"/>
  <c r="AA3133" i="56"/>
  <c r="AA953" i="56"/>
  <c r="AA2422" i="56"/>
  <c r="AA149" i="56"/>
  <c r="AA3258" i="56"/>
  <c r="AA3107" i="56"/>
  <c r="AA3144" i="56"/>
  <c r="AA3351" i="56"/>
  <c r="AA3278" i="56"/>
  <c r="AA828" i="56"/>
  <c r="AA3503" i="56"/>
  <c r="AA3126" i="56"/>
  <c r="AA1203" i="56"/>
  <c r="AA125" i="56"/>
  <c r="AA203" i="56"/>
  <c r="AA2325" i="56"/>
  <c r="AA1659" i="56"/>
  <c r="AA2732" i="56"/>
  <c r="AA259" i="56"/>
  <c r="AA794" i="56"/>
  <c r="AA1092" i="56"/>
  <c r="AA975" i="56"/>
  <c r="AA2525" i="56"/>
  <c r="AA287" i="56"/>
  <c r="AA2006" i="56"/>
  <c r="AA2370" i="56"/>
  <c r="AA2027" i="56"/>
  <c r="AA933" i="56"/>
  <c r="AA504" i="56"/>
  <c r="AA2428" i="56"/>
  <c r="AA2967" i="56"/>
  <c r="AA706" i="56"/>
  <c r="AA1677" i="56"/>
  <c r="AA2914" i="56"/>
  <c r="AA351" i="56"/>
  <c r="AA1308" i="56"/>
  <c r="AA3134" i="56"/>
  <c r="AA2817" i="56"/>
  <c r="AA3380" i="56"/>
  <c r="AA2391" i="56"/>
  <c r="AA3275" i="56"/>
  <c r="AA1592" i="56"/>
  <c r="AA2560" i="56"/>
  <c r="AA576" i="56"/>
  <c r="AA1545" i="56"/>
  <c r="AA1589" i="56"/>
  <c r="AA419" i="56"/>
  <c r="AA2281" i="56"/>
  <c r="AA1513" i="56"/>
  <c r="AA36" i="56"/>
  <c r="AA1284" i="56"/>
  <c r="AA1737" i="56"/>
  <c r="AA2562" i="56"/>
  <c r="AA1839" i="56"/>
  <c r="AA1327" i="56"/>
  <c r="AA614" i="56"/>
  <c r="AA2789" i="56"/>
  <c r="AA3348" i="56"/>
  <c r="AA2991" i="56"/>
  <c r="AA1819" i="56"/>
  <c r="AA1700" i="56"/>
  <c r="AA1250" i="56"/>
  <c r="AA3006" i="56"/>
  <c r="AA963" i="56"/>
  <c r="AA2594" i="56"/>
  <c r="AA167" i="56"/>
  <c r="AA3468" i="56"/>
  <c r="AA2124" i="56"/>
  <c r="AA2444" i="56"/>
  <c r="AA143" i="56"/>
  <c r="AA2922" i="56"/>
  <c r="AA1283" i="56"/>
  <c r="AA482" i="56"/>
  <c r="AA362" i="56"/>
  <c r="AA2272" i="56"/>
  <c r="AA1382" i="56"/>
  <c r="AA136" i="56"/>
  <c r="AA1039" i="56"/>
  <c r="AA522" i="56"/>
  <c r="AA633" i="56"/>
  <c r="AA3454" i="56"/>
  <c r="AA3323" i="56"/>
  <c r="AA1943" i="56"/>
  <c r="AA3384" i="56"/>
  <c r="AA32" i="56"/>
  <c r="AA272" i="56"/>
  <c r="AA3386" i="56"/>
  <c r="AA2930" i="56"/>
  <c r="AA896" i="56"/>
  <c r="AA979" i="56"/>
  <c r="AA1841" i="56"/>
  <c r="AA46" i="56"/>
  <c r="AA641" i="56"/>
  <c r="AA69" i="56"/>
  <c r="AA44" i="56"/>
  <c r="AA1280" i="56"/>
  <c r="AA1473" i="56"/>
  <c r="AA2146" i="56"/>
  <c r="AA2358" i="56"/>
  <c r="AA845" i="56"/>
  <c r="AA1383" i="56"/>
  <c r="AA3196" i="56"/>
  <c r="AA2889" i="56"/>
  <c r="AA501" i="56"/>
  <c r="AA1285" i="56"/>
  <c r="AA3451" i="56"/>
  <c r="AA383" i="56"/>
  <c r="AA1366" i="56"/>
  <c r="AA1170" i="56"/>
  <c r="AA2522" i="56"/>
  <c r="AA311" i="56"/>
  <c r="AA508" i="56"/>
  <c r="AA491" i="56"/>
  <c r="AA2779" i="56"/>
  <c r="AA2570" i="56"/>
  <c r="AA3376" i="56"/>
  <c r="AA2758" i="56"/>
  <c r="AA1686" i="56"/>
  <c r="AA2472" i="56"/>
  <c r="AA1247" i="56"/>
  <c r="AA101" i="56"/>
  <c r="AA2175" i="56"/>
  <c r="AA3032" i="56"/>
  <c r="AA1072" i="56"/>
  <c r="AA128" i="56"/>
  <c r="AA2379" i="56"/>
  <c r="AA2916" i="56"/>
  <c r="AA1340" i="56"/>
  <c r="AA2917" i="56"/>
  <c r="AA2719" i="56"/>
  <c r="AA1386" i="56"/>
  <c r="AA1414" i="56"/>
  <c r="AA3462" i="56"/>
  <c r="AA3148" i="56"/>
  <c r="AA911" i="56"/>
  <c r="AA988" i="56"/>
  <c r="AA1367" i="56"/>
  <c r="AA1183" i="56"/>
  <c r="AA1502" i="56"/>
  <c r="AA3211" i="56"/>
  <c r="AA2125" i="56"/>
  <c r="AA2456" i="56"/>
  <c r="AA1781" i="56"/>
  <c r="AA1269" i="56"/>
  <c r="AA971" i="56"/>
  <c r="AA1129" i="56"/>
  <c r="AA2111" i="56"/>
  <c r="AA656" i="56"/>
  <c r="AA1648" i="56"/>
  <c r="AA620" i="56"/>
  <c r="AA1348" i="56"/>
  <c r="AA1701" i="56"/>
  <c r="AA2352" i="56"/>
  <c r="AA88" i="56"/>
  <c r="AA2212" i="56"/>
  <c r="AA703" i="56"/>
  <c r="AA719" i="56"/>
  <c r="AA3228" i="56"/>
  <c r="AA211" i="56"/>
  <c r="AA3235" i="56"/>
  <c r="AA2266" i="56"/>
  <c r="AA2613" i="56"/>
  <c r="AA2750" i="56"/>
  <c r="AA1277" i="56"/>
  <c r="AA3360" i="56"/>
  <c r="AA2488" i="56"/>
  <c r="AA572" i="56"/>
  <c r="AA602" i="56"/>
  <c r="AA2501" i="56"/>
  <c r="AA2700" i="56"/>
  <c r="AA2188" i="56"/>
  <c r="AA3467" i="56"/>
  <c r="AA1354" i="56"/>
  <c r="AA1898" i="56"/>
  <c r="AA1476" i="56"/>
  <c r="AA1593" i="56"/>
  <c r="AA626" i="56"/>
  <c r="AA2909" i="56"/>
  <c r="AA2527" i="56"/>
  <c r="AA583" i="56"/>
  <c r="AA1322" i="56"/>
  <c r="AA2153" i="56"/>
  <c r="AA2538" i="56"/>
  <c r="AA1042" i="56"/>
  <c r="AA584" i="56"/>
  <c r="AA562" i="56"/>
  <c r="AA2109" i="56"/>
  <c r="AA787" i="56"/>
  <c r="AA2424" i="56"/>
  <c r="AA806" i="56"/>
  <c r="AA3047" i="56"/>
  <c r="AA1477" i="56"/>
  <c r="AA431" i="56"/>
  <c r="AA3519" i="56"/>
  <c r="AA1732" i="56"/>
  <c r="AA1941" i="56"/>
  <c r="AA1558" i="56"/>
  <c r="AA1881" i="56"/>
  <c r="AA2728" i="56"/>
  <c r="AA366" i="56"/>
  <c r="AA231" i="56"/>
  <c r="AA126" i="56"/>
  <c r="AA3314" i="56"/>
  <c r="AA2317" i="56"/>
  <c r="AA3239" i="56"/>
  <c r="AA3052" i="56"/>
  <c r="AA905" i="56"/>
  <c r="AA537" i="56"/>
  <c r="AA3192" i="56"/>
  <c r="AA455" i="56"/>
  <c r="AA3486" i="56"/>
  <c r="AA2040" i="56"/>
  <c r="AA3341" i="56"/>
  <c r="AA3286" i="56"/>
  <c r="AA1481" i="56"/>
  <c r="AA2133" i="56"/>
  <c r="AA2543" i="56"/>
  <c r="AA195" i="56"/>
  <c r="AA1679" i="56"/>
  <c r="AA2791" i="56"/>
  <c r="AA1614" i="56"/>
  <c r="AA2048" i="56"/>
  <c r="AA1789" i="56"/>
  <c r="AA1241" i="56"/>
  <c r="AA2566" i="56"/>
  <c r="AA2237" i="56"/>
  <c r="AA335" i="56"/>
  <c r="AA946" i="56"/>
  <c r="AA1318" i="56"/>
  <c r="AA2607" i="56"/>
  <c r="AA2168" i="56"/>
  <c r="AA273" i="56"/>
  <c r="AA1016" i="56"/>
  <c r="AA353" i="56"/>
  <c r="AA140" i="56"/>
  <c r="AA1671" i="56"/>
  <c r="AA2755" i="56"/>
  <c r="AA34" i="56"/>
  <c r="AA1312" i="56"/>
  <c r="AA685" i="56"/>
  <c r="AA2979" i="56"/>
  <c r="AA3306" i="56"/>
  <c r="AA1532" i="56"/>
  <c r="AA1140" i="56"/>
  <c r="AA986" i="56"/>
  <c r="AA3223" i="56"/>
  <c r="AA1404" i="56"/>
  <c r="AA244" i="56"/>
  <c r="AA2401" i="56"/>
  <c r="AA253" i="56"/>
  <c r="AA681" i="56"/>
  <c r="AA2089" i="56"/>
  <c r="AA268" i="56"/>
  <c r="AA204" i="56"/>
  <c r="AA2001" i="56"/>
  <c r="AA3090" i="56"/>
  <c r="AA2694" i="56"/>
  <c r="AA1067" i="56"/>
  <c r="AA3131" i="56"/>
  <c r="AA314" i="56"/>
  <c r="AA3288" i="56"/>
  <c r="AA1037" i="56"/>
  <c r="AA226" i="56"/>
  <c r="AA1958" i="56"/>
  <c r="AA466" i="56"/>
  <c r="AA3159" i="56"/>
  <c r="AA1519" i="56"/>
  <c r="AA2564" i="56"/>
  <c r="AA171" i="56"/>
  <c r="AA799" i="56"/>
  <c r="AA873" i="56"/>
  <c r="AA2766" i="56"/>
  <c r="AA814" i="56"/>
  <c r="AA1756" i="56"/>
  <c r="AA3492" i="56"/>
  <c r="AA1695" i="56"/>
  <c r="AA1862" i="56"/>
  <c r="AA2687" i="56"/>
  <c r="AA3078" i="56"/>
  <c r="AA481" i="56"/>
  <c r="AA820" i="56"/>
  <c r="AA1240" i="56"/>
  <c r="AA220" i="56"/>
  <c r="AA2537" i="56"/>
  <c r="AA2599" i="56"/>
  <c r="AA42" i="56"/>
  <c r="AA2295" i="56"/>
  <c r="AA2162" i="56"/>
  <c r="AA1495" i="56"/>
  <c r="AA3494" i="56"/>
  <c r="AA2861" i="56"/>
  <c r="AA63" i="56"/>
  <c r="AA1916" i="56"/>
  <c r="AA2485" i="56"/>
  <c r="AA788" i="56"/>
  <c r="AA770" i="56"/>
  <c r="AA2395" i="56"/>
  <c r="AA2515" i="56"/>
  <c r="AA1264" i="56"/>
  <c r="AA57" i="56"/>
  <c r="AA1342" i="56"/>
  <c r="AA487" i="56"/>
  <c r="AA3392" i="56"/>
  <c r="AA3014" i="56"/>
  <c r="AA683" i="56"/>
  <c r="AA655" i="56"/>
  <c r="AA1333" i="56"/>
  <c r="AA429" i="56"/>
  <c r="AA3307" i="56"/>
  <c r="AA2455" i="56"/>
  <c r="AA2882" i="56"/>
  <c r="AA2429" i="56"/>
  <c r="AA727" i="56"/>
  <c r="AA2216" i="56"/>
  <c r="AA155" i="56"/>
  <c r="AA131" i="56"/>
  <c r="AA465" i="56"/>
  <c r="AA3113" i="56"/>
  <c r="AA411" i="56"/>
  <c r="AA1326" i="56"/>
  <c r="AA1970" i="56"/>
  <c r="AA2201" i="56"/>
  <c r="AA493" i="56"/>
  <c r="AA2763" i="56"/>
  <c r="AA3135" i="56"/>
  <c r="AA22" i="56"/>
  <c r="AA2532" i="56"/>
  <c r="AA1167" i="56"/>
  <c r="AA3452" i="56"/>
  <c r="AA1337" i="56"/>
  <c r="AA3366" i="56"/>
  <c r="AA2646" i="56"/>
  <c r="AA2973" i="56"/>
  <c r="AA1515" i="56"/>
  <c r="AA2475" i="56"/>
  <c r="AA2908" i="56"/>
  <c r="AA70" i="56"/>
  <c r="AA2452" i="56"/>
  <c r="AA3324" i="56"/>
  <c r="AA3136" i="56"/>
  <c r="AA3405" i="56"/>
  <c r="AA1908" i="56"/>
  <c r="AA2877" i="56"/>
  <c r="AA2311" i="56"/>
  <c r="AA3266" i="56"/>
  <c r="AA40" i="56"/>
  <c r="AA625" i="56"/>
  <c r="AA2651" i="56"/>
  <c r="AA2260" i="56"/>
  <c r="AA3181" i="56"/>
  <c r="AA1359" i="56"/>
  <c r="AA1759" i="56"/>
  <c r="AA840" i="56"/>
  <c r="AA1986" i="56"/>
  <c r="AA564" i="56"/>
  <c r="AA3378" i="56"/>
  <c r="AA448" i="56"/>
  <c r="AA2579" i="56"/>
  <c r="AA2520" i="56"/>
  <c r="AA943" i="56"/>
  <c r="AA2034" i="56"/>
  <c r="AA3277" i="56"/>
  <c r="AA3254" i="56"/>
  <c r="AA256" i="56"/>
  <c r="AA2344" i="56"/>
  <c r="AA807" i="56"/>
  <c r="AA1097" i="56"/>
  <c r="AA1278" i="56"/>
  <c r="AA3037" i="56"/>
  <c r="AA397" i="56"/>
  <c r="AA2139" i="56"/>
  <c r="AA2620" i="56"/>
  <c r="AA1559" i="56"/>
  <c r="AA274" i="56"/>
  <c r="AA732" i="56"/>
  <c r="AA2318" i="56"/>
  <c r="AA1613" i="56"/>
  <c r="AA1212" i="56"/>
  <c r="AA2961" i="56"/>
  <c r="AA2959" i="56"/>
  <c r="AA3193" i="56"/>
  <c r="AA1437" i="56"/>
  <c r="AA2926" i="56"/>
  <c r="AA2238" i="56"/>
  <c r="AA2764" i="56"/>
  <c r="AA1826" i="56"/>
  <c r="AA3070" i="56"/>
  <c r="AA754" i="56"/>
  <c r="AA450" i="56"/>
  <c r="AA2509" i="56"/>
  <c r="AA3141" i="56"/>
  <c r="AA2321" i="56"/>
  <c r="AA1174" i="56"/>
  <c r="AA1173" i="56"/>
  <c r="AA170" i="56"/>
  <c r="AA674" i="56"/>
  <c r="AA3284" i="56"/>
  <c r="AA2864" i="56"/>
  <c r="AA3412" i="56"/>
  <c r="AA1465" i="56"/>
  <c r="AA2404" i="56"/>
  <c r="AA880" i="56"/>
  <c r="AA2323" i="56"/>
  <c r="AA608" i="56"/>
  <c r="AA3190" i="56"/>
  <c r="AA2726" i="56"/>
  <c r="AA138" i="56"/>
  <c r="AA1844" i="56"/>
  <c r="AA1472" i="56"/>
  <c r="AA2368" i="56"/>
  <c r="AA428" i="56"/>
  <c r="AA2135" i="56"/>
  <c r="AA1107" i="56"/>
  <c r="AA186" i="56"/>
  <c r="AA1246" i="56"/>
  <c r="AA83" i="56"/>
  <c r="AA2234" i="56"/>
  <c r="AA1493" i="56"/>
  <c r="AA2414" i="56"/>
  <c r="AA2087" i="56"/>
  <c r="AA3114" i="56"/>
  <c r="AA3373" i="56"/>
  <c r="AA1982" i="56"/>
  <c r="AA437" i="56"/>
  <c r="AA124" i="56"/>
  <c r="AA2767" i="56"/>
  <c r="AA168" i="56"/>
  <c r="AA2661" i="56"/>
  <c r="AA2984" i="56"/>
  <c r="AA1296" i="56"/>
  <c r="AA2119" i="56"/>
  <c r="AA940" i="56"/>
  <c r="AA3517" i="56"/>
  <c r="AA3256" i="56"/>
  <c r="AA3419" i="56"/>
  <c r="AA2259" i="56"/>
  <c r="AA2199" i="56"/>
  <c r="AA2901" i="56"/>
  <c r="AA3327" i="56"/>
  <c r="AA651" i="56"/>
  <c r="AA3480" i="56"/>
  <c r="AA439" i="56"/>
  <c r="AA2030" i="56"/>
  <c r="AA1249" i="56"/>
  <c r="AA652" i="56"/>
  <c r="AA60" i="56"/>
  <c r="AA2203" i="56"/>
  <c r="AA1196" i="56"/>
  <c r="AA3550" i="56"/>
  <c r="AA1251" i="56"/>
  <c r="AA3407" i="56"/>
  <c r="AA2446" i="56"/>
  <c r="AA1890" i="56"/>
  <c r="AA2510" i="56"/>
  <c r="AA2405" i="56"/>
  <c r="AA2294" i="56"/>
  <c r="AA2777" i="56"/>
  <c r="AA3346" i="56"/>
  <c r="AA3248" i="56"/>
  <c r="AA1351" i="56"/>
  <c r="AA2868" i="56"/>
  <c r="AA3086" i="56"/>
  <c r="AA1098" i="56"/>
  <c r="AA2190" i="56"/>
  <c r="AA3369" i="56"/>
  <c r="AA2553" i="56"/>
  <c r="AA2343" i="56"/>
  <c r="AA3199" i="56"/>
  <c r="AA2899" i="56"/>
  <c r="AA3409" i="56"/>
  <c r="AA1621" i="56"/>
  <c r="AA1724" i="56"/>
  <c r="AA2784" i="56"/>
  <c r="AA1591" i="56"/>
  <c r="AA2092" i="56"/>
  <c r="AA876" i="56"/>
  <c r="AA490" i="56"/>
  <c r="AA2816" i="56"/>
  <c r="AA1643" i="56"/>
  <c r="AA750" i="56"/>
  <c r="AA1073" i="56"/>
  <c r="AA1925" i="56"/>
  <c r="AA2514" i="56"/>
  <c r="AA254" i="56"/>
  <c r="AA721" i="56"/>
  <c r="AA568" i="56"/>
  <c r="AA457" i="56"/>
  <c r="AA3453" i="56"/>
  <c r="AA2313" i="56"/>
  <c r="AA1443" i="56"/>
  <c r="AA1587" i="56"/>
  <c r="AA2231" i="56"/>
  <c r="AA1707" i="56"/>
  <c r="AA2285" i="56"/>
  <c r="AA436" i="56"/>
  <c r="AA833" i="56"/>
  <c r="AA3420" i="56"/>
  <c r="AA1071" i="56"/>
  <c r="AA2710" i="56"/>
  <c r="AA990" i="56"/>
  <c r="AA219" i="56"/>
  <c r="AA723" i="56"/>
  <c r="AA2044" i="56"/>
  <c r="AA1136" i="56"/>
  <c r="AA1949" i="56"/>
  <c r="AA443" i="56"/>
  <c r="AA726" i="56"/>
  <c r="AA909" i="56"/>
  <c r="AA1917" i="56"/>
  <c r="AA1454" i="56"/>
  <c r="AA2745" i="56"/>
  <c r="AA1942" i="56"/>
  <c r="AA2591" i="56"/>
  <c r="AA1405" i="56"/>
  <c r="AA154" i="56"/>
  <c r="AA3431" i="56"/>
  <c r="AA1801" i="56"/>
  <c r="AA2611" i="56"/>
  <c r="AA1866" i="56"/>
  <c r="AA1300" i="56"/>
  <c r="AA575" i="56"/>
  <c r="AA2407" i="56"/>
  <c r="AA51" i="56"/>
  <c r="AA182" i="56"/>
  <c r="AA1909" i="56"/>
  <c r="AA2696" i="56"/>
  <c r="AA108" i="56"/>
  <c r="AA1211" i="56"/>
  <c r="AA2692" i="56"/>
  <c r="AA492" i="56"/>
  <c r="AA21" i="56"/>
  <c r="AA387" i="56"/>
  <c r="AA3092" i="56"/>
  <c r="AA1907" i="56"/>
  <c r="AA2095" i="56"/>
  <c r="AA857" i="56"/>
  <c r="AA266" i="56"/>
  <c r="AA1447" i="56"/>
  <c r="AA639" i="56"/>
  <c r="AA1760" i="56"/>
  <c r="AA1271" i="56"/>
  <c r="AA2960" i="56"/>
  <c r="AA488" i="56"/>
  <c r="AA2221" i="56"/>
  <c r="AA3094" i="56"/>
  <c r="AA2051" i="56"/>
  <c r="AA281" i="56"/>
  <c r="AA2258" i="56"/>
  <c r="AA2940" i="56"/>
  <c r="AA1001" i="56"/>
  <c r="AA822" i="56"/>
  <c r="AA50" i="56"/>
  <c r="AA1148" i="56"/>
  <c r="AA1905" i="56"/>
  <c r="AA1221" i="56"/>
  <c r="AA3408" i="56"/>
  <c r="AA617" i="56"/>
  <c r="AA417" i="56"/>
  <c r="AA3183" i="56"/>
  <c r="AA823" i="56"/>
  <c r="AA111" i="56"/>
  <c r="AA3375" i="56"/>
  <c r="AA3336" i="56"/>
  <c r="AA1193" i="56"/>
  <c r="AA1733" i="56"/>
  <c r="AA1574" i="56"/>
  <c r="AA2771" i="56"/>
  <c r="AA3062" i="56"/>
  <c r="AA1423" i="56"/>
  <c r="AA3244" i="56"/>
  <c r="AA251" i="56"/>
  <c r="AA1895" i="56"/>
  <c r="AA2932" i="56"/>
  <c r="AA56" i="56"/>
  <c r="AA536" i="56"/>
  <c r="AA1891" i="56"/>
  <c r="AA2015" i="56"/>
  <c r="AA2191" i="56"/>
  <c r="AA1871" i="56"/>
  <c r="AA3334" i="56"/>
  <c r="AA3088" i="56"/>
  <c r="AA2023" i="56"/>
  <c r="AA2493" i="56"/>
  <c r="AA3312" i="56"/>
  <c r="AA1646" i="56"/>
  <c r="AA708" i="56"/>
  <c r="AA3400" i="56"/>
  <c r="AA1914" i="56"/>
  <c r="AA3205" i="56"/>
  <c r="AA659" i="56"/>
  <c r="AA1403" i="56"/>
  <c r="AA2262" i="56"/>
  <c r="AA2834" i="56"/>
  <c r="AA156" i="56"/>
  <c r="AA1281" i="56"/>
  <c r="AA1190" i="56"/>
  <c r="AA3171" i="56"/>
  <c r="AA2508" i="56"/>
  <c r="AA816" i="56"/>
  <c r="AA3030" i="56"/>
  <c r="AA315" i="56"/>
  <c r="AA2942" i="56"/>
  <c r="AA1192" i="56"/>
  <c r="AA2458" i="56"/>
  <c r="AA1433" i="56"/>
  <c r="AA2301" i="56"/>
  <c r="AA2548" i="56"/>
  <c r="AA1149" i="56"/>
  <c r="AA646" i="56"/>
  <c r="AA3343" i="56"/>
  <c r="AA2277" i="56"/>
  <c r="AA2962" i="56"/>
  <c r="AA2778" i="56"/>
  <c r="AA2583" i="56"/>
  <c r="AA2167" i="56"/>
  <c r="AA165" i="56"/>
  <c r="AA2491" i="56"/>
  <c r="AA2665" i="56"/>
  <c r="AA556" i="56"/>
  <c r="AA344" i="56"/>
  <c r="AA1636" i="56"/>
  <c r="AA1595" i="56"/>
  <c r="AA2559" i="56"/>
  <c r="AA2055" i="56"/>
  <c r="AA109" i="56"/>
  <c r="AA923" i="56"/>
  <c r="AA2720" i="56"/>
  <c r="AA1259" i="56"/>
  <c r="AA3203" i="56"/>
  <c r="AA196" i="56"/>
  <c r="AA1855" i="56"/>
  <c r="AA1775" i="56"/>
  <c r="AA920" i="56"/>
  <c r="AA1806" i="56"/>
  <c r="AA3510" i="56"/>
  <c r="AA1069" i="56"/>
  <c r="AA587" i="56"/>
  <c r="AA1972" i="56"/>
  <c r="AA1483" i="56"/>
  <c r="AA1100" i="56"/>
  <c r="AA889" i="56"/>
  <c r="AA987" i="56"/>
  <c r="AA3122" i="56"/>
  <c r="AA2402" i="56"/>
  <c r="AA2243" i="56"/>
  <c r="AA2202" i="56"/>
  <c r="AA1128" i="56"/>
  <c r="AA3112" i="56"/>
  <c r="AA916" i="56"/>
  <c r="AA2373" i="56"/>
  <c r="AA1444" i="56"/>
  <c r="AA396" i="56"/>
  <c r="AA1331" i="56"/>
  <c r="AA1575" i="56"/>
  <c r="AA1389" i="56"/>
  <c r="AA1290" i="56"/>
  <c r="AA515" i="56"/>
  <c r="AA1498" i="56"/>
  <c r="AA2866" i="56"/>
  <c r="AA2655" i="56"/>
  <c r="AA1654" i="56"/>
  <c r="AA2232" i="56"/>
  <c r="AA2684" i="56"/>
  <c r="AA1266" i="56"/>
  <c r="AA2309" i="56"/>
  <c r="AA1189" i="56"/>
  <c r="AA2546" i="56"/>
  <c r="AA347" i="56"/>
  <c r="AA1179" i="56"/>
  <c r="AA321" i="56"/>
  <c r="AA2781" i="56"/>
  <c r="AA2346" i="56"/>
  <c r="AA2470" i="56"/>
  <c r="AA2722" i="56"/>
  <c r="AA3123" i="56"/>
  <c r="AA198" i="56"/>
  <c r="AA1201" i="56"/>
  <c r="AA670" i="56"/>
  <c r="AA974" i="56"/>
  <c r="AA2544" i="56"/>
  <c r="AA2545" i="56"/>
  <c r="AA1112" i="56"/>
  <c r="AA260" i="56"/>
  <c r="AA1441" i="56"/>
  <c r="AA3356" i="56"/>
  <c r="AA54" i="56"/>
  <c r="AA570" i="56"/>
  <c r="AA1663" i="56"/>
  <c r="AA904" i="56"/>
  <c r="AA767" i="56"/>
  <c r="AA671" i="56"/>
  <c r="AA3236" i="56"/>
  <c r="AA2113" i="56"/>
  <c r="AA2886" i="56"/>
  <c r="AA329" i="56"/>
  <c r="AA1631" i="56"/>
  <c r="AA1722" i="56"/>
  <c r="AA1031" i="56"/>
  <c r="AA2328" i="56"/>
  <c r="AA2366" i="56"/>
  <c r="AA3061" i="56"/>
  <c r="AA949" i="56"/>
  <c r="AA2126" i="56"/>
  <c r="AA401" i="56"/>
  <c r="AA692" i="56"/>
  <c r="AA2046" i="56"/>
  <c r="AA146" i="56"/>
  <c r="AA297" i="56"/>
  <c r="AA2468" i="56"/>
  <c r="AA922" i="56"/>
  <c r="AA3005" i="56"/>
  <c r="AA760" i="56"/>
  <c r="AA3218" i="56"/>
  <c r="AA3173" i="56"/>
  <c r="AA1004" i="56"/>
  <c r="AA275" i="56"/>
  <c r="AA3502" i="56"/>
  <c r="AA2289" i="56"/>
  <c r="AA261" i="56"/>
  <c r="AA962" i="56"/>
  <c r="AA3283" i="56"/>
  <c r="AA589" i="56"/>
  <c r="AA673" i="56"/>
  <c r="AA3022" i="56"/>
  <c r="AA2876" i="56"/>
  <c r="AA2761" i="56"/>
  <c r="AA233" i="56"/>
  <c r="AA2336" i="56"/>
  <c r="AA1715" i="56"/>
  <c r="AA2307" i="56"/>
  <c r="AA3377" i="56"/>
  <c r="AA2793" i="56"/>
  <c r="AA3095" i="56"/>
  <c r="AA250" i="56"/>
  <c r="AA1529" i="56"/>
  <c r="AA2403" i="56"/>
  <c r="AA483" i="56"/>
  <c r="AA705" i="56"/>
  <c r="AA1964" i="56"/>
  <c r="AA3418" i="56"/>
  <c r="AA753" i="56"/>
  <c r="AA3191" i="56"/>
  <c r="AA369" i="56"/>
  <c r="AA433" i="56"/>
  <c r="AA1669" i="56"/>
  <c r="AA2569" i="56"/>
  <c r="AA2577" i="56"/>
  <c r="AA1599" i="56"/>
  <c r="AA1580" i="56"/>
  <c r="AA3043" i="56"/>
  <c r="AA3333" i="56"/>
  <c r="AA332" i="56"/>
  <c r="AA3149" i="56"/>
  <c r="AA1634" i="56"/>
  <c r="AA645" i="56"/>
  <c r="AA632" i="56"/>
  <c r="AA2963" i="56"/>
  <c r="AA1198" i="56"/>
  <c r="AA2972" i="56"/>
  <c r="AA2819" i="56"/>
  <c r="AA3411" i="56"/>
  <c r="AA59" i="56"/>
  <c r="AA2958" i="56"/>
  <c r="AA2155" i="56"/>
  <c r="AA2535" i="56"/>
  <c r="AA3104" i="56"/>
  <c r="AA177" i="56"/>
  <c r="AA991" i="56"/>
  <c r="AA467" i="56"/>
  <c r="AA2384" i="56"/>
  <c r="AA1611" i="56"/>
  <c r="AA2483" i="56"/>
  <c r="AA948" i="56"/>
  <c r="AA842" i="56"/>
  <c r="AA2392" i="56"/>
  <c r="AA1044" i="56"/>
  <c r="AA2256" i="56"/>
  <c r="AA1879" i="56"/>
  <c r="AA2621" i="56"/>
  <c r="AA768" i="56"/>
  <c r="AA684" i="56"/>
  <c r="AA1770" i="56"/>
  <c r="AA2708" i="56"/>
  <c r="AA935" i="56"/>
  <c r="AA3280" i="56"/>
  <c r="AA714" i="56"/>
  <c r="AA1295" i="56"/>
  <c r="AA1662" i="56"/>
  <c r="AA3053" i="56"/>
  <c r="AA1027" i="56"/>
  <c r="AA2934" i="56"/>
  <c r="AA2412" i="56"/>
  <c r="AA120" i="56"/>
  <c r="AA955" i="56"/>
  <c r="AA2992" i="56"/>
  <c r="AA3469" i="56"/>
  <c r="AA1968" i="56"/>
  <c r="AA2158" i="56"/>
  <c r="AA2565" i="56"/>
  <c r="AA2142" i="56"/>
  <c r="AA3038" i="56"/>
  <c r="AA1929" i="56"/>
  <c r="AA3500" i="56"/>
  <c r="AA2869" i="56"/>
  <c r="AA885" i="56"/>
  <c r="AA3042" i="56"/>
  <c r="AA1598" i="56"/>
  <c r="AA1426" i="56"/>
  <c r="AA3164" i="56"/>
  <c r="AA784" i="56"/>
  <c r="AA1755" i="56"/>
  <c r="AA2636" i="56"/>
  <c r="AA2028" i="56"/>
  <c r="AA2159" i="56"/>
  <c r="AA1059" i="56"/>
  <c r="AA35" i="56"/>
  <c r="AA3234" i="56"/>
  <c r="AA919" i="56"/>
  <c r="AA689" i="56"/>
  <c r="AA1275" i="56"/>
  <c r="AA526" i="56"/>
  <c r="AA2980" i="56"/>
  <c r="AA1105" i="56"/>
  <c r="AA192" i="56"/>
  <c r="AA1137" i="56"/>
  <c r="AA1604" i="56"/>
  <c r="AA2701" i="56"/>
  <c r="AA2747" i="56"/>
  <c r="AA802" i="56"/>
  <c r="AA574" i="56"/>
  <c r="AA3076" i="56"/>
  <c r="AA3501" i="56"/>
  <c r="AA2333" i="56"/>
  <c r="AA55" i="56"/>
  <c r="AA3465" i="56"/>
  <c r="AA1514" i="56"/>
  <c r="AA2770" i="56"/>
  <c r="AA3397" i="56"/>
  <c r="AA1637" i="56"/>
  <c r="AA2408" i="56"/>
  <c r="AA2590" i="56"/>
  <c r="AA2360" i="56"/>
  <c r="AA682" i="56"/>
  <c r="AA2734" i="56"/>
  <c r="AA832" i="56"/>
  <c r="AA1573" i="56"/>
  <c r="AA2364" i="56"/>
  <c r="AA372" i="56"/>
  <c r="AA1034" i="56"/>
  <c r="AA208" i="56"/>
  <c r="AA604" i="56"/>
  <c r="AA1911" i="56"/>
  <c r="AA160" i="56"/>
  <c r="AA486" i="56"/>
  <c r="AA3504" i="56"/>
  <c r="AA867" i="56"/>
  <c r="AA2759" i="56"/>
  <c r="AA3060" i="56"/>
  <c r="AA1578" i="56"/>
  <c r="AA252" i="56"/>
  <c r="AA944" i="56"/>
  <c r="AA3541" i="56"/>
  <c r="AA3444" i="56"/>
  <c r="AA1815" i="56"/>
  <c r="AA2369" i="56"/>
  <c r="AA2420" i="56"/>
  <c r="AA2847" i="56"/>
  <c r="AA2079" i="56"/>
  <c r="AA2275" i="56"/>
  <c r="AA37" i="56"/>
  <c r="AA926" i="56"/>
  <c r="AA191" i="56"/>
  <c r="AA499" i="56"/>
  <c r="AA2970" i="56"/>
  <c r="AA3267" i="56"/>
  <c r="AA2820" i="56"/>
  <c r="AA1551" i="56"/>
  <c r="AA2062" i="56"/>
  <c r="AA1516" i="56"/>
  <c r="AA594" i="56"/>
  <c r="AA1282" i="56"/>
  <c r="AA325" i="56"/>
  <c r="AA271" i="56"/>
  <c r="AA2257" i="56"/>
  <c r="AA2775" i="56"/>
  <c r="AA1615" i="56"/>
  <c r="AA1939" i="56"/>
  <c r="AA380" i="56"/>
  <c r="AA2494" i="56"/>
  <c r="AA1385" i="56"/>
  <c r="AA700" i="56"/>
  <c r="AA874" i="56"/>
  <c r="AA1346" i="56"/>
  <c r="AA2888" i="56"/>
  <c r="AA2480" i="56"/>
  <c r="AA2482" i="56"/>
  <c r="AA1681" i="56"/>
  <c r="AA460" i="56"/>
  <c r="AA2464" i="56"/>
  <c r="AA2267" i="56"/>
  <c r="AA1697" i="56"/>
  <c r="AA1449" i="56"/>
  <c r="AA1709" i="56"/>
  <c r="AA981" i="56"/>
  <c r="AA517" i="56"/>
  <c r="AA1360" i="56"/>
  <c r="AA2723" i="56"/>
  <c r="AA521" i="56"/>
  <c r="AA2080" i="56"/>
  <c r="AA319" i="56"/>
  <c r="AA157" i="56"/>
  <c r="AA3169" i="56"/>
  <c r="AA3345" i="56"/>
  <c r="AA2094" i="56"/>
  <c r="AA1463" i="56"/>
  <c r="AA2617" i="56"/>
  <c r="AA1207" i="56"/>
  <c r="AA3121" i="56"/>
  <c r="AA1114" i="56"/>
  <c r="AA956" i="56"/>
  <c r="AA438" i="56"/>
  <c r="AA238" i="56"/>
  <c r="AA3027" i="56"/>
  <c r="AA3175" i="56"/>
  <c r="AA343" i="56"/>
  <c r="AA3445" i="56"/>
  <c r="AA2442" i="56"/>
  <c r="AA3046" i="56"/>
  <c r="AA1046" i="56"/>
  <c r="AA642" i="56"/>
  <c r="AA3293" i="56"/>
  <c r="AA1131" i="56"/>
  <c r="AA2716" i="56"/>
  <c r="AA1723" i="56"/>
  <c r="AA2246" i="56"/>
  <c r="AA2362" i="56"/>
  <c r="AA2117" i="56"/>
  <c r="AA2803" i="56"/>
  <c r="AA1470" i="56"/>
  <c r="AA2365" i="56"/>
  <c r="AA666" i="56"/>
  <c r="AA480" i="56"/>
  <c r="AA3100" i="56"/>
  <c r="AA3493" i="56"/>
  <c r="AA421" i="56"/>
  <c r="AA2843" i="56"/>
  <c r="AA3358" i="56"/>
  <c r="AA2270" i="56"/>
  <c r="AA3118" i="56"/>
  <c r="AA1009" i="56"/>
  <c r="AA2990" i="56"/>
  <c r="AA1397" i="56"/>
  <c r="AA1419" i="56"/>
  <c r="AA404" i="56"/>
  <c r="AA2163" i="56"/>
  <c r="AA1975" i="56"/>
  <c r="AA2830" i="56"/>
  <c r="AA3477" i="56"/>
  <c r="AA1486" i="56"/>
  <c r="AA2578" i="56"/>
  <c r="AA91" i="56"/>
  <c r="AA636" i="56"/>
  <c r="AA3187" i="56"/>
  <c r="AA1757" i="56"/>
  <c r="AA2320" i="56"/>
  <c r="AA3473" i="56"/>
  <c r="AA2140" i="56"/>
  <c r="AA2550" i="56"/>
  <c r="AA3316" i="56"/>
  <c r="AA367" i="56"/>
  <c r="AA2534" i="56"/>
  <c r="AA1438" i="56"/>
  <c r="AA2067" i="56"/>
  <c r="AA1335" i="56"/>
  <c r="AA2849" i="56"/>
  <c r="AA679" i="56"/>
  <c r="AA2265" i="56"/>
  <c r="AA2533" i="56"/>
  <c r="AA2099" i="56"/>
  <c r="AA228" i="56"/>
  <c r="AA503" i="56"/>
  <c r="AA374" i="56"/>
  <c r="AA2473" i="56"/>
  <c r="AA942" i="56"/>
  <c r="AA1094" i="56"/>
  <c r="AA1704" i="56"/>
  <c r="AA440" i="56"/>
  <c r="AA571" i="56"/>
  <c r="AA1161" i="56"/>
  <c r="AA910" i="56"/>
  <c r="AA1287" i="56"/>
  <c r="P42" i="56"/>
  <c r="D30" i="62"/>
  <c r="E4" i="62"/>
  <c r="P49" i="56"/>
  <c r="P32" i="56"/>
  <c r="J1" i="60" a="1"/>
  <c r="J88" i="60"/>
  <c r="J5" i="60"/>
  <c r="J85" i="60"/>
  <c r="J61" i="60"/>
  <c r="J97" i="60"/>
  <c r="J110" i="60"/>
  <c r="J111" i="60"/>
  <c r="J9" i="60"/>
  <c r="J64" i="60"/>
  <c r="J81" i="60"/>
  <c r="J31" i="60"/>
  <c r="J101" i="60"/>
  <c r="J48" i="60"/>
  <c r="J44" i="60"/>
  <c r="J63" i="60"/>
  <c r="J87" i="60"/>
  <c r="J46" i="60"/>
  <c r="J15" i="60"/>
  <c r="J89" i="60"/>
  <c r="J118" i="60"/>
  <c r="J113" i="60"/>
  <c r="J108" i="60"/>
  <c r="J121" i="60"/>
  <c r="J43" i="60"/>
  <c r="J19" i="60"/>
  <c r="J28" i="60"/>
  <c r="J82" i="60"/>
  <c r="J106" i="60"/>
  <c r="J103" i="60"/>
  <c r="J38" i="60"/>
  <c r="J56" i="60"/>
  <c r="J125" i="60"/>
  <c r="J98" i="60"/>
  <c r="J12" i="60"/>
  <c r="J67" i="60"/>
  <c r="J35" i="60"/>
  <c r="J120" i="60"/>
  <c r="J50" i="60"/>
  <c r="J20" i="60"/>
  <c r="J78" i="60"/>
  <c r="J7" i="60"/>
  <c r="J114" i="60"/>
  <c r="J37" i="60"/>
  <c r="J119" i="60"/>
  <c r="J58" i="60"/>
  <c r="J71" i="60"/>
  <c r="J75" i="60"/>
  <c r="J91" i="60"/>
  <c r="J116" i="60"/>
  <c r="J49" i="60"/>
  <c r="J18" i="60"/>
  <c r="J25" i="60"/>
  <c r="J90" i="60"/>
  <c r="J102" i="60"/>
  <c r="J52" i="60"/>
  <c r="J109" i="60"/>
  <c r="J73" i="60"/>
  <c r="J93" i="60"/>
  <c r="J117" i="60"/>
  <c r="J80" i="60"/>
  <c r="J99" i="60"/>
  <c r="J47" i="60"/>
  <c r="J96" i="60"/>
  <c r="J124" i="60"/>
  <c r="J36" i="60"/>
  <c r="J10" i="60"/>
  <c r="J40" i="60"/>
  <c r="J32" i="60"/>
  <c r="J11" i="60"/>
  <c r="J4" i="60"/>
  <c r="J16" i="60"/>
  <c r="J30" i="60"/>
  <c r="J104" i="60"/>
  <c r="J112" i="60"/>
  <c r="J76" i="60"/>
  <c r="J59" i="60"/>
  <c r="J69" i="60"/>
  <c r="J14" i="60"/>
  <c r="J105" i="60"/>
  <c r="J1" i="60"/>
  <c r="D29" i="62"/>
  <c r="J17" i="60"/>
  <c r="J45" i="60"/>
  <c r="J21" i="60"/>
  <c r="J60" i="60"/>
  <c r="J34" i="60"/>
  <c r="J51" i="60"/>
  <c r="J27" i="60"/>
  <c r="J22" i="60"/>
  <c r="J123" i="60"/>
  <c r="J107" i="60"/>
  <c r="J42" i="60"/>
  <c r="J77" i="60"/>
  <c r="J39" i="60"/>
  <c r="J62" i="60"/>
  <c r="J41" i="60"/>
  <c r="J79" i="60"/>
  <c r="J86" i="60"/>
  <c r="J2" i="60"/>
  <c r="J72" i="60"/>
  <c r="J33" i="60"/>
  <c r="J54" i="60"/>
  <c r="J23" i="60"/>
  <c r="J68" i="60"/>
  <c r="J83" i="60"/>
  <c r="J92" i="60"/>
  <c r="J100" i="60"/>
  <c r="J29" i="60"/>
  <c r="J94" i="60"/>
  <c r="J57" i="60"/>
  <c r="J95" i="60"/>
  <c r="J122" i="60"/>
  <c r="J24" i="60"/>
  <c r="J53" i="60"/>
  <c r="J126" i="60"/>
  <c r="J74" i="60"/>
  <c r="J8" i="60"/>
  <c r="J6" i="60"/>
  <c r="J70" i="60"/>
  <c r="J3" i="60"/>
  <c r="J55" i="60"/>
  <c r="J26" i="60"/>
  <c r="J13" i="60"/>
  <c r="J115" i="60"/>
  <c r="J66" i="60"/>
  <c r="J84" i="60"/>
  <c r="J65" i="60"/>
  <c r="P51" i="56"/>
  <c r="P64" i="56"/>
  <c r="P46" i="56"/>
  <c r="J23" i="56"/>
  <c r="T46" i="56"/>
  <c r="T36" i="56"/>
  <c r="T48" i="56"/>
  <c r="T53" i="56"/>
  <c r="T61" i="56"/>
  <c r="T66" i="56"/>
  <c r="T32" i="56"/>
  <c r="T63" i="56"/>
  <c r="T42" i="56"/>
  <c r="T50" i="56"/>
  <c r="T64" i="56"/>
  <c r="T49" i="56"/>
  <c r="T62" i="56"/>
  <c r="T31" i="56"/>
  <c r="T57" i="56"/>
  <c r="T47" i="56"/>
  <c r="T65" i="56"/>
  <c r="T45" i="56"/>
  <c r="T33" i="56"/>
  <c r="T59" i="56"/>
  <c r="T35" i="56"/>
  <c r="T37" i="56"/>
  <c r="T30" i="56"/>
  <c r="T43" i="56"/>
  <c r="T58" i="56"/>
  <c r="T34" i="56"/>
  <c r="T38" i="56"/>
  <c r="T39" i="56"/>
  <c r="T40" i="56"/>
  <c r="T41" i="56"/>
  <c r="T44" i="56"/>
  <c r="T51" i="56"/>
  <c r="T52" i="56"/>
  <c r="T54" i="56"/>
  <c r="T55" i="56"/>
  <c r="T56" i="56"/>
  <c r="T60" i="56"/>
  <c r="U30" i="56" a="1"/>
  <c r="N1" i="45"/>
  <c r="N21" i="45"/>
  <c r="N20" i="45"/>
  <c r="N22" i="45"/>
  <c r="U30" i="56" l="1"/>
  <c r="I18" i="55"/>
  <c r="O21" i="45"/>
  <c r="N12" i="45"/>
  <c r="N7" i="45"/>
  <c r="U205" i="45"/>
  <c r="U47" i="45"/>
  <c r="U203" i="45"/>
  <c r="U232" i="45"/>
  <c r="U153" i="45"/>
  <c r="U30" i="45"/>
  <c r="U237" i="45"/>
  <c r="U146" i="45"/>
  <c r="U191" i="45"/>
  <c r="U201" i="45"/>
  <c r="U206" i="45"/>
  <c r="U26" i="45"/>
  <c r="J7" i="51"/>
  <c r="U97" i="45"/>
  <c r="U83" i="45"/>
  <c r="U87" i="45"/>
  <c r="U143" i="45"/>
  <c r="U173" i="45"/>
  <c r="U77" i="45"/>
  <c r="U200" i="45"/>
  <c r="G20" i="50"/>
  <c r="U40" i="45"/>
  <c r="U74" i="45"/>
  <c r="U4" i="45"/>
  <c r="U227" i="45"/>
  <c r="U22" i="45"/>
  <c r="U43" i="45"/>
  <c r="U253" i="45"/>
  <c r="U64" i="45"/>
  <c r="U67" i="45"/>
  <c r="U190" i="45"/>
  <c r="U120" i="45"/>
  <c r="U45" i="45"/>
  <c r="N18" i="45"/>
  <c r="N15" i="45"/>
  <c r="U100" i="45"/>
  <c r="U182" i="45"/>
  <c r="U167" i="45"/>
  <c r="U63" i="45"/>
  <c r="U192" i="45"/>
  <c r="U262" i="45"/>
  <c r="U82" i="45"/>
  <c r="U58" i="45"/>
  <c r="U254" i="45"/>
  <c r="U252" i="45"/>
  <c r="U207" i="45"/>
  <c r="U46" i="45"/>
  <c r="U86" i="45"/>
  <c r="U259" i="45"/>
  <c r="U245" i="45"/>
  <c r="U75" i="45"/>
  <c r="U5" i="45"/>
  <c r="U260" i="45"/>
  <c r="U213" i="45"/>
  <c r="U149" i="45"/>
  <c r="U19" i="45"/>
  <c r="U84" i="45"/>
  <c r="G15" i="50"/>
  <c r="U119" i="45"/>
  <c r="U8" i="45"/>
  <c r="U194" i="45"/>
  <c r="U123" i="45"/>
  <c r="U218" i="45"/>
  <c r="U88" i="45"/>
  <c r="G5" i="50"/>
  <c r="U7" i="45"/>
  <c r="U110" i="45"/>
  <c r="U216" i="45"/>
  <c r="U226" i="45"/>
  <c r="U161" i="45"/>
  <c r="U122" i="45"/>
  <c r="U255" i="45"/>
  <c r="G18" i="50"/>
  <c r="U156" i="45"/>
  <c r="U10" i="45"/>
  <c r="U172" i="45"/>
  <c r="G8" i="50"/>
  <c r="U141" i="45"/>
  <c r="U198" i="45"/>
  <c r="U44" i="45"/>
  <c r="U160" i="45"/>
  <c r="U145" i="45"/>
  <c r="G3" i="50"/>
  <c r="U95" i="45"/>
  <c r="U50" i="45"/>
  <c r="U236" i="45"/>
  <c r="G10" i="50"/>
  <c r="U170" i="45"/>
  <c r="U102" i="45"/>
  <c r="U148" i="45"/>
  <c r="U241" i="45"/>
  <c r="U248" i="45"/>
  <c r="U243" i="45"/>
  <c r="U231" i="45"/>
  <c r="G4" i="50"/>
  <c r="U118" i="45"/>
  <c r="U186" i="45"/>
  <c r="U81" i="45"/>
  <c r="U168" i="45"/>
  <c r="U219" i="45"/>
  <c r="U137" i="45"/>
  <c r="U66" i="45"/>
  <c r="U175" i="45"/>
  <c r="U222" i="45"/>
  <c r="U38" i="45"/>
  <c r="U169" i="45"/>
  <c r="U28" i="45"/>
  <c r="N19" i="45"/>
  <c r="N10" i="45"/>
  <c r="N9" i="45"/>
  <c r="U140" i="45"/>
  <c r="U127" i="45"/>
  <c r="G11" i="50"/>
  <c r="U234" i="45"/>
  <c r="U93" i="45"/>
  <c r="U65" i="45"/>
  <c r="U126" i="45"/>
  <c r="U124" i="45"/>
  <c r="U18" i="45"/>
  <c r="U157" i="45"/>
  <c r="U76" i="45"/>
  <c r="U217" i="45"/>
  <c r="U215" i="45"/>
  <c r="U51" i="45"/>
  <c r="U107" i="45"/>
  <c r="U228" i="45"/>
  <c r="U57" i="45"/>
  <c r="U199" i="45"/>
  <c r="U48" i="45"/>
  <c r="U214" i="45"/>
  <c r="U151" i="45"/>
  <c r="U114" i="45"/>
  <c r="G9" i="50"/>
  <c r="U134" i="45"/>
  <c r="U6" i="45"/>
  <c r="U73" i="45"/>
  <c r="U164" i="45"/>
  <c r="U246" i="45"/>
  <c r="U135" i="45"/>
  <c r="G6" i="50"/>
  <c r="U247" i="45"/>
  <c r="U92" i="45"/>
  <c r="U54" i="45"/>
  <c r="U181" i="45"/>
  <c r="U212" i="45"/>
  <c r="U176" i="45"/>
  <c r="U25" i="45"/>
  <c r="U233" i="45"/>
  <c r="U55" i="45"/>
  <c r="U162" i="45"/>
  <c r="U242" i="45"/>
  <c r="U31" i="45"/>
  <c r="U211" i="45"/>
  <c r="U180" i="45"/>
  <c r="U72" i="45"/>
  <c r="U142" i="45"/>
  <c r="U17" i="45"/>
  <c r="U158" i="45"/>
  <c r="U261" i="45"/>
  <c r="U71" i="45"/>
  <c r="U23" i="45"/>
  <c r="U154" i="45"/>
  <c r="U117" i="45"/>
  <c r="U68" i="45"/>
  <c r="N13" i="45"/>
  <c r="U179" i="45"/>
  <c r="U37" i="45"/>
  <c r="J5" i="51"/>
  <c r="U59" i="45"/>
  <c r="U187" i="45"/>
  <c r="U251" i="45"/>
  <c r="N8" i="45"/>
  <c r="U16" i="45"/>
  <c r="U128" i="45"/>
  <c r="U150" i="45"/>
  <c r="U159" i="45"/>
  <c r="U204" i="45"/>
  <c r="U32" i="45"/>
  <c r="U9" i="45"/>
  <c r="U62" i="45"/>
  <c r="U108" i="45"/>
  <c r="U36" i="45"/>
  <c r="U209" i="45"/>
  <c r="U121" i="45"/>
  <c r="U225" i="45"/>
  <c r="U80" i="45"/>
  <c r="U130" i="45"/>
  <c r="U155" i="45"/>
  <c r="U105" i="45"/>
  <c r="U70" i="45"/>
  <c r="G12" i="50"/>
  <c r="U131" i="45"/>
  <c r="U230" i="45"/>
  <c r="U79" i="45"/>
  <c r="U96" i="45"/>
  <c r="U53" i="45"/>
  <c r="U104" i="45"/>
  <c r="U193" i="45"/>
  <c r="U89" i="45"/>
  <c r="N14" i="45"/>
  <c r="N11" i="45"/>
  <c r="G14" i="50"/>
  <c r="U20" i="45"/>
  <c r="U163" i="45"/>
  <c r="U125" i="45"/>
  <c r="U208" i="45"/>
  <c r="U24" i="45"/>
  <c r="U29" i="45"/>
  <c r="U188" i="45"/>
  <c r="U221" i="45"/>
  <c r="U42" i="45"/>
  <c r="U189" i="45"/>
  <c r="U136" i="45"/>
  <c r="G13" i="50"/>
  <c r="U229" i="45"/>
  <c r="U238" i="45"/>
  <c r="U112" i="45"/>
  <c r="N17" i="45"/>
  <c r="N16" i="45"/>
  <c r="U15" i="45"/>
  <c r="U60" i="45"/>
  <c r="U33" i="45"/>
  <c r="U21" i="45"/>
  <c r="U220" i="45"/>
  <c r="U98" i="45"/>
  <c r="U49" i="45"/>
  <c r="G17" i="50"/>
  <c r="U165" i="45"/>
  <c r="U174" i="45"/>
  <c r="U138" i="45"/>
  <c r="U195" i="45"/>
  <c r="U144" i="45"/>
  <c r="U235" i="45"/>
  <c r="U210" i="45"/>
  <c r="U35" i="45"/>
  <c r="U27" i="45"/>
  <c r="U12" i="45"/>
  <c r="U101" i="45"/>
  <c r="U3" i="45"/>
  <c r="U90" i="45"/>
  <c r="U85" i="45"/>
  <c r="G2" i="50"/>
  <c r="U239" i="45"/>
  <c r="U11" i="45"/>
  <c r="U240" i="45"/>
  <c r="U99" i="45"/>
  <c r="U183" i="45"/>
  <c r="U106" i="45"/>
  <c r="U139" i="45"/>
  <c r="U202" i="45"/>
  <c r="U257" i="45"/>
  <c r="U147" i="45"/>
  <c r="U256" i="45"/>
  <c r="U132" i="45"/>
  <c r="J6" i="51"/>
  <c r="U223" i="45"/>
  <c r="U78" i="45"/>
  <c r="U184" i="45"/>
  <c r="U94" i="45"/>
  <c r="U109" i="45"/>
  <c r="G16" i="50"/>
  <c r="U196" i="45"/>
  <c r="U129" i="45"/>
  <c r="U197" i="45"/>
  <c r="U115" i="45"/>
  <c r="U258" i="45"/>
  <c r="U250" i="45"/>
  <c r="U249" i="45"/>
  <c r="U91" i="45"/>
  <c r="U103" i="45"/>
  <c r="U244" i="45"/>
  <c r="U224" i="45"/>
  <c r="U61" i="45"/>
  <c r="U113" i="45"/>
  <c r="U41" i="45"/>
  <c r="N4" i="45"/>
  <c r="G7" i="50"/>
  <c r="U116" i="45"/>
  <c r="U34" i="45"/>
  <c r="U111" i="45"/>
  <c r="U52" i="45"/>
  <c r="N5" i="45"/>
  <c r="U171" i="45"/>
  <c r="G19" i="50"/>
  <c r="U69" i="45"/>
  <c r="U166" i="45"/>
  <c r="U185" i="45"/>
  <c r="U13" i="45"/>
  <c r="U39" i="45"/>
  <c r="N6" i="45"/>
  <c r="U152" i="45"/>
  <c r="U14" i="45"/>
  <c r="U178" i="45"/>
  <c r="U56" i="45"/>
  <c r="U177" i="45"/>
  <c r="U133" i="45"/>
  <c r="O22" i="45"/>
  <c r="H16" i="50"/>
  <c r="H53" i="49" s="1"/>
  <c r="O16" i="45"/>
  <c r="H13" i="50"/>
  <c r="H51" i="49" s="1"/>
  <c r="H12" i="50"/>
  <c r="H50" i="49" s="1"/>
  <c r="O10" i="45"/>
  <c r="H5" i="50"/>
  <c r="H43" i="49" s="1"/>
  <c r="O17" i="45"/>
  <c r="H14" i="50"/>
  <c r="O8" i="45"/>
  <c r="O19" i="45"/>
  <c r="H15" i="50"/>
  <c r="H52" i="49" s="1"/>
  <c r="H20" i="50"/>
  <c r="H57" i="49" s="1"/>
  <c r="H2" i="50"/>
  <c r="O11" i="45"/>
  <c r="O13" i="45"/>
  <c r="O15" i="45"/>
  <c r="O7" i="45"/>
  <c r="O4" i="45"/>
  <c r="H17" i="50"/>
  <c r="H54" i="49" s="1"/>
  <c r="O9" i="45"/>
  <c r="H18" i="50"/>
  <c r="H55" i="49" s="1"/>
  <c r="O6" i="45"/>
  <c r="O20" i="45"/>
  <c r="H19" i="50"/>
  <c r="H56" i="49"/>
  <c r="H4" i="50"/>
  <c r="H42" i="49" s="1"/>
  <c r="H7" i="50"/>
  <c r="H45" i="49" s="1"/>
  <c r="H3" i="50"/>
  <c r="H41" i="49" s="1"/>
  <c r="O12" i="45"/>
  <c r="H9" i="50"/>
  <c r="H47" i="49" s="1"/>
  <c r="H6" i="50"/>
  <c r="H44" i="49"/>
  <c r="H11" i="50"/>
  <c r="H49" i="49" s="1"/>
  <c r="H10" i="50"/>
  <c r="H48" i="49" s="1"/>
  <c r="O5" i="45"/>
  <c r="H8" i="50"/>
  <c r="H46" i="49" s="1"/>
  <c r="O14" i="45"/>
  <c r="O18" i="45"/>
  <c r="J4" i="51"/>
  <c r="C28" i="85"/>
  <c r="D14" i="85"/>
  <c r="J1" i="83" a="1"/>
  <c r="C27" i="85"/>
  <c r="D15" i="85"/>
  <c r="J71" i="83"/>
  <c r="J87" i="83"/>
  <c r="J7" i="83"/>
  <c r="J25" i="83"/>
  <c r="J125" i="83"/>
  <c r="J109" i="83"/>
  <c r="J45" i="83"/>
  <c r="J114" i="83"/>
  <c r="J51" i="83"/>
  <c r="J116" i="83"/>
  <c r="J117" i="83"/>
  <c r="J106" i="83"/>
  <c r="J12" i="83"/>
  <c r="J16" i="83"/>
  <c r="J100" i="83"/>
  <c r="J46" i="83"/>
  <c r="J73" i="83"/>
  <c r="J89" i="83"/>
  <c r="J26" i="83"/>
  <c r="J104" i="83"/>
  <c r="J124" i="83"/>
  <c r="J38" i="83"/>
  <c r="J120" i="83"/>
  <c r="J63" i="83"/>
  <c r="J115" i="83"/>
  <c r="J20" i="83"/>
  <c r="J17" i="83"/>
  <c r="J92" i="83"/>
  <c r="J83" i="83"/>
  <c r="J53" i="83"/>
  <c r="J80" i="83"/>
  <c r="J22" i="83"/>
  <c r="J119" i="83"/>
  <c r="J49" i="83"/>
  <c r="J82" i="83"/>
  <c r="J61" i="83"/>
  <c r="J19" i="83"/>
  <c r="J10" i="83"/>
  <c r="J47" i="83"/>
  <c r="J1" i="83"/>
  <c r="J44" i="83"/>
  <c r="J96" i="83"/>
  <c r="J41" i="83"/>
  <c r="J107" i="83"/>
  <c r="J68" i="83"/>
  <c r="J23" i="83"/>
  <c r="J110" i="83"/>
  <c r="J43" i="83"/>
  <c r="J29" i="83"/>
  <c r="J4" i="83"/>
  <c r="J57" i="83"/>
  <c r="J48" i="83"/>
  <c r="J36" i="83"/>
  <c r="J6" i="83"/>
  <c r="J74" i="83"/>
  <c r="J3" i="83"/>
  <c r="J122" i="83"/>
  <c r="J59" i="83"/>
  <c r="J14" i="83"/>
  <c r="J64" i="83"/>
  <c r="J37" i="83"/>
  <c r="J121" i="83"/>
  <c r="J72" i="83"/>
  <c r="J113" i="83"/>
  <c r="J33" i="83"/>
  <c r="J112" i="83"/>
  <c r="J98" i="83"/>
  <c r="J42" i="83"/>
  <c r="J28" i="83"/>
  <c r="J50" i="83"/>
  <c r="J34" i="83"/>
  <c r="J35" i="83"/>
  <c r="J101" i="83"/>
  <c r="J76" i="83"/>
  <c r="J9" i="83"/>
  <c r="J62" i="83"/>
  <c r="J27" i="83"/>
  <c r="J56" i="83"/>
  <c r="J60" i="83"/>
  <c r="J5" i="83"/>
  <c r="J55" i="83"/>
  <c r="J91" i="83"/>
  <c r="J86" i="83"/>
  <c r="J11" i="83"/>
  <c r="J15" i="83"/>
  <c r="J105" i="83"/>
  <c r="J31" i="83"/>
  <c r="J66" i="83"/>
  <c r="J85" i="83"/>
  <c r="J39" i="83"/>
  <c r="J90" i="83"/>
  <c r="J97" i="83"/>
  <c r="J21" i="83"/>
  <c r="J84" i="83"/>
  <c r="J103" i="83"/>
  <c r="J94" i="83"/>
  <c r="J111" i="83"/>
  <c r="J78" i="83"/>
  <c r="J40" i="83"/>
  <c r="J24" i="83"/>
  <c r="J13" i="83"/>
  <c r="J69" i="83"/>
  <c r="J95" i="83"/>
  <c r="J75" i="83"/>
  <c r="J99" i="83"/>
  <c r="J52" i="83"/>
  <c r="J81" i="83"/>
  <c r="J65" i="83"/>
  <c r="J93" i="83"/>
  <c r="J70" i="83"/>
  <c r="J77" i="83"/>
  <c r="J88" i="83"/>
  <c r="J30" i="83"/>
  <c r="J118" i="83"/>
  <c r="J54" i="83"/>
  <c r="J32" i="83"/>
  <c r="J58" i="83"/>
  <c r="J67" i="83"/>
  <c r="J18" i="83"/>
  <c r="J123" i="83"/>
  <c r="J126" i="83"/>
  <c r="J79" i="83"/>
  <c r="J8" i="83"/>
  <c r="J108" i="83"/>
  <c r="J102" i="83"/>
  <c r="J2" i="83"/>
  <c r="D27" i="85"/>
  <c r="D29" i="85"/>
  <c r="D30" i="85"/>
  <c r="E4" i="85"/>
  <c r="U2" i="86"/>
  <c r="AA17" i="79"/>
  <c r="AA19" i="79" a="1"/>
  <c r="AA2274" i="79"/>
  <c r="AA1086" i="79"/>
  <c r="AA1351" i="79"/>
  <c r="AA1539" i="79"/>
  <c r="AA723" i="79"/>
  <c r="AA2672" i="79"/>
  <c r="AA2837" i="79"/>
  <c r="AA1124" i="79"/>
  <c r="AA1245" i="79"/>
  <c r="AA533" i="79"/>
  <c r="AA781" i="79"/>
  <c r="AA332" i="79"/>
  <c r="AA951" i="79"/>
  <c r="AA446" i="79"/>
  <c r="AA462" i="79"/>
  <c r="AA353" i="79"/>
  <c r="AA2626" i="79"/>
  <c r="AA321" i="79"/>
  <c r="AA2543" i="79"/>
  <c r="AA31" i="79"/>
  <c r="AA211" i="79"/>
  <c r="AA1398" i="79"/>
  <c r="AA2854" i="79"/>
  <c r="AA3529" i="79"/>
  <c r="AA3416" i="79"/>
  <c r="AA2039" i="79"/>
  <c r="AA3247" i="79"/>
  <c r="AA3314" i="79"/>
  <c r="AA1413" i="79"/>
  <c r="AA2802" i="79"/>
  <c r="AA2572" i="79"/>
  <c r="AA133" i="79"/>
  <c r="AA2763" i="79"/>
  <c r="AA2983" i="79"/>
  <c r="AA3505" i="79"/>
  <c r="AA429" i="79"/>
  <c r="AA671" i="79"/>
  <c r="AA3099" i="79"/>
  <c r="AA1222" i="79"/>
  <c r="AA1125" i="79"/>
  <c r="AA2598" i="79"/>
  <c r="AA2479" i="79"/>
  <c r="AA470" i="79"/>
  <c r="AA2761" i="79"/>
  <c r="AA1329" i="79"/>
  <c r="AA2528" i="79"/>
  <c r="AA2025" i="79"/>
  <c r="AA977" i="79"/>
  <c r="AA1977" i="79"/>
  <c r="AA2240" i="79"/>
  <c r="AA608" i="79"/>
  <c r="AA23" i="79"/>
  <c r="AA1595" i="79"/>
  <c r="AA1648" i="79"/>
  <c r="AA2153" i="79"/>
  <c r="AA2441" i="79"/>
  <c r="AA1956" i="79"/>
  <c r="AA1680" i="79"/>
  <c r="AA179" i="79"/>
  <c r="AA3006" i="79"/>
  <c r="AA765" i="79"/>
  <c r="AA538" i="79"/>
  <c r="AA1122" i="79"/>
  <c r="AA1049" i="79"/>
  <c r="AA3123" i="79"/>
  <c r="AA809" i="79"/>
  <c r="AA1162" i="79"/>
  <c r="AA2712" i="79"/>
  <c r="AA354" i="79"/>
  <c r="AA3057" i="79"/>
  <c r="AA2931" i="79"/>
  <c r="AA710" i="79"/>
  <c r="AA3311" i="79"/>
  <c r="AA3359" i="79"/>
  <c r="AA1829" i="79"/>
  <c r="AA2667" i="79"/>
  <c r="AA3300" i="79"/>
  <c r="AA2310" i="79"/>
  <c r="AA3382" i="79"/>
  <c r="AA507" i="79"/>
  <c r="AA2893" i="79"/>
  <c r="AA2973" i="79"/>
  <c r="AA1423" i="79"/>
  <c r="AA2211" i="79"/>
  <c r="AA1619" i="79"/>
  <c r="AA815" i="79"/>
  <c r="AA1037" i="79"/>
  <c r="AA3420" i="79"/>
  <c r="AA3018" i="79"/>
  <c r="AA1121" i="79"/>
  <c r="AA2175" i="79"/>
  <c r="AA3073" i="79"/>
  <c r="AA746" i="79"/>
  <c r="AA675" i="79"/>
  <c r="AA1228" i="79"/>
  <c r="AA363" i="79"/>
  <c r="AA1133" i="79"/>
  <c r="AA2428" i="79"/>
  <c r="AA416" i="79"/>
  <c r="AA2830" i="79"/>
  <c r="AA1641" i="79"/>
  <c r="AA3453" i="79"/>
  <c r="AA2640" i="79"/>
  <c r="AA1629" i="79"/>
  <c r="AA855" i="79"/>
  <c r="AA708" i="79"/>
  <c r="AA913" i="79"/>
  <c r="AA2075" i="79"/>
  <c r="AA48" i="79"/>
  <c r="AA3386" i="79"/>
  <c r="AA1601" i="79"/>
  <c r="AA941" i="79"/>
  <c r="AA870" i="79"/>
  <c r="AA2100" i="79"/>
  <c r="AA1624" i="79"/>
  <c r="AA1360" i="79"/>
  <c r="AA2381" i="79"/>
  <c r="AA1709" i="79"/>
  <c r="AA3012" i="79"/>
  <c r="AA1088" i="79"/>
  <c r="AA2198" i="79"/>
  <c r="AA497" i="79"/>
  <c r="AA2760" i="79"/>
  <c r="AA694" i="79"/>
  <c r="AA2916" i="79"/>
  <c r="AA2034" i="79"/>
  <c r="AA857" i="79"/>
  <c r="AA1147" i="79"/>
  <c r="AA1991" i="79"/>
  <c r="AA2535" i="79"/>
  <c r="AA814" i="79"/>
  <c r="AA2976" i="79"/>
  <c r="AA2574" i="79"/>
  <c r="AA1609" i="79"/>
  <c r="AA2311" i="79"/>
  <c r="AA253" i="79"/>
  <c r="AA2575" i="79"/>
  <c r="AA2671" i="79"/>
  <c r="AA53" i="79"/>
  <c r="AA1653" i="79"/>
  <c r="AA2285" i="79"/>
  <c r="AA824" i="79"/>
  <c r="AA918" i="79"/>
  <c r="AA1165" i="79"/>
  <c r="AA3354" i="79"/>
  <c r="AA1528" i="79"/>
  <c r="AA667" i="79"/>
  <c r="AA3433" i="79"/>
  <c r="AA621" i="79"/>
  <c r="AA3443" i="79"/>
  <c r="AA161" i="79"/>
  <c r="AA3407" i="79"/>
  <c r="AA1258" i="79"/>
  <c r="AA676" i="79"/>
  <c r="AA2455" i="79"/>
  <c r="AA2993" i="79"/>
  <c r="AA1766" i="79"/>
  <c r="AA487" i="79"/>
  <c r="AA433" i="79"/>
  <c r="AA2081" i="79"/>
  <c r="AA359" i="79"/>
  <c r="AA2056" i="79"/>
  <c r="AA715" i="79"/>
  <c r="AA1816" i="79"/>
  <c r="AA2636" i="79"/>
  <c r="AA2779" i="79"/>
  <c r="AA3101" i="79"/>
  <c r="AA2740" i="79"/>
  <c r="AA1781" i="79"/>
  <c r="AA2271" i="79"/>
  <c r="AA2654" i="79"/>
  <c r="AA1571" i="79"/>
  <c r="AA3355" i="79"/>
  <c r="AA2277" i="79"/>
  <c r="AA3288" i="79"/>
  <c r="AA3459" i="79"/>
  <c r="AA1682" i="79"/>
  <c r="AA2011" i="79"/>
  <c r="AA886" i="79"/>
  <c r="AA3151" i="79"/>
  <c r="AA2183" i="79"/>
  <c r="AA209" i="79"/>
  <c r="AA916" i="79"/>
  <c r="AA3238" i="79"/>
  <c r="AA1913" i="79"/>
  <c r="AA3375" i="79"/>
  <c r="AA2946" i="79"/>
  <c r="AA618" i="79"/>
  <c r="AA1995" i="79"/>
  <c r="AA3187" i="79"/>
  <c r="AA978" i="79"/>
  <c r="AA2206" i="79"/>
  <c r="AA1123" i="79"/>
  <c r="AA1749" i="79"/>
  <c r="AA973" i="79"/>
  <c r="AA2757" i="79"/>
  <c r="AA1283" i="79"/>
  <c r="AA3372" i="79"/>
  <c r="AA2499" i="79"/>
  <c r="AA175" i="79"/>
  <c r="AA1832" i="79"/>
  <c r="AA328" i="79"/>
  <c r="AA949" i="79"/>
  <c r="AA2960" i="79"/>
  <c r="AA739" i="79"/>
  <c r="AA1496" i="79"/>
  <c r="AA3177" i="79"/>
  <c r="AA3305" i="79"/>
  <c r="AA62" i="79"/>
  <c r="AA1425" i="79"/>
  <c r="AA1340" i="79"/>
  <c r="AA638" i="79"/>
  <c r="AA1645" i="79"/>
  <c r="AA1679" i="79"/>
  <c r="AA71" i="79"/>
  <c r="AA200" i="79"/>
  <c r="AA249" i="79"/>
  <c r="AA1457" i="79"/>
  <c r="AA2724" i="79"/>
  <c r="AA2874" i="79"/>
  <c r="AA3195" i="79"/>
  <c r="AA2339" i="79"/>
  <c r="AA1034" i="79"/>
  <c r="AA924" i="79"/>
  <c r="AA1626" i="79"/>
  <c r="AA3437" i="79"/>
  <c r="AA3233" i="79"/>
  <c r="AA3391" i="79"/>
  <c r="AA2888" i="79"/>
  <c r="AA872" i="79"/>
  <c r="AA2159" i="79"/>
  <c r="AA955" i="79"/>
  <c r="AA1544" i="79"/>
  <c r="AA3544" i="79"/>
  <c r="AA140" i="79"/>
  <c r="AA478" i="79"/>
  <c r="AA953" i="79"/>
  <c r="AA1929" i="79"/>
  <c r="AA2903" i="79"/>
  <c r="AA2062" i="79"/>
  <c r="AA1827" i="79"/>
  <c r="AA2801" i="79"/>
  <c r="AA3260" i="79"/>
  <c r="AA2320" i="79"/>
  <c r="AA3174" i="79"/>
  <c r="AA2437" i="79"/>
  <c r="AA2731" i="79"/>
  <c r="AA1969" i="79"/>
  <c r="AA237" i="79"/>
  <c r="AA405" i="79"/>
  <c r="AA1108" i="79"/>
  <c r="AA819" i="79"/>
  <c r="AA1029" i="79"/>
  <c r="AA3202" i="79"/>
  <c r="AA2434" i="79"/>
  <c r="AA3107" i="79"/>
  <c r="AA3206" i="79"/>
  <c r="AA3509" i="79"/>
  <c r="AA792" i="79"/>
  <c r="AA2917" i="79"/>
  <c r="AA395" i="79"/>
  <c r="AA112" i="79"/>
  <c r="AA1388" i="79"/>
  <c r="AA650" i="79"/>
  <c r="AA3494" i="79"/>
  <c r="AA1385" i="79"/>
  <c r="AA3304" i="79"/>
  <c r="AA2595" i="79"/>
  <c r="AA3074" i="79"/>
  <c r="AA3144" i="79"/>
  <c r="AA3457" i="79"/>
  <c r="AA2914" i="79"/>
  <c r="AA2119" i="79"/>
  <c r="AA451" i="79"/>
  <c r="AA1331" i="79"/>
  <c r="AA2766" i="79"/>
  <c r="AA597" i="79"/>
  <c r="AA2378" i="79"/>
  <c r="AA2518" i="79"/>
  <c r="AA369" i="79"/>
  <c r="AA864" i="79"/>
  <c r="AA1293" i="79"/>
  <c r="AA1681" i="79"/>
  <c r="AA1718" i="79"/>
  <c r="AA2293" i="79"/>
  <c r="AA464" i="79"/>
  <c r="AA458" i="79"/>
  <c r="AA2944" i="79"/>
  <c r="AA2170" i="79"/>
  <c r="AA76" i="79"/>
  <c r="AA848" i="79"/>
  <c r="AA2772" i="79"/>
  <c r="AA2529" i="79"/>
  <c r="AA138" i="79"/>
  <c r="AA2877" i="79"/>
  <c r="AA1330" i="79"/>
  <c r="AA2191" i="79"/>
  <c r="AA3261" i="79"/>
  <c r="AA1248" i="79"/>
  <c r="AA3221" i="79"/>
  <c r="AA382" i="79"/>
  <c r="AA2520" i="79"/>
  <c r="AA1183" i="79"/>
  <c r="AA835" i="79"/>
  <c r="AA652" i="79"/>
  <c r="AA2289" i="79"/>
  <c r="AA1447" i="79"/>
  <c r="AA250" i="79"/>
  <c r="AA407" i="79"/>
  <c r="AA298" i="79"/>
  <c r="AA2697" i="79"/>
  <c r="AA3021" i="79"/>
  <c r="AA1274" i="79"/>
  <c r="AA3309" i="79"/>
  <c r="AA1663" i="79"/>
  <c r="AA1001" i="79"/>
  <c r="AA2490" i="79"/>
  <c r="AA1716" i="79"/>
  <c r="AA61" i="79"/>
  <c r="AA3518" i="79"/>
  <c r="AA2107" i="79"/>
  <c r="AA1156" i="79"/>
  <c r="AA220" i="79"/>
  <c r="AA2235" i="79"/>
  <c r="AA1983" i="79"/>
  <c r="AA223" i="79"/>
  <c r="AA896" i="79"/>
  <c r="AA28" i="79"/>
  <c r="AA1919" i="79"/>
  <c r="AA1387" i="79"/>
  <c r="AA2009" i="79"/>
  <c r="AA360" i="79"/>
  <c r="AA552" i="79"/>
  <c r="AA1249" i="79"/>
  <c r="AA2298" i="79"/>
  <c r="AA2000" i="79"/>
  <c r="AA1674" i="79"/>
  <c r="AA444" i="79"/>
  <c r="AA853" i="79"/>
  <c r="AA3008" i="79"/>
  <c r="AA3516" i="79"/>
  <c r="AA1712" i="79"/>
  <c r="AA1926" i="79"/>
  <c r="AA2430" i="79"/>
  <c r="AA1904" i="79"/>
  <c r="AA634" i="79"/>
  <c r="AA2031" i="79"/>
  <c r="AA1814" i="79"/>
  <c r="AA2689" i="79"/>
  <c r="AA425" i="79"/>
  <c r="AA3292" i="79"/>
  <c r="AA2108" i="79"/>
  <c r="AA1506" i="79"/>
  <c r="AA3533" i="79"/>
  <c r="AA2227" i="79"/>
  <c r="AA199" i="79"/>
  <c r="AA1883" i="79"/>
  <c r="AA2375" i="79"/>
  <c r="AA840" i="79"/>
  <c r="AA2703" i="79"/>
  <c r="AA1694" i="79"/>
  <c r="AA802" i="79"/>
  <c r="AA3159" i="79"/>
  <c r="AA2319" i="79"/>
  <c r="AA3297" i="79"/>
  <c r="AA2065" i="79"/>
  <c r="AA2221" i="79"/>
  <c r="AA155" i="79"/>
  <c r="AA1504" i="79"/>
  <c r="AA2525" i="79"/>
  <c r="AA1376" i="79"/>
  <c r="AA1052" i="79"/>
  <c r="AA1056" i="79"/>
  <c r="AA1796" i="79"/>
  <c r="AA760" i="79"/>
  <c r="AA2288" i="79"/>
  <c r="AA1171" i="79"/>
  <c r="AA2867" i="79"/>
  <c r="AA1268" i="79"/>
  <c r="AA2418" i="79"/>
  <c r="AA2506" i="79"/>
  <c r="AA2232" i="79"/>
  <c r="AA267" i="79"/>
  <c r="AA274" i="79"/>
  <c r="AA1370" i="79"/>
  <c r="AA2217" i="79"/>
  <c r="AA3255" i="79"/>
  <c r="AA1063" i="79"/>
  <c r="AA1869" i="79"/>
  <c r="AA2205" i="79"/>
  <c r="AA1789" i="79"/>
  <c r="AA1922" i="79"/>
  <c r="AA1967" i="79"/>
  <c r="AA2088" i="79"/>
  <c r="AA3031" i="79"/>
  <c r="AA2368" i="79"/>
  <c r="AA1536" i="79"/>
  <c r="AA3302" i="79"/>
  <c r="AA2674" i="79"/>
  <c r="AA166" i="79"/>
  <c r="AA1203" i="79"/>
  <c r="AA1932" i="79"/>
  <c r="AA1106" i="79"/>
  <c r="AA651" i="79"/>
  <c r="AA262" i="79"/>
  <c r="AA1790" i="79"/>
  <c r="AA1745" i="79"/>
  <c r="AA2817" i="79"/>
  <c r="AA2371" i="79"/>
  <c r="AA2638" i="79"/>
  <c r="AA1040" i="79"/>
  <c r="AA1664" i="79"/>
  <c r="AA1692" i="79"/>
  <c r="AA894" i="79"/>
  <c r="AA1815" i="79"/>
  <c r="AA1382" i="79"/>
  <c r="AA1390" i="79"/>
  <c r="AA2041" i="79"/>
  <c r="AA483" i="79"/>
  <c r="AA3378" i="79"/>
  <c r="AA1511" i="79"/>
  <c r="AA1389" i="79"/>
  <c r="AA117" i="79"/>
  <c r="AA1309" i="79"/>
  <c r="AA1415" i="79"/>
  <c r="AA2131" i="79"/>
  <c r="AA3454" i="79"/>
  <c r="AA3338" i="79"/>
  <c r="AA391" i="79"/>
  <c r="AA1345" i="79"/>
  <c r="AA406" i="79"/>
  <c r="AA567" i="79"/>
  <c r="AA2584" i="79"/>
  <c r="AA3033" i="79"/>
  <c r="AA1826" i="79"/>
  <c r="AA880" i="79"/>
  <c r="AA1095" i="79"/>
  <c r="AA3013" i="79"/>
  <c r="AA1395" i="79"/>
  <c r="AA247" i="79"/>
  <c r="AA2282" i="79"/>
  <c r="AA3009" i="79"/>
  <c r="AA3172" i="79"/>
  <c r="AA1896" i="79"/>
  <c r="AA1151" i="79"/>
  <c r="AA3323" i="79"/>
  <c r="AA736" i="79"/>
  <c r="AA975" i="79"/>
  <c r="AA1806" i="79"/>
  <c r="AA3349" i="79"/>
  <c r="AA132" i="79"/>
  <c r="AA1161" i="79"/>
  <c r="AA3341" i="79"/>
  <c r="AA1159" i="79"/>
  <c r="AA777" i="79"/>
  <c r="AA3388" i="79"/>
  <c r="AA1548" i="79"/>
  <c r="AA3117" i="79"/>
  <c r="AA325" i="79"/>
  <c r="AA2129" i="79"/>
  <c r="AA475" i="79"/>
  <c r="AA2244" i="79"/>
  <c r="AA2058" i="79"/>
  <c r="AA636" i="79"/>
  <c r="AA532" i="79"/>
  <c r="AA481" i="79"/>
  <c r="AA3336" i="79"/>
  <c r="AA2296" i="79"/>
  <c r="AA654" i="79"/>
  <c r="AA868" i="79"/>
  <c r="AA3154" i="79"/>
  <c r="AA509" i="79"/>
  <c r="AA1072" i="79"/>
  <c r="AA501" i="79"/>
  <c r="AA1297" i="79"/>
  <c r="AA2589" i="79"/>
  <c r="AA1093" i="79"/>
  <c r="AA1906" i="79"/>
  <c r="AA139" i="79"/>
  <c r="AA435" i="79"/>
  <c r="AA629" i="79"/>
  <c r="AA3110" i="79"/>
  <c r="AA3445" i="79"/>
  <c r="AA2773" i="79"/>
  <c r="AA309" i="79"/>
  <c r="AA184" i="79"/>
  <c r="AA2818" i="79"/>
  <c r="AA279" i="79"/>
  <c r="AA3350" i="79"/>
  <c r="AA467" i="79"/>
  <c r="AA3125" i="79"/>
  <c r="AA947" i="79"/>
  <c r="AA2948" i="79"/>
  <c r="AA1460" i="79"/>
  <c r="AA632" i="79"/>
  <c r="AA1954" i="79"/>
  <c r="AA205" i="79"/>
  <c r="AA3258" i="79"/>
  <c r="AA831" i="79"/>
  <c r="AA905" i="79"/>
  <c r="AA615" i="79"/>
  <c r="AA1488" i="79"/>
  <c r="AA721" i="79"/>
  <c r="AA1675" i="79"/>
  <c r="AA3070" i="79"/>
  <c r="AA1081" i="79"/>
  <c r="AA2652" i="79"/>
  <c r="AA1639" i="79"/>
  <c r="AA992" i="79"/>
  <c r="AA2485" i="79"/>
  <c r="AA3362" i="79"/>
  <c r="AA378" i="79"/>
  <c r="AA2625" i="79"/>
  <c r="AA1196" i="79"/>
  <c r="AA1527" i="79"/>
  <c r="AA417" i="79"/>
  <c r="AA111" i="79"/>
  <c r="AA1431" i="79"/>
  <c r="AA3279" i="79"/>
  <c r="AA1459" i="79"/>
  <c r="AA1432" i="79"/>
  <c r="AA427" i="79"/>
  <c r="AA1775" i="79"/>
  <c r="AA668" i="79"/>
  <c r="AA40" i="79"/>
  <c r="AA1210" i="79"/>
  <c r="AA293" i="79"/>
  <c r="AA1043" i="79"/>
  <c r="AA2407" i="79"/>
  <c r="AA54" i="79"/>
  <c r="AA1840" i="79"/>
  <c r="AA904" i="79"/>
  <c r="AA1338" i="79"/>
  <c r="AA2713" i="79"/>
  <c r="AA662" i="79"/>
  <c r="AA1565" i="79"/>
  <c r="AA3114" i="79"/>
  <c r="AA3278" i="79"/>
  <c r="AA2905" i="79"/>
  <c r="AA2750" i="79"/>
  <c r="AA3229" i="79"/>
  <c r="AA2330" i="79"/>
  <c r="AA2433" i="79"/>
  <c r="AA3166" i="79"/>
  <c r="AA2964" i="79"/>
  <c r="AA2145" i="79"/>
  <c r="AA1736" i="79"/>
  <c r="AA3409" i="79"/>
  <c r="AA454" i="79"/>
  <c r="AA2995" i="79"/>
  <c r="AA2176" i="79"/>
  <c r="AA547" i="79"/>
  <c r="AA2140" i="79"/>
  <c r="AA594" i="79"/>
  <c r="AA3507" i="79"/>
  <c r="AA1731" i="79"/>
  <c r="AA162" i="79"/>
  <c r="AA3317" i="79"/>
  <c r="AA1759" i="79"/>
  <c r="AA881" i="79"/>
  <c r="AA2848" i="79"/>
  <c r="AA2194" i="79"/>
  <c r="AA3143" i="79"/>
  <c r="AA1871" i="79"/>
  <c r="AA640" i="79"/>
  <c r="AA2789" i="79"/>
  <c r="AA2179" i="79"/>
  <c r="AA3449" i="79"/>
  <c r="AA641" i="79"/>
  <c r="AA1417" i="79"/>
  <c r="AA1955" i="79"/>
  <c r="AA1442" i="79"/>
  <c r="AA788" i="79"/>
  <c r="AA2748" i="79"/>
  <c r="AA2753" i="79"/>
  <c r="AA971" i="79"/>
  <c r="AA1020" i="79"/>
  <c r="AA2717" i="79"/>
  <c r="AA687" i="79"/>
  <c r="AA3173" i="79"/>
  <c r="AA783" i="79"/>
  <c r="AA2764" i="79"/>
  <c r="AA2338" i="79"/>
  <c r="AA3231" i="79"/>
  <c r="AA1866" i="79"/>
  <c r="AA488" i="79"/>
  <c r="AA1185" i="79"/>
  <c r="AA2008" i="79"/>
  <c r="AA413" i="79"/>
  <c r="AA2606" i="79"/>
  <c r="AA3005" i="79"/>
  <c r="AA863" i="79"/>
  <c r="AA1594" i="79"/>
  <c r="AA1148" i="79"/>
  <c r="AA1448" i="79"/>
  <c r="AA1079" i="79"/>
  <c r="AA2601" i="79"/>
  <c r="AA2033" i="79"/>
  <c r="AA2648" i="79"/>
  <c r="AA2776" i="79"/>
  <c r="AA503" i="79"/>
  <c r="AA362" i="79"/>
  <c r="AA3380" i="79"/>
  <c r="AA3523" i="79"/>
  <c r="AA79" i="79"/>
  <c r="AA657" i="79"/>
  <c r="AA2744" i="79"/>
  <c r="AA2193" i="79"/>
  <c r="AA292" i="79"/>
  <c r="AA1202" i="79"/>
  <c r="AA1344" i="79"/>
  <c r="AA1105" i="79"/>
  <c r="AA524" i="79"/>
  <c r="AA189" i="79"/>
  <c r="AA60" i="79"/>
  <c r="AA619" i="79"/>
  <c r="AA3131" i="79"/>
  <c r="AA3346" i="79"/>
  <c r="AA1028" i="79"/>
  <c r="AA2722" i="79"/>
  <c r="AA1272" i="79"/>
  <c r="AA2662" i="79"/>
  <c r="AA1805" i="79"/>
  <c r="AA2725" i="79"/>
  <c r="AA2928" i="79"/>
  <c r="AA1039" i="79"/>
  <c r="AA2567" i="79"/>
  <c r="AA3227" i="79"/>
  <c r="AA873" i="79"/>
  <c r="AA2094" i="79"/>
  <c r="AA443" i="79"/>
  <c r="AA2524" i="79"/>
  <c r="AA1811" i="79"/>
  <c r="AA1471" i="79"/>
  <c r="AA3108" i="79"/>
  <c r="AA2566" i="79"/>
  <c r="AA3285" i="79"/>
  <c r="AA3312" i="79"/>
  <c r="AA2634" i="79"/>
  <c r="AA275" i="79"/>
  <c r="AA1189" i="79"/>
  <c r="AA3320" i="79"/>
  <c r="AA1620" i="79"/>
  <c r="AA713" i="79"/>
  <c r="AA1005" i="79"/>
  <c r="AA1187" i="79"/>
  <c r="AA1953" i="79"/>
  <c r="AA1948" i="79"/>
  <c r="AA944" i="79"/>
  <c r="AA2168" i="79"/>
  <c r="AA2178" i="79"/>
  <c r="AA1598" i="79"/>
  <c r="AA1366" i="79"/>
  <c r="AA2120" i="79"/>
  <c r="AA728" i="79"/>
  <c r="AA1416" i="79"/>
  <c r="AA920" i="79"/>
  <c r="AA1174" i="79"/>
  <c r="AA2356" i="79"/>
  <c r="AA1305" i="79"/>
  <c r="AA3054" i="79"/>
  <c r="AA351" i="79"/>
  <c r="AA2393" i="79"/>
  <c r="AA3358" i="79"/>
  <c r="AA2331" i="79"/>
  <c r="AA2562" i="79"/>
  <c r="AA399" i="79"/>
  <c r="AA2864" i="79"/>
  <c r="AA1582" i="79"/>
  <c r="AA1270" i="79"/>
  <c r="AA3365" i="79"/>
  <c r="AA834" i="79"/>
  <c r="AA2869" i="79"/>
  <c r="AA1436" i="79"/>
  <c r="AA558" i="79"/>
  <c r="AA2297" i="79"/>
  <c r="AA1757" i="79"/>
  <c r="AA3027" i="79"/>
  <c r="AA1278" i="79"/>
  <c r="AA295" i="79"/>
  <c r="AA3113" i="79"/>
  <c r="AA561" i="79"/>
  <c r="AA119" i="79"/>
  <c r="AA1704" i="79"/>
  <c r="AA131" i="79"/>
  <c r="AA3164" i="79"/>
  <c r="AA800" i="79"/>
  <c r="AA254" i="79"/>
  <c r="AA2935" i="79"/>
  <c r="AA518" i="79"/>
  <c r="AA1778" i="79"/>
  <c r="AA1023" i="79"/>
  <c r="AA2095" i="79"/>
  <c r="AA2673" i="79"/>
  <c r="AA3090" i="79"/>
  <c r="AA2661" i="79"/>
  <c r="AA1514" i="79"/>
  <c r="AA748" i="79"/>
  <c r="AA2021" i="79"/>
  <c r="AA1280" i="79"/>
  <c r="AA2152" i="79"/>
  <c r="AA1958" i="79"/>
  <c r="AA2210" i="79"/>
  <c r="AA1538" i="79"/>
  <c r="AA2637" i="79"/>
  <c r="AA3265" i="79"/>
  <c r="AA412" i="79"/>
  <c r="AA1229" i="79"/>
  <c r="AA3545" i="79"/>
  <c r="AA749" i="79"/>
  <c r="AA2762" i="79"/>
  <c r="AA2920" i="79"/>
  <c r="AA3130" i="79"/>
  <c r="AA43" i="79"/>
  <c r="AA3171" i="79"/>
  <c r="AA103" i="79"/>
  <c r="AA196" i="79"/>
  <c r="AA1479" i="79"/>
  <c r="AA3102" i="79"/>
  <c r="AA2501" i="79"/>
  <c r="AA3126" i="79"/>
  <c r="AA2787" i="79"/>
  <c r="AA3340" i="79"/>
  <c r="AA377" i="79"/>
  <c r="AA1465" i="79"/>
  <c r="AA190" i="79"/>
  <c r="AA141" i="79"/>
  <c r="AA310" i="79"/>
  <c r="AA3071" i="79"/>
  <c r="AA3467" i="79"/>
  <c r="AA1723" i="79"/>
  <c r="AA1798" i="79"/>
  <c r="AA1069" i="79"/>
  <c r="AA2087" i="79"/>
  <c r="AA1232" i="79"/>
  <c r="AA3147" i="79"/>
  <c r="AA342" i="79"/>
  <c r="AA989" i="79"/>
  <c r="AA2189" i="79"/>
  <c r="AA830" i="79"/>
  <c r="AA645" i="79"/>
  <c r="AA3513" i="79"/>
  <c r="AA3242" i="79"/>
  <c r="AA2344" i="79"/>
  <c r="AA1371" i="79"/>
  <c r="AA381" i="79"/>
  <c r="AA314" i="79"/>
  <c r="AA2694" i="79"/>
  <c r="AA2669" i="79"/>
  <c r="AA1071" i="79"/>
  <c r="AA2113" i="79"/>
  <c r="AA2248" i="79"/>
  <c r="AA3079" i="79"/>
  <c r="AA1068" i="79"/>
  <c r="AA1267" i="79"/>
  <c r="AA38" i="79"/>
  <c r="AA2318" i="79"/>
  <c r="AA1849" i="79"/>
  <c r="AA1868" i="79"/>
  <c r="AA2551" i="79"/>
  <c r="AA3526" i="79"/>
  <c r="AA3501" i="79"/>
  <c r="AA1891" i="79"/>
  <c r="AA2387" i="79"/>
  <c r="AA750" i="79"/>
  <c r="AA1244" i="79"/>
  <c r="AA2663" i="79"/>
  <c r="AA2139" i="79"/>
  <c r="AA1722" i="79"/>
  <c r="AA1420" i="79"/>
  <c r="AA2668" i="79"/>
  <c r="AA26" i="79"/>
  <c r="AA2317" i="79"/>
  <c r="AA856" i="79"/>
  <c r="AA2333" i="79"/>
  <c r="AA883" i="79"/>
  <c r="AA335" i="79"/>
  <c r="AA3061" i="79"/>
  <c r="AA2687" i="79"/>
  <c r="AA1939" i="79"/>
  <c r="AA2134" i="79"/>
  <c r="AA477" i="79"/>
  <c r="AA494" i="79"/>
  <c r="AA702" i="79"/>
  <c r="AA2842" i="79"/>
  <c r="AA2470" i="79"/>
  <c r="AA1057" i="79"/>
  <c r="AA598" i="79"/>
  <c r="AA498" i="79"/>
  <c r="AA2530" i="79"/>
  <c r="AA1505" i="79"/>
  <c r="AA411" i="79"/>
  <c r="AA1534" i="79"/>
  <c r="AA1941" i="79"/>
  <c r="AA693" i="79"/>
  <c r="AA891" i="79"/>
  <c r="AA3019" i="79"/>
  <c r="AA2281" i="79"/>
  <c r="AA2809" i="79"/>
  <c r="AA2238" i="79"/>
  <c r="AA3032" i="79"/>
  <c r="AA1705" i="79"/>
  <c r="AA176" i="79"/>
  <c r="AA3345" i="79"/>
  <c r="AA520" i="79"/>
  <c r="AA2483" i="79"/>
  <c r="AA1813" i="79"/>
  <c r="AA2091" i="79"/>
  <c r="AA358" i="79"/>
  <c r="AA1978" i="79"/>
  <c r="AA1411" i="79"/>
  <c r="AA3543" i="79"/>
  <c r="AA3060" i="79"/>
  <c r="AA153" i="79"/>
  <c r="AA1486" i="79"/>
  <c r="AA219" i="79"/>
  <c r="AA577" i="79"/>
  <c r="AA2799" i="79"/>
  <c r="AA2597" i="79"/>
  <c r="AA3329" i="79"/>
  <c r="AA289" i="79"/>
  <c r="AA304" i="79"/>
  <c r="AA3178" i="79"/>
  <c r="AA614" i="79"/>
  <c r="AA145" i="79"/>
  <c r="AA1075" i="79"/>
  <c r="AA798" i="79"/>
  <c r="AA1655" i="79"/>
  <c r="AA658" i="79"/>
  <c r="AA2765" i="79"/>
  <c r="AA3075" i="79"/>
  <c r="AA1552" i="79"/>
  <c r="AA2305" i="79"/>
  <c r="AA1290" i="79"/>
  <c r="AA576" i="79"/>
  <c r="AA2264" i="79"/>
  <c r="AA3155" i="79"/>
  <c r="AA3165" i="79"/>
  <c r="AA1135" i="79"/>
  <c r="AA2063" i="79"/>
  <c r="AA1097" i="79"/>
  <c r="AA2325" i="79"/>
  <c r="AA213" i="79"/>
  <c r="AA2578" i="79"/>
  <c r="AA2076" i="79"/>
  <c r="AA2351" i="79"/>
  <c r="AA2016" i="79"/>
  <c r="AA2061" i="79"/>
  <c r="AA1166" i="79"/>
  <c r="AA1160" i="79"/>
  <c r="AA56" i="79"/>
  <c r="AA3466" i="79"/>
  <c r="AA2286" i="79"/>
  <c r="AA3492" i="79"/>
  <c r="AA2655" i="79"/>
  <c r="AA3384" i="79"/>
  <c r="AA1061" i="79"/>
  <c r="AA1568" i="79"/>
  <c r="AA3119" i="79"/>
  <c r="AA2962" i="79"/>
  <c r="AA225" i="79"/>
  <c r="AA747" i="79"/>
  <c r="AA1484" i="79"/>
  <c r="AA929" i="79"/>
  <c r="AA408" i="79"/>
  <c r="AA486" i="79"/>
  <c r="AA2099" i="79"/>
  <c r="AA3419" i="79"/>
  <c r="AA246" i="79"/>
  <c r="AA348" i="79"/>
  <c r="AA224" i="79"/>
  <c r="AA1650" i="79"/>
  <c r="AA1372" i="79"/>
  <c r="AA2569" i="79"/>
  <c r="AA128" i="79"/>
  <c r="AA493" i="79"/>
  <c r="AA876" i="79"/>
  <c r="AA1421" i="79"/>
  <c r="AA3276" i="79"/>
  <c r="AA3522" i="79"/>
  <c r="AA1610" i="79"/>
  <c r="AA1703" i="79"/>
  <c r="AA1802" i="79"/>
  <c r="AA2576" i="79"/>
  <c r="AA1719" i="79"/>
  <c r="AA1476" i="79"/>
  <c r="AA1441" i="79"/>
  <c r="AA1976" i="79"/>
  <c r="AA865" i="79"/>
  <c r="AA782" i="79"/>
  <c r="AA2788" i="79"/>
  <c r="AA92" i="79"/>
  <c r="AA2727" i="79"/>
  <c r="AA812" i="79"/>
  <c r="AA1495" i="79"/>
  <c r="AA1393" i="79"/>
  <c r="AA1957" i="79"/>
  <c r="AA2932" i="79"/>
  <c r="AA1657" i="79"/>
  <c r="AA32" i="79"/>
  <c r="AA3275" i="79"/>
  <c r="AA2045" i="79"/>
  <c r="AA3531" i="79"/>
  <c r="AA622" i="79"/>
  <c r="AA2216" i="79"/>
  <c r="AA1461" i="79"/>
  <c r="AA1998" i="79"/>
  <c r="AA3306" i="79"/>
  <c r="AA2149" i="79"/>
  <c r="AA2066" i="79"/>
  <c r="AA3220" i="79"/>
  <c r="AA169" i="79"/>
  <c r="AA1102" i="79"/>
  <c r="AA2484" i="79"/>
  <c r="AA421" i="79"/>
  <c r="AA717" i="79"/>
  <c r="AA2020" i="79"/>
  <c r="AA2195" i="79"/>
  <c r="AA2610" i="79"/>
  <c r="AA3040" i="79"/>
  <c r="AA137" i="79"/>
  <c r="AA2247" i="79"/>
  <c r="AA1727" i="79"/>
  <c r="AA1965" i="79"/>
  <c r="AA115" i="79"/>
  <c r="AA770" i="79"/>
  <c r="AA909" i="79"/>
  <c r="AA2911" i="79"/>
  <c r="AA305" i="79"/>
  <c r="AA1887" i="79"/>
  <c r="AA837" i="79"/>
  <c r="AA2591" i="79"/>
  <c r="AA3127" i="79"/>
  <c r="AA3089" i="79"/>
  <c r="AA2486" i="79"/>
  <c r="AA3324" i="79"/>
  <c r="AA1747" i="79"/>
  <c r="AA134" i="79"/>
  <c r="AA906" i="79"/>
  <c r="AA974" i="79"/>
  <c r="AA1950" i="79"/>
  <c r="AA1500" i="79"/>
  <c r="AA1780" i="79"/>
  <c r="AA85" i="79"/>
  <c r="AA2759" i="79"/>
  <c r="AA1209" i="79"/>
  <c r="AA1197" i="79"/>
  <c r="AA1673" i="79"/>
  <c r="AA1485" i="79"/>
  <c r="AA2136" i="79"/>
  <c r="AA2559" i="79"/>
  <c r="AA344" i="79"/>
  <c r="AA2823" i="79"/>
  <c r="AA1559" i="79"/>
  <c r="AA233" i="79"/>
  <c r="AA1899" i="79"/>
  <c r="AA2497" i="79"/>
  <c r="AA1590" i="79"/>
  <c r="AA1569" i="79"/>
  <c r="AA528" i="79"/>
  <c r="AA172" i="79"/>
  <c r="AA1000" i="79"/>
  <c r="AA968" i="79"/>
  <c r="AA1078" i="79"/>
  <c r="AA730" i="79"/>
  <c r="AA1863" i="79"/>
  <c r="AA1843" i="79"/>
  <c r="AA1588" i="79"/>
  <c r="AA2312" i="79"/>
  <c r="AA3211" i="79"/>
  <c r="AA1150" i="79"/>
  <c r="AA2889" i="79"/>
  <c r="AA3283" i="79"/>
  <c r="AA192" i="79"/>
  <c r="AA3394" i="79"/>
  <c r="AA277" i="79"/>
  <c r="AA1489" i="79"/>
  <c r="AA2609" i="79"/>
  <c r="AA127" i="79"/>
  <c r="AA1141" i="79"/>
  <c r="AA123" i="79"/>
  <c r="AA933" i="79"/>
  <c r="AA2043" i="79"/>
  <c r="AA2545" i="79"/>
  <c r="AA1365" i="79"/>
  <c r="AA322" i="79"/>
  <c r="AA1666" i="79"/>
  <c r="AA2838" i="79"/>
  <c r="AA1180" i="79"/>
  <c r="AA2996" i="79"/>
  <c r="AA3487" i="79"/>
  <c r="AA245" i="79"/>
  <c r="AA1327" i="79"/>
  <c r="AA3050" i="79"/>
  <c r="AA1960" i="79"/>
  <c r="AA2657" i="79"/>
  <c r="AA663" i="79"/>
  <c r="AA2051" i="79"/>
  <c r="AA2980" i="79"/>
  <c r="AA3246" i="79"/>
  <c r="AA555" i="79"/>
  <c r="AA1026" i="79"/>
  <c r="AA2771" i="79"/>
  <c r="AA617" i="79"/>
  <c r="AA3364" i="79"/>
  <c r="AA2736" i="79"/>
  <c r="AA887" i="79"/>
  <c r="AA2829" i="79"/>
  <c r="AA822" i="79"/>
  <c r="AA701" i="79"/>
  <c r="AA2872" i="79"/>
  <c r="AA1377" i="79"/>
  <c r="AA2396" i="79"/>
  <c r="AA1041" i="79"/>
  <c r="AA2390" i="79"/>
  <c r="AA603" i="79"/>
  <c r="AA257" i="79"/>
  <c r="AA703" i="79"/>
  <c r="AA409" i="79"/>
  <c r="AA1690" i="79"/>
  <c r="AA1259" i="79"/>
  <c r="AA3463" i="79"/>
  <c r="AA1860" i="79"/>
  <c r="AA84" i="79"/>
  <c r="AA1765" i="79"/>
  <c r="AA1226" i="79"/>
  <c r="AA1456" i="79"/>
  <c r="AA3180" i="79"/>
  <c r="AA2496" i="79"/>
  <c r="AA226" i="79"/>
  <c r="AA631" i="79"/>
  <c r="AA2421" i="79"/>
  <c r="AA1427" i="79"/>
  <c r="AA41" i="79"/>
  <c r="AA1928" i="79"/>
  <c r="AA1475" i="79"/>
  <c r="AA170" i="79"/>
  <c r="AA1251" i="79"/>
  <c r="AA313" i="79"/>
  <c r="AA191" i="79"/>
  <c r="AA1853" i="79"/>
  <c r="AA2803" i="79"/>
  <c r="AA3325" i="79"/>
  <c r="AA2580" i="79"/>
  <c r="AA1691" i="79"/>
  <c r="AA1491" i="79"/>
  <c r="AA581" i="79"/>
  <c r="AA1444" i="79"/>
  <c r="AA3210" i="79"/>
  <c r="AA1611" i="79"/>
  <c r="AA98" i="79"/>
  <c r="AA2896" i="79"/>
  <c r="AA3331" i="79"/>
  <c r="AA1612" i="79"/>
  <c r="AA828" i="79"/>
  <c r="AA338" i="79"/>
  <c r="AA2683" i="79"/>
  <c r="AA1556" i="79"/>
  <c r="AA1695" i="79"/>
  <c r="AA500" i="79"/>
  <c r="AA2602" i="79"/>
  <c r="AA2067" i="79"/>
  <c r="AA2544" i="79"/>
  <c r="AA1418" i="79"/>
  <c r="AA943" i="79"/>
  <c r="AA3550" i="79"/>
  <c r="AA704" i="79"/>
  <c r="AA2546" i="79"/>
  <c r="AA1478" i="79"/>
  <c r="AA3160" i="79"/>
  <c r="AA2059" i="79"/>
  <c r="AA820" i="79"/>
  <c r="AA2111" i="79"/>
  <c r="AA35" i="79"/>
  <c r="AA2272" i="79"/>
  <c r="AA3383" i="79"/>
  <c r="AA2647" i="79"/>
  <c r="AA2608" i="79"/>
  <c r="AA2224" i="79"/>
  <c r="AA784" i="79"/>
  <c r="AA1943" i="79"/>
  <c r="AA1760" i="79"/>
  <c r="AA980" i="79"/>
  <c r="AA101" i="79"/>
  <c r="AA308" i="79"/>
  <c r="AA158" i="79"/>
  <c r="AA3039" i="79"/>
  <c r="AA1770" i="79"/>
  <c r="AA1239" i="79"/>
  <c r="AA2431" i="79"/>
  <c r="AA506" i="79"/>
  <c r="AA2735" i="79"/>
  <c r="AA689" i="79"/>
  <c r="AA2925" i="79"/>
  <c r="AA1635" i="79"/>
  <c r="AA3232" i="79"/>
  <c r="AA2963" i="79"/>
  <c r="AA2795" i="79"/>
  <c r="AA2824" i="79"/>
  <c r="AA3342" i="79"/>
  <c r="AA1730" i="79"/>
  <c r="AA311" i="79"/>
  <c r="AA3132" i="79"/>
  <c r="AA2857" i="79"/>
  <c r="AA3053" i="79"/>
  <c r="AA1288" i="79"/>
  <c r="AA1073" i="79"/>
  <c r="AA2861" i="79"/>
  <c r="AA1038" i="79"/>
  <c r="AA1848" i="79"/>
  <c r="AA2658" i="79"/>
  <c r="AA2940" i="79"/>
  <c r="AA1773" i="79"/>
  <c r="AA3025" i="79"/>
  <c r="AA1191" i="79"/>
  <c r="AA562" i="79"/>
  <c r="AA2023" i="79"/>
  <c r="AA1554" i="79"/>
  <c r="AA1379" i="79"/>
  <c r="AA2621" i="79"/>
  <c r="AA821" i="79"/>
  <c r="AA3549" i="79"/>
  <c r="AA1564" i="79"/>
  <c r="AA2307" i="79"/>
  <c r="AA3363" i="79"/>
  <c r="AA1326" i="79"/>
  <c r="AA616" i="79"/>
  <c r="AA3515" i="79"/>
  <c r="AA68" i="79"/>
  <c r="AA2828" i="79"/>
  <c r="AA1579" i="79"/>
  <c r="AA841" i="79"/>
  <c r="AA2826" i="79"/>
  <c r="AA3418" i="79"/>
  <c r="AA1451" i="79"/>
  <c r="AA2234" i="79"/>
  <c r="AA3479" i="79"/>
  <c r="AA790" i="79"/>
  <c r="AA3094" i="79"/>
  <c r="AA2999" i="79"/>
  <c r="AA3148" i="79"/>
  <c r="AA2720" i="79"/>
  <c r="AA1468" i="79"/>
  <c r="AA2581" i="79"/>
  <c r="AA2050" i="79"/>
  <c r="AA2453" i="79"/>
  <c r="AA664" i="79"/>
  <c r="AA927" i="79"/>
  <c r="AA946" i="79"/>
  <c r="AA2040" i="79"/>
  <c r="AA2172" i="79"/>
  <c r="AA86" i="79"/>
  <c r="AA2423" i="79"/>
  <c r="AA2348" i="79"/>
  <c r="AA3485" i="79"/>
  <c r="AA2233" i="79"/>
  <c r="AA2943" i="79"/>
  <c r="AA763" i="79"/>
  <c r="AA3193" i="79"/>
  <c r="AA3023" i="79"/>
  <c r="AA1483" i="79"/>
  <c r="AA1013" i="79"/>
  <c r="AA559" i="79"/>
  <c r="AA678" i="79"/>
  <c r="AA1600" i="79"/>
  <c r="AA1070" i="79"/>
  <c r="AA1311" i="79"/>
  <c r="AA508" i="79"/>
  <c r="AA2366" i="79"/>
  <c r="AA2489" i="79"/>
  <c r="AA1553" i="79"/>
  <c r="AA2256" i="79"/>
  <c r="AA450" i="79"/>
  <c r="AA264" i="79"/>
  <c r="AA3209" i="79"/>
  <c r="AA19" i="79"/>
  <c r="AA3537" i="79"/>
  <c r="AA1409" i="79"/>
  <c r="AA3190" i="79"/>
  <c r="AA1306" i="79"/>
  <c r="AA1592" i="79"/>
  <c r="AA844" i="79"/>
  <c r="AA3176" i="79"/>
  <c r="AA1494" i="79"/>
  <c r="AA2385" i="79"/>
  <c r="AA3100" i="79"/>
  <c r="AA1205" i="79"/>
  <c r="AA766" i="79"/>
  <c r="AA854" i="79"/>
  <c r="AA1010" i="79"/>
  <c r="AA394" i="79"/>
  <c r="AA2542" i="79"/>
  <c r="AA21" i="79"/>
  <c r="AA2355" i="79"/>
  <c r="AA1622" i="79"/>
  <c r="AA3112" i="79"/>
  <c r="AA2565" i="79"/>
  <c r="AA699" i="79"/>
  <c r="AA2782" i="79"/>
  <c r="AA3464" i="79"/>
  <c r="AA1472" i="79"/>
  <c r="AA453" i="79"/>
  <c r="AA383" i="79"/>
  <c r="AA2261" i="79"/>
  <c r="AA1872" i="79"/>
  <c r="AA2791" i="79"/>
  <c r="AA52" i="79"/>
  <c r="AA719" i="79"/>
  <c r="AA2710" i="79"/>
  <c r="AA743" i="79"/>
  <c r="AA1207" i="79"/>
  <c r="AA3254" i="79"/>
  <c r="AA1074" i="79"/>
  <c r="AA3301" i="79"/>
  <c r="AA1059" i="79"/>
  <c r="AA2295" i="79"/>
  <c r="AA897" i="79"/>
  <c r="AA65" i="79"/>
  <c r="AA1613" i="79"/>
  <c r="AA3540" i="79"/>
  <c r="AA2164" i="79"/>
  <c r="AA1198" i="79"/>
  <c r="AA2361" i="79"/>
  <c r="AA1277" i="79"/>
  <c r="AA3230" i="79"/>
  <c r="AA2675" i="79"/>
  <c r="AA843" i="79"/>
  <c r="AA2592" i="79"/>
  <c r="AA1334" i="79"/>
  <c r="AA3204" i="79"/>
  <c r="AA2386" i="79"/>
  <c r="AA2568" i="79"/>
  <c r="AA63" i="79"/>
  <c r="AA3462" i="79"/>
  <c r="AA861" i="79"/>
  <c r="AA273" i="79"/>
  <c r="AA3491" i="79"/>
  <c r="AA2376" i="79"/>
  <c r="AA945" i="79"/>
  <c r="AA1199" i="79"/>
  <c r="AA2792" i="79"/>
  <c r="AA726" i="79"/>
  <c r="AA1771" i="79"/>
  <c r="AA1782" i="79"/>
  <c r="AA80" i="79"/>
  <c r="AA2306" i="79"/>
  <c r="AA502" i="79"/>
  <c r="AA3256" i="79"/>
  <c r="AA1591" i="79"/>
  <c r="AA347" i="79"/>
  <c r="AA1767" i="79"/>
  <c r="AA222" i="79"/>
  <c r="AA100" i="79"/>
  <c r="AA2822" i="79"/>
  <c r="AA644" i="79"/>
  <c r="AA1455" i="79"/>
  <c r="AA1916" i="79"/>
  <c r="AA285" i="79"/>
  <c r="AA1809" i="79"/>
  <c r="AA276" i="79"/>
  <c r="AA1357" i="79"/>
  <c r="AA2784" i="79"/>
  <c r="AA333" i="79"/>
  <c r="AA135" i="79"/>
  <c r="AA3007" i="79"/>
  <c r="AA1299" i="79"/>
  <c r="AA670" i="79"/>
  <c r="AA294" i="79"/>
  <c r="AA584" i="79"/>
  <c r="AA2510" i="79"/>
  <c r="AA397" i="79"/>
  <c r="AA911" i="79"/>
  <c r="AA1100" i="79"/>
  <c r="AA2891" i="79"/>
  <c r="AA2092" i="79"/>
  <c r="AA2882" i="79"/>
  <c r="AA2445" i="79"/>
  <c r="AA3488" i="79"/>
  <c r="AA1048" i="79"/>
  <c r="AA390" i="79"/>
  <c r="AA3043" i="79"/>
  <c r="AA1550" i="79"/>
  <c r="AA316" i="79"/>
  <c r="AA1349" i="79"/>
  <c r="AA585" i="79"/>
  <c r="AA1434" i="79"/>
  <c r="AA2949" i="79"/>
  <c r="AA178" i="79"/>
  <c r="AA3029" i="79"/>
  <c r="AA2254" i="79"/>
  <c r="AA252" i="79"/>
  <c r="AA2090" i="79"/>
  <c r="AA1508" i="79"/>
  <c r="AA272" i="79"/>
  <c r="AA2471" i="79"/>
  <c r="AA833" i="79"/>
  <c r="AA2557" i="79"/>
  <c r="AA3469" i="79"/>
  <c r="AA1764" i="79"/>
  <c r="AA859" i="79"/>
  <c r="AA3389" i="79"/>
  <c r="AA3521" i="79"/>
  <c r="AA99" i="79"/>
  <c r="AA2639" i="79"/>
  <c r="AA732" i="79"/>
  <c r="AA1715" i="79"/>
  <c r="AA2156" i="79"/>
  <c r="AA2255" i="79"/>
  <c r="AA1178" i="79"/>
  <c r="AA2180" i="79"/>
  <c r="AA3049" i="79"/>
  <c r="AA976" i="79"/>
  <c r="AA150" i="79"/>
  <c r="AA203" i="79"/>
  <c r="AA2619" i="79"/>
  <c r="AA1911" i="79"/>
  <c r="AA655" i="79"/>
  <c r="AA2692" i="79"/>
  <c r="AA606" i="79"/>
  <c r="AA740" i="79"/>
  <c r="AA1785" i="79"/>
  <c r="AA482" i="79"/>
  <c r="AA874" i="79"/>
  <c r="AA2187" i="79"/>
  <c r="AA2622" i="79"/>
  <c r="AA2427" i="79"/>
  <c r="AA3369" i="79"/>
  <c r="AA2969" i="79"/>
  <c r="AA2908" i="79"/>
  <c r="AA3161" i="79"/>
  <c r="AA1791" i="79"/>
  <c r="AA2388" i="79"/>
  <c r="AA2659" i="79"/>
  <c r="AA1667" i="79"/>
  <c r="AA1080" i="79"/>
  <c r="AA2443" i="79"/>
  <c r="AA867" i="79"/>
  <c r="AA1512" i="79"/>
  <c r="AA2268" i="79"/>
  <c r="AA2299" i="79"/>
  <c r="AA540" i="79"/>
  <c r="AA2974" i="79"/>
  <c r="AA1974" i="79"/>
  <c r="AA2954" i="79"/>
  <c r="AA2160" i="79"/>
  <c r="AA1412" i="79"/>
  <c r="AA3214" i="79"/>
  <c r="AA1893" i="79"/>
  <c r="AA317" i="79"/>
  <c r="AA1499" i="79"/>
  <c r="AA187" i="79"/>
  <c r="AA106" i="79"/>
  <c r="AA243" i="79"/>
  <c r="AA912" i="79"/>
  <c r="AA3056" i="79"/>
  <c r="AA609" i="79"/>
  <c r="AA3069" i="79"/>
  <c r="AA300" i="79"/>
  <c r="AA2633" i="79"/>
  <c r="AA827" i="79"/>
  <c r="AA1303" i="79"/>
  <c r="AA1252" i="79"/>
  <c r="AA505" i="79"/>
  <c r="AA3333" i="79"/>
  <c r="AA1513" i="79"/>
  <c r="AA2733" i="79"/>
  <c r="AA2618" i="79"/>
  <c r="AA755" i="79"/>
  <c r="AA3083" i="79"/>
  <c r="AA803" i="79"/>
  <c r="AA182" i="79"/>
  <c r="AA3424" i="79"/>
  <c r="AA659" i="79"/>
  <c r="AA2706" i="79"/>
  <c r="AA301" i="79"/>
  <c r="AA574" i="79"/>
  <c r="AA3191" i="79"/>
  <c r="AA1142" i="79"/>
  <c r="AA1181" i="79"/>
  <c r="AA1474" i="79"/>
  <c r="AA3435" i="79"/>
  <c r="AA2383" i="79"/>
  <c r="AA1307" i="79"/>
  <c r="AA3213" i="79"/>
  <c r="AA3468" i="79"/>
  <c r="AA1744" i="79"/>
  <c r="AA956" i="79"/>
  <c r="AA3484" i="79"/>
  <c r="AA1193" i="79"/>
  <c r="AA2994" i="79"/>
  <c r="AA1519" i="79"/>
  <c r="AA2746" i="79"/>
  <c r="AA534" i="79"/>
  <c r="AA1561" i="79"/>
  <c r="AA1065" i="79"/>
  <c r="AA418" i="79"/>
  <c r="AA1497" i="79"/>
  <c r="AA1828" i="79"/>
  <c r="AA2004" i="79"/>
  <c r="AA3234" i="79"/>
  <c r="AA892" i="79"/>
  <c r="AA2901" i="79"/>
  <c r="AA1233" i="79"/>
  <c r="AA2080" i="79"/>
  <c r="AA1676" i="79"/>
  <c r="AA2132" i="79"/>
  <c r="AA2514" i="79"/>
  <c r="AA1986" i="79"/>
  <c r="AA2594" i="79"/>
  <c r="AA1341" i="79"/>
  <c r="AA3169" i="79"/>
  <c r="AA2866" i="79"/>
  <c r="AA3497" i="79"/>
  <c r="AA2270" i="79"/>
  <c r="AA1214" i="79"/>
  <c r="AA2718" i="79"/>
  <c r="AA2800" i="79"/>
  <c r="AA2892" i="79"/>
  <c r="AA1092" i="79"/>
  <c r="AA994" i="79"/>
  <c r="AA2798" i="79"/>
  <c r="AA492" i="79"/>
  <c r="AA1466" i="79"/>
  <c r="AA256" i="79"/>
  <c r="AA2464" i="79"/>
  <c r="AA823" i="79"/>
  <c r="AA3239" i="79"/>
  <c r="AA1146" i="79"/>
  <c r="AA587" i="79"/>
  <c r="AA1091" i="79"/>
  <c r="AA2777" i="79"/>
  <c r="AA1364" i="79"/>
  <c r="AA1116" i="79"/>
  <c r="AA3284" i="79"/>
  <c r="AA3263" i="79"/>
  <c r="AA928" i="79"/>
  <c r="AA2345" i="79"/>
  <c r="AA1433" i="79"/>
  <c r="AA2469" i="79"/>
  <c r="AA1786" i="79"/>
  <c r="AA3251" i="79"/>
  <c r="AA2436" i="79"/>
  <c r="AA3015" i="79"/>
  <c r="AA3208" i="79"/>
  <c r="AA82" i="79"/>
  <c r="AA986" i="79"/>
  <c r="AA593" i="79"/>
  <c r="AA1032" i="79"/>
  <c r="AA565" i="79"/>
  <c r="AA817" i="79"/>
  <c r="AA459" i="79"/>
  <c r="AA3010" i="79"/>
  <c r="AA323" i="79"/>
  <c r="AA936" i="79"/>
  <c r="AA2835" i="79"/>
  <c r="AA3095" i="79"/>
  <c r="AA2123" i="79"/>
  <c r="AA3135" i="79"/>
  <c r="AA2918" i="79"/>
  <c r="AA1437" i="79"/>
  <c r="AA67" i="79"/>
  <c r="AA2014" i="79"/>
  <c r="AA1861" i="79"/>
  <c r="AA984" i="79"/>
  <c r="AA45" i="79"/>
  <c r="AA3422" i="79"/>
  <c r="AA1394" i="79"/>
  <c r="AA1793" i="79"/>
  <c r="AA3441" i="79"/>
  <c r="AA1985" i="79"/>
  <c r="AA569" i="79"/>
  <c r="AA1403" i="79"/>
  <c r="AA2879" i="79"/>
  <c r="AA3351" i="79"/>
  <c r="AA3347" i="79"/>
  <c r="AA1980" i="79"/>
  <c r="AA1617" i="79"/>
  <c r="AA3257" i="79"/>
  <c r="AA154" i="79"/>
  <c r="AA125" i="79"/>
  <c r="AA2797" i="79"/>
  <c r="AA2685" i="79"/>
  <c r="AA2966" i="79"/>
  <c r="AA2018" i="79"/>
  <c r="AA1084" i="79"/>
  <c r="AA923" i="79"/>
  <c r="AA937" i="79"/>
  <c r="AA2036" i="79"/>
  <c r="AA1739" i="79"/>
  <c r="AA1608" i="79"/>
  <c r="AA996" i="79"/>
  <c r="AA1846" i="79"/>
  <c r="AA530" i="79"/>
  <c r="AA3478" i="79"/>
  <c r="AA1524" i="79"/>
  <c r="AA3514" i="79"/>
  <c r="AA1289" i="79"/>
  <c r="AA3395" i="79"/>
  <c r="AA3465" i="79"/>
  <c r="AA270" i="79"/>
  <c r="AA2894" i="79"/>
  <c r="AA403" i="79"/>
  <c r="AA1428" i="79"/>
  <c r="AA601" i="79"/>
  <c r="AA551" i="79"/>
  <c r="AA1256" i="79"/>
  <c r="AA1204" i="79"/>
  <c r="AA151" i="79"/>
  <c r="AA2459" i="79"/>
  <c r="AA1572" i="79"/>
  <c r="AA2552" i="79"/>
  <c r="AA2148" i="79"/>
  <c r="AA566" i="79"/>
  <c r="AA1453" i="79"/>
  <c r="AA2585" i="79"/>
  <c r="AA3524" i="79"/>
  <c r="AA2096" i="79"/>
  <c r="AA1328" i="79"/>
  <c r="AA1756" i="79"/>
  <c r="AA1881" i="79"/>
  <c r="AA2104" i="79"/>
  <c r="AA2151" i="79"/>
  <c r="AA3091" i="79"/>
  <c r="AA173" i="79"/>
  <c r="AA2049" i="79"/>
  <c r="AA271" i="79"/>
  <c r="AA751" i="79"/>
  <c r="AA221" i="79"/>
  <c r="AA908" i="79"/>
  <c r="AA627" i="79"/>
  <c r="AA2831" i="79"/>
  <c r="AA1625" i="79"/>
  <c r="AA1964" i="79"/>
  <c r="AA2656" i="79"/>
  <c r="AA1313" i="79"/>
  <c r="AA3316" i="79"/>
  <c r="AA3162" i="79"/>
  <c r="AA2628" i="79"/>
  <c r="AA1132" i="79"/>
  <c r="AA613" i="79"/>
  <c r="AA165" i="79"/>
  <c r="AA526" i="79"/>
  <c r="AA259" i="79"/>
  <c r="AA1318" i="79"/>
  <c r="AA1279" i="79"/>
  <c r="AA2751" i="79"/>
  <c r="AA1658" i="79"/>
  <c r="AA794" i="79"/>
  <c r="AA1751" i="79"/>
  <c r="AA3124" i="79"/>
  <c r="AA1897" i="79"/>
  <c r="AA3087" i="79"/>
  <c r="AA3460" i="79"/>
  <c r="AA2605" i="79"/>
  <c r="AA776" i="79"/>
  <c r="AA1750" i="79"/>
  <c r="AA368" i="79"/>
  <c r="AA3199" i="79"/>
  <c r="AA3002" i="79"/>
  <c r="AA120" i="79"/>
  <c r="AA3535" i="79"/>
  <c r="AA420" i="79"/>
  <c r="AA3427" i="79"/>
  <c r="AA1885" i="79"/>
  <c r="AA536" i="79"/>
  <c r="AA373" i="79"/>
  <c r="AA2523" i="79"/>
  <c r="AA3223" i="79"/>
  <c r="AA3393" i="79"/>
  <c r="AA3243" i="79"/>
  <c r="AA1649" i="79"/>
  <c r="AA2440" i="79"/>
  <c r="AA2384" i="79"/>
  <c r="AA3451" i="79"/>
  <c r="AA431" i="79"/>
  <c r="AA3326" i="79"/>
  <c r="AA2841" i="79"/>
  <c r="AA579" i="79"/>
  <c r="AA1336" i="79"/>
  <c r="AA1044" i="79"/>
  <c r="AA1545" i="79"/>
  <c r="AA1247" i="79"/>
  <c r="AA124" i="79"/>
  <c r="AA983" i="79"/>
  <c r="AA1112" i="79"/>
  <c r="AA768" i="79"/>
  <c r="AA1830" i="79"/>
  <c r="AA1879" i="79"/>
  <c r="AA2353" i="79"/>
  <c r="AA3404" i="79"/>
  <c r="AA3541" i="79"/>
  <c r="AA1445" i="79"/>
  <c r="AA93" i="79"/>
  <c r="AA1253" i="79"/>
  <c r="AA1241" i="79"/>
  <c r="AA3181" i="79"/>
  <c r="AA1585" i="79"/>
  <c r="AA2876" i="79"/>
  <c r="AA1968" i="79"/>
  <c r="AA1638" i="79"/>
  <c r="AA1761" i="79"/>
  <c r="AA884" i="79"/>
  <c r="AA1851" i="79"/>
  <c r="AA2721" i="79"/>
  <c r="AA2708" i="79"/>
  <c r="AA89" i="79"/>
  <c r="AA2522" i="79"/>
  <c r="AA2570" i="79"/>
  <c r="AA3408" i="79"/>
  <c r="AA1139" i="79"/>
  <c r="AA3249" i="79"/>
  <c r="AA2006" i="79"/>
  <c r="AA1054" i="79"/>
  <c r="AA2284" i="79"/>
  <c r="AA479" i="79"/>
  <c r="AA1807" i="79"/>
  <c r="AA2450" i="79"/>
  <c r="AA3401" i="79"/>
  <c r="AA1864" i="79"/>
  <c r="AA438" i="79"/>
  <c r="AA2536" i="79"/>
  <c r="AA230" i="79"/>
  <c r="AA3212" i="79"/>
  <c r="AA3352" i="79"/>
  <c r="AA1808" i="79"/>
  <c r="AA424" i="79"/>
  <c r="AA2558" i="79"/>
  <c r="AA3552" i="79"/>
  <c r="AA2055" i="79"/>
  <c r="AA319" i="79"/>
  <c r="AA1888" i="79"/>
  <c r="AA410" i="79"/>
  <c r="AA942" i="79"/>
  <c r="AA1689" i="79"/>
  <c r="AA1027" i="79"/>
  <c r="AA2711" i="79"/>
  <c r="AA1300" i="79"/>
  <c r="AA1117" i="79"/>
  <c r="AA2046" i="79"/>
  <c r="AA2862" i="79"/>
  <c r="AA2941" i="79"/>
  <c r="AA2454" i="79"/>
  <c r="AA818" i="79"/>
  <c r="AA738" i="79"/>
  <c r="AA2026" i="79"/>
  <c r="AA692" i="79"/>
  <c r="AA88" i="79"/>
  <c r="AA2747" i="79"/>
  <c r="AA804" i="79"/>
  <c r="AA2629" i="79"/>
  <c r="AA1551" i="79"/>
  <c r="AA1772" i="79"/>
  <c r="AA2262" i="79"/>
  <c r="AA1145" i="79"/>
  <c r="AA419" i="79"/>
  <c r="AA2827" i="79"/>
  <c r="AA1738" i="79"/>
  <c r="AA107" i="79"/>
  <c r="AA2701" i="79"/>
  <c r="AA2291" i="79"/>
  <c r="AA3037" i="79"/>
  <c r="AA3374" i="79"/>
  <c r="AA2950" i="79"/>
  <c r="AA2409" i="79"/>
  <c r="AA1867" i="79"/>
  <c r="AA3252" i="79"/>
  <c r="AA1959" i="79"/>
  <c r="AA2926" i="79"/>
  <c r="AA375" i="79"/>
  <c r="AA1825" i="79"/>
  <c r="AA3425" i="79"/>
  <c r="AA2494" i="79"/>
  <c r="AA1971" i="79"/>
  <c r="AA1529" i="79"/>
  <c r="AA3078" i="79"/>
  <c r="AA3512" i="79"/>
  <c r="AA1972" i="79"/>
  <c r="AA1213" i="79"/>
  <c r="AA1250" i="79"/>
  <c r="AA463" i="79"/>
  <c r="AA340" i="79"/>
  <c r="AA1923" i="79"/>
  <c r="AA49" i="79"/>
  <c r="AA34" i="79"/>
  <c r="AA2786" i="79"/>
  <c r="AA2532" i="79"/>
  <c r="AA1820" i="79"/>
  <c r="AA1443" i="79"/>
  <c r="AA3299" i="79"/>
  <c r="AA680" i="79"/>
  <c r="AA729" i="79"/>
  <c r="AA3024" i="79"/>
  <c r="AA3259" i="79"/>
  <c r="AA3183" i="79"/>
  <c r="AA1391" i="79"/>
  <c r="AA1454" i="79"/>
  <c r="AA1697" i="79"/>
  <c r="AA2252" i="79"/>
  <c r="AA2521" i="79"/>
  <c r="AA436" i="79"/>
  <c r="AA3044" i="79"/>
  <c r="AA231" i="79"/>
  <c r="AA57" i="79"/>
  <c r="AA72" i="79"/>
  <c r="AA1396" i="79"/>
  <c r="AA1033" i="79"/>
  <c r="AA2223" i="79"/>
  <c r="AA2548" i="79"/>
  <c r="AA1921" i="79"/>
  <c r="AA1936" i="79"/>
  <c r="AA1012" i="79"/>
  <c r="AA2212" i="79"/>
  <c r="AA334" i="79"/>
  <c r="AA1200" i="79"/>
  <c r="AA2676" i="79"/>
  <c r="AA278" i="79"/>
  <c r="AA2048" i="79"/>
  <c r="AA2404" i="79"/>
  <c r="AA2220" i="79"/>
  <c r="AA688" i="79"/>
  <c r="AA2492" i="79"/>
  <c r="AA3106" i="79"/>
  <c r="AA2257" i="79"/>
  <c r="AA371" i="79"/>
  <c r="AA1560" i="79"/>
  <c r="AA564" i="79"/>
  <c r="AA1224" i="79"/>
  <c r="AA2097" i="79"/>
  <c r="AA1606" i="79"/>
  <c r="AA1833" i="79"/>
  <c r="AA3486" i="79"/>
  <c r="AA206" i="79"/>
  <c r="AA707" i="79"/>
  <c r="AA2620" i="79"/>
  <c r="AA75" i="79"/>
  <c r="AA1271" i="79"/>
  <c r="AA1467" i="79"/>
  <c r="AA1257" i="79"/>
  <c r="AA212" i="79"/>
  <c r="AA2947" i="79"/>
  <c r="AA2998" i="79"/>
  <c r="AA2737" i="79"/>
  <c r="AA3030" i="79"/>
  <c r="AA2401" i="79"/>
  <c r="AA2157" i="79"/>
  <c r="AA2745" i="79"/>
  <c r="AA2868" i="79"/>
  <c r="AA1752" i="79"/>
  <c r="AA1477" i="79"/>
  <c r="AA1618" i="79"/>
  <c r="AA2582" i="79"/>
  <c r="AA772" i="79"/>
  <c r="AA2978" i="79"/>
  <c r="AA232" i="79"/>
  <c r="AA3215" i="79"/>
  <c r="AA114" i="79"/>
  <c r="AA3532" i="79"/>
  <c r="AA2630" i="79"/>
  <c r="AA982" i="79"/>
  <c r="AA3322" i="79"/>
  <c r="AA1235" i="79"/>
  <c r="AA2447" i="79"/>
  <c r="AA1688" i="79"/>
  <c r="AA1335" i="79"/>
  <c r="AA2326" i="79"/>
  <c r="AA299" i="79"/>
  <c r="AA611" i="79"/>
  <c r="AA194" i="79"/>
  <c r="AA2641" i="79"/>
  <c r="AA3481" i="79"/>
  <c r="AA3219" i="79"/>
  <c r="AA806" i="79"/>
  <c r="AA1845" i="79"/>
  <c r="AA3205" i="79"/>
  <c r="AA2541" i="79"/>
  <c r="AA2275" i="79"/>
  <c r="AA1533" i="79"/>
  <c r="AA3248" i="79"/>
  <c r="AA2505" i="79"/>
  <c r="AA1201" i="79"/>
  <c r="AA2367" i="79"/>
  <c r="AA78" i="79"/>
  <c r="AA1036" i="79"/>
  <c r="AA1631" i="79"/>
  <c r="AA3450" i="79"/>
  <c r="AA789" i="79"/>
  <c r="AA3047" i="79"/>
  <c r="AA1502" i="79"/>
  <c r="AA999" i="79"/>
  <c r="AA2900" i="79"/>
  <c r="AA847" i="79"/>
  <c r="AA1172" i="79"/>
  <c r="AA167" i="79"/>
  <c r="AA2357" i="79"/>
  <c r="AA1810" i="79"/>
  <c r="AA341" i="79"/>
  <c r="AA281" i="79"/>
  <c r="AA2929" i="79"/>
  <c r="AA2321" i="79"/>
  <c r="AA2660" i="79"/>
  <c r="AA1401" i="79"/>
  <c r="AA2507" i="79"/>
  <c r="AA2408" i="79"/>
  <c r="AA251" i="79"/>
  <c r="AA1961" i="79"/>
  <c r="AA769" i="79"/>
  <c r="AA2239" i="79"/>
  <c r="AA1260" i="79"/>
  <c r="AA1835" i="79"/>
  <c r="AA2982" i="79"/>
  <c r="AA2770" i="79"/>
  <c r="AA991" i="79"/>
  <c r="AA3366" i="79"/>
  <c r="AA449" i="79"/>
  <c r="AA1562" i="79"/>
  <c r="AA2363" i="79"/>
  <c r="AA1255" i="79"/>
  <c r="AA1002" i="79"/>
  <c r="AA2429" i="79"/>
  <c r="AA571" i="79"/>
  <c r="AA1296" i="79"/>
  <c r="AA3076" i="79"/>
  <c r="AA3431" i="79"/>
  <c r="AA1792" i="79"/>
  <c r="AA1623" i="79"/>
  <c r="AA235" i="79"/>
  <c r="AA2070" i="79"/>
  <c r="AA2956" i="79"/>
  <c r="AA2007" i="79"/>
  <c r="AA2287" i="79"/>
  <c r="AA969" i="79"/>
  <c r="AA1462" i="79"/>
  <c r="AA1104" i="79"/>
  <c r="AA1194" i="79"/>
  <c r="AA3471" i="79"/>
  <c r="AA1720" i="79"/>
  <c r="AA2397" i="79"/>
  <c r="AA2953" i="79"/>
  <c r="AA346" i="79"/>
  <c r="AA1576" i="79"/>
  <c r="AA3483" i="79"/>
  <c r="AA1543" i="79"/>
  <c r="AA2068" i="79"/>
  <c r="AA1902" i="79"/>
  <c r="AA3470" i="79"/>
  <c r="AA1917" i="79"/>
  <c r="AA2435" i="79"/>
  <c r="AA780" i="79"/>
  <c r="AA1168" i="79"/>
  <c r="AA1859" i="79"/>
  <c r="AA2707" i="79"/>
  <c r="AA1596" i="79"/>
  <c r="AA1873" i="79"/>
  <c r="AA1004" i="79"/>
  <c r="AA2053" i="79"/>
  <c r="AA2624" i="79"/>
  <c r="AA3548" i="79"/>
  <c r="AA514" i="79"/>
  <c r="AA2549" i="79"/>
  <c r="AA2936" i="79"/>
  <c r="AA2533" i="79"/>
  <c r="AA959" i="79"/>
  <c r="AA1208" i="79"/>
  <c r="AA2769" i="79"/>
  <c r="AA903" i="79"/>
  <c r="AA2117" i="79"/>
  <c r="AA934" i="79"/>
  <c r="AA437" i="79"/>
  <c r="AA669" i="79"/>
  <c r="AA2442" i="79"/>
  <c r="AA389" i="79"/>
  <c r="AA2863" i="79"/>
  <c r="AA1212" i="79"/>
  <c r="AA263" i="79"/>
  <c r="AA1683" i="79"/>
  <c r="AA2915" i="79"/>
  <c r="AA1684" i="79"/>
  <c r="AA3241" i="79"/>
  <c r="AA2128" i="79"/>
  <c r="AA2456" i="79"/>
  <c r="AA1154" i="79"/>
  <c r="AA1742" i="79"/>
  <c r="AA2886" i="79"/>
  <c r="AA3093" i="79"/>
  <c r="AA1058" i="79"/>
  <c r="AA3402" i="79"/>
  <c r="AA3504" i="79"/>
  <c r="AA1975" i="79"/>
  <c r="AA2537" i="79"/>
  <c r="AA666" i="79"/>
  <c r="AA1157" i="79"/>
  <c r="AA1129" i="79"/>
  <c r="AA2849" i="79"/>
  <c r="AA3392" i="79"/>
  <c r="AA2942" i="79"/>
  <c r="AA1973" i="79"/>
  <c r="AA1285" i="79"/>
  <c r="AA1637" i="79"/>
  <c r="AA215" i="79"/>
  <c r="AA922" i="79"/>
  <c r="AA70" i="79"/>
  <c r="AA2135" i="79"/>
  <c r="AA2808" i="79"/>
  <c r="AA422" i="79"/>
  <c r="AA3038" i="79"/>
  <c r="AA1693" i="79"/>
  <c r="AA1934" i="79"/>
  <c r="AA741" i="79"/>
  <c r="AA2806" i="79"/>
  <c r="AA889" i="79"/>
  <c r="AA2587" i="79"/>
  <c r="AA1321" i="79"/>
  <c r="AA2613" i="79"/>
  <c r="AA1087" i="79"/>
  <c r="AA1733" i="79"/>
  <c r="AA2679" i="79"/>
  <c r="AA1164" i="79"/>
  <c r="AA1007" i="79"/>
  <c r="AA2743" i="79"/>
  <c r="AA1111" i="79"/>
  <c r="AA2112" i="79"/>
  <c r="AA2315" i="79"/>
  <c r="AA204" i="79"/>
  <c r="AA2005" i="79"/>
  <c r="AA3175" i="79"/>
  <c r="AA2380" i="79"/>
  <c r="AA2242" i="79"/>
  <c r="AA1246" i="79"/>
  <c r="AA2561" i="79"/>
  <c r="AA361" i="79"/>
  <c r="AA2169" i="79"/>
  <c r="AA1656" i="79"/>
  <c r="AA2730" i="79"/>
  <c r="AA2044" i="79"/>
  <c r="AA3014" i="79"/>
  <c r="AA1947" i="79"/>
  <c r="AA1660" i="79"/>
  <c r="AA1438" i="79"/>
  <c r="AA3067" i="79"/>
  <c r="AA441" i="79"/>
  <c r="AA2372" i="79"/>
  <c r="AA2859" i="79"/>
  <c r="AA1094" i="79"/>
  <c r="AA3137" i="79"/>
  <c r="AA2909" i="79"/>
  <c r="AA2204" i="79"/>
  <c r="AA2495" i="79"/>
  <c r="AA681" i="79"/>
  <c r="AA3065" i="79"/>
  <c r="AA3121" i="79"/>
  <c r="AA2961" i="79"/>
  <c r="AA1570" i="79"/>
  <c r="AA3150" i="79"/>
  <c r="AA1540" i="79"/>
  <c r="AA3145" i="79"/>
  <c r="AA1175" i="79"/>
  <c r="AA1803" i="79"/>
  <c r="AA3253" i="79"/>
  <c r="AA637" i="79"/>
  <c r="AA1230" i="79"/>
  <c r="AA2316" i="79"/>
  <c r="AA1077" i="79"/>
  <c r="AA142" i="79"/>
  <c r="AA3379" i="79"/>
  <c r="AA3003" i="79"/>
  <c r="AA2554" i="79"/>
  <c r="AA513" i="79"/>
  <c r="AA491" i="79"/>
  <c r="AA474" i="79"/>
  <c r="AA1062" i="79"/>
  <c r="AA3330" i="79"/>
  <c r="AA2064" i="79"/>
  <c r="AA596" i="79"/>
  <c r="AA3528" i="79"/>
  <c r="AA1699" i="79"/>
  <c r="AA1263" i="79"/>
  <c r="AA3335" i="79"/>
  <c r="AA3477" i="79"/>
  <c r="AA718" i="79"/>
  <c r="AA3264" i="79"/>
  <c r="AA2924" i="79"/>
  <c r="AA387" i="79"/>
  <c r="AA69" i="79"/>
  <c r="AA188" i="79"/>
  <c r="AA3440" i="79"/>
  <c r="AA1346" i="79"/>
  <c r="AA785" i="79"/>
  <c r="AA3268" i="79"/>
  <c r="AA3270" i="79"/>
  <c r="AA1557" i="79"/>
  <c r="AA1378" i="79"/>
  <c r="AA3542" i="79"/>
  <c r="AA484" i="79"/>
  <c r="AA2754" i="79"/>
  <c r="AA1452" i="79"/>
  <c r="AA633" i="79"/>
  <c r="AA1526" i="79"/>
  <c r="AA2276" i="79"/>
  <c r="AA1298" i="79"/>
  <c r="AA966" i="79"/>
  <c r="AA604" i="79"/>
  <c r="AA386" i="79"/>
  <c r="AA541" i="79"/>
  <c r="AA2185" i="79"/>
  <c r="AA2266" i="79"/>
  <c r="AA2704" i="79"/>
  <c r="AA1996" i="79"/>
  <c r="AA862" i="79"/>
  <c r="AA1795" i="79"/>
  <c r="AA3412" i="79"/>
  <c r="AA163" i="79"/>
  <c r="AA1903" i="79"/>
  <c r="AA414" i="79"/>
  <c r="AA2573" i="79"/>
  <c r="AA643" i="79"/>
  <c r="AA180" i="79"/>
  <c r="AA1755" i="79"/>
  <c r="AA3203" i="79"/>
  <c r="AA2042" i="79"/>
  <c r="AA423" i="79"/>
  <c r="AA3287" i="79"/>
  <c r="AA2249" i="79"/>
  <c r="AA852" i="79"/>
  <c r="AA1870" i="79"/>
  <c r="AA1355" i="79"/>
  <c r="AA1009" i="79"/>
  <c r="AA1501" i="79"/>
  <c r="AA2695" i="79"/>
  <c r="AA582" i="79"/>
  <c r="AA858" i="79"/>
  <c r="AA1324" i="79"/>
  <c r="AA2138" i="79"/>
  <c r="AA2590" i="79"/>
  <c r="AA1410" i="79"/>
  <c r="AA1050" i="79"/>
  <c r="AA3289" i="79"/>
  <c r="AA1700" i="79"/>
  <c r="AA764" i="79"/>
  <c r="AA1858" i="79"/>
  <c r="AA1874" i="79"/>
  <c r="AA845" i="79"/>
  <c r="AA2166" i="79"/>
  <c r="AA136" i="79"/>
  <c r="AA1525" i="79"/>
  <c r="AA2990" i="79"/>
  <c r="AA988" i="79"/>
  <c r="AA2989" i="79"/>
  <c r="AA1339" i="79"/>
  <c r="AA3167" i="79"/>
  <c r="AA2752" i="79"/>
  <c r="AA2979" i="79"/>
  <c r="AA665" i="79"/>
  <c r="AA2360" i="79"/>
  <c r="AA607" i="79"/>
  <c r="AA356" i="79"/>
  <c r="AA3122" i="79"/>
  <c r="AA3182" i="79"/>
  <c r="AA2335" i="79"/>
  <c r="AA240" i="79"/>
  <c r="AA2678" i="79"/>
  <c r="AA2539" i="79"/>
  <c r="AA539" i="79"/>
  <c r="AA2109" i="79"/>
  <c r="AA439" i="79"/>
  <c r="AA2958" i="79"/>
  <c r="AA1615" i="79"/>
  <c r="AA3103" i="79"/>
  <c r="AA91" i="79"/>
  <c r="AA2493" i="79"/>
  <c r="AA195" i="79"/>
  <c r="AA2184" i="79"/>
  <c r="AA836" i="79"/>
  <c r="AA544" i="79"/>
  <c r="AA1186" i="79"/>
  <c r="AA2477" i="79"/>
  <c r="AA234" i="79"/>
  <c r="AA287" i="79"/>
  <c r="AA2599" i="79"/>
  <c r="AA3496" i="79"/>
  <c r="AA2012" i="79"/>
  <c r="AA3200" i="79"/>
  <c r="AA94" i="79"/>
  <c r="AA81" i="79"/>
  <c r="AA174" i="79"/>
  <c r="AA3207" i="79"/>
  <c r="AA1931" i="79"/>
  <c r="AA2986" i="79"/>
  <c r="AA810" i="79"/>
  <c r="AA3082" i="79"/>
  <c r="AA3461" i="79"/>
  <c r="AA2127" i="79"/>
  <c r="AA2410" i="79"/>
  <c r="AA2511" i="79"/>
  <c r="AA318" i="79"/>
  <c r="AA1223" i="79"/>
  <c r="AA620" i="79"/>
  <c r="AA1243" i="79"/>
  <c r="AA1446" i="79"/>
  <c r="AA1016" i="79"/>
  <c r="AA2412" i="79"/>
  <c r="AA1053" i="79"/>
  <c r="AA3410" i="79"/>
  <c r="AA888" i="79"/>
  <c r="AA3269" i="79"/>
  <c r="AA1315" i="79"/>
  <c r="AA2402" i="79"/>
  <c r="AA1777" i="79"/>
  <c r="AA1578" i="79"/>
  <c r="AA2981" i="79"/>
  <c r="AA1597" i="79"/>
  <c r="AA291" i="79"/>
  <c r="AA2738" i="79"/>
  <c r="AA1363" i="79"/>
  <c r="AA722" i="79"/>
  <c r="AA2664" i="79"/>
  <c r="AA599" i="79"/>
  <c r="AA185" i="79"/>
  <c r="AA2480" i="79"/>
  <c r="AA2467" i="79"/>
  <c r="AA44" i="79"/>
  <c r="AA2502" i="79"/>
  <c r="AA55" i="79"/>
  <c r="AA2922" i="79"/>
  <c r="AA110" i="79"/>
  <c r="AA1405" i="79"/>
  <c r="AA3092" i="79"/>
  <c r="AA3266" i="79"/>
  <c r="AA3310" i="79"/>
  <c r="AA1356" i="79"/>
  <c r="AA1875" i="79"/>
  <c r="AA1714" i="79"/>
  <c r="AA2816" i="79"/>
  <c r="AA1473" i="79"/>
  <c r="AA801" i="79"/>
  <c r="AA1546" i="79"/>
  <c r="AA239" i="79"/>
  <c r="AA950" i="79"/>
  <c r="AA554" i="79"/>
  <c r="AA612" i="79"/>
  <c r="AA963" i="79"/>
  <c r="AA2391" i="79"/>
  <c r="AA1192" i="79"/>
  <c r="AA471" i="79"/>
  <c r="AA1211" i="79"/>
  <c r="AA1876" i="79"/>
  <c r="AA2698" i="79"/>
  <c r="AA1940" i="79"/>
  <c r="AA2082" i="79"/>
  <c r="AA1587" i="79"/>
  <c r="AA2645" i="79"/>
  <c r="AA3272" i="79"/>
  <c r="AA3381" i="79"/>
  <c r="AA1481" i="79"/>
  <c r="AA1942" i="79"/>
  <c r="AA1737" i="79"/>
  <c r="AA1912" i="79"/>
  <c r="AA767" i="79"/>
  <c r="AA860" i="79"/>
  <c r="AA2137" i="79"/>
  <c r="AA537" i="79"/>
  <c r="AA1898" i="79"/>
  <c r="AA2461" i="79"/>
  <c r="AA2847" i="79"/>
  <c r="AA589" i="79"/>
  <c r="AA1713" i="79"/>
  <c r="AA3222" i="79"/>
  <c r="AA2324" i="79"/>
  <c r="AA3063" i="79"/>
  <c r="AA3035" i="79"/>
  <c r="AA2488" i="79"/>
  <c r="AA129" i="79"/>
  <c r="AA3538" i="79"/>
  <c r="AA2214" i="79"/>
  <c r="AA3403" i="79"/>
  <c r="AA1616" i="79"/>
  <c r="AA939" i="79"/>
  <c r="AA465" i="79"/>
  <c r="AA306" i="79"/>
  <c r="AA1099" i="79"/>
  <c r="AA1492" i="79"/>
  <c r="AA3120" i="79"/>
  <c r="AA987" i="79"/>
  <c r="AA3318" i="79"/>
  <c r="AA1743" i="79"/>
  <c r="AA1219" i="79"/>
  <c r="AA3321" i="79"/>
  <c r="AA2466" i="79"/>
  <c r="AA3139" i="79"/>
  <c r="AA296" i="79"/>
  <c r="AA90" i="79"/>
  <c r="AA1728" i="79"/>
  <c r="AA3406" i="79"/>
  <c r="AA3262" i="79"/>
  <c r="AA3348" i="79"/>
  <c r="AA3085" i="79"/>
  <c r="AA2734" i="79"/>
  <c r="AA2775" i="79"/>
  <c r="AA1510" i="79"/>
  <c r="AA445" i="79"/>
  <c r="AA1322" i="79"/>
  <c r="AA3152" i="79"/>
  <c r="AA2682" i="79"/>
  <c r="AA2186" i="79"/>
  <c r="AA2632" i="79"/>
  <c r="AA2144" i="79"/>
  <c r="AA2927" i="79"/>
  <c r="AA3059" i="79"/>
  <c r="AA2359" i="79"/>
  <c r="AA366" i="79"/>
  <c r="AA2241" i="79"/>
  <c r="AA563" i="79"/>
  <c r="AA674" i="79"/>
  <c r="AA756" i="79"/>
  <c r="AA3228" i="79"/>
  <c r="AA2162" i="79"/>
  <c r="AA1962" i="79"/>
  <c r="AA2347" i="79"/>
  <c r="AA964" i="79"/>
  <c r="AA1503" i="79"/>
  <c r="AA1547" i="79"/>
  <c r="AA758" i="79"/>
  <c r="AA2133" i="79"/>
  <c r="AA183" i="79"/>
  <c r="AA2604" i="79"/>
  <c r="AA3098" i="79"/>
  <c r="AA282" i="79"/>
  <c r="AA2473" i="79"/>
  <c r="AA1019" i="79"/>
  <c r="AA2337" i="79"/>
  <c r="AA2555" i="79"/>
  <c r="AA164" i="79"/>
  <c r="AA1946" i="79"/>
  <c r="AA2382" i="79"/>
  <c r="AA1819" i="79"/>
  <c r="AA2547" i="79"/>
  <c r="AA2002" i="79"/>
  <c r="AA3455" i="79"/>
  <c r="AA813" i="79"/>
  <c r="AA2460" i="79"/>
  <c r="AA2406" i="79"/>
  <c r="AA2709" i="79"/>
  <c r="AA1746" i="79"/>
  <c r="AA2880" i="79"/>
  <c r="AA2010" i="79"/>
  <c r="AA557" i="79"/>
  <c r="AA1517" i="79"/>
  <c r="AA2875" i="79"/>
  <c r="AA932" i="79"/>
  <c r="AA660" i="79"/>
  <c r="AA2723" i="79"/>
  <c r="AA673" i="79"/>
  <c r="AA312" i="79"/>
  <c r="AA2003" i="79"/>
  <c r="AA1905" i="79"/>
  <c r="AA1051" i="79"/>
  <c r="AA626" i="79"/>
  <c r="AA1003" i="79"/>
  <c r="AA380" i="79"/>
  <c r="AA523" i="79"/>
  <c r="AA595" i="79"/>
  <c r="AA1758" i="79"/>
  <c r="AA2897" i="79"/>
  <c r="AA2649" i="79"/>
  <c r="AA2785" i="79"/>
  <c r="AA3432" i="79"/>
  <c r="AA96" i="79"/>
  <c r="AA2150" i="79"/>
  <c r="AA2498" i="79"/>
  <c r="AA2263" i="79"/>
  <c r="AA3539" i="79"/>
  <c r="AA1990" i="79"/>
  <c r="AA2130" i="79"/>
  <c r="AA786" i="79"/>
  <c r="AA2860" i="79"/>
  <c r="AA1662" i="79"/>
  <c r="AA787" i="79"/>
  <c r="AA2458" i="79"/>
  <c r="AA2991" i="79"/>
  <c r="AA2719" i="79"/>
  <c r="AA1854" i="79"/>
  <c r="AA327" i="79"/>
  <c r="AA3495" i="79"/>
  <c r="AA839" i="79"/>
  <c r="AA875" i="79"/>
  <c r="AA2482" i="79"/>
  <c r="AA2919" i="79"/>
  <c r="AA2512" i="79"/>
  <c r="AA1458" i="79"/>
  <c r="AA797" i="79"/>
  <c r="AA2258" i="79"/>
  <c r="AA1894" i="79"/>
  <c r="AA979" i="79"/>
  <c r="AA2873" i="79"/>
  <c r="AA1889" i="79"/>
  <c r="AA2101" i="79"/>
  <c r="AA1266" i="79"/>
  <c r="AA1424" i="79"/>
  <c r="AA36" i="79"/>
  <c r="AA1886" i="79"/>
  <c r="AA1821" i="79"/>
  <c r="AA2209" i="79"/>
  <c r="AA1045" i="79"/>
  <c r="AA682" i="79"/>
  <c r="AA1997" i="79"/>
  <c r="AA1989" i="79"/>
  <c r="AA2821" i="79"/>
  <c r="AA1949" i="79"/>
  <c r="AA2729" i="79"/>
  <c r="AA3385" i="79"/>
  <c r="AA2019" i="79"/>
  <c r="AA1308" i="79"/>
  <c r="AA2218" i="79"/>
  <c r="AA2155" i="79"/>
  <c r="AA2426" i="79"/>
  <c r="AA2972" i="79"/>
  <c r="AA3188" i="79"/>
  <c r="AA284" i="79"/>
  <c r="AA2680" i="79"/>
  <c r="AA829" i="79"/>
  <c r="AA3153" i="79"/>
  <c r="AA3525" i="79"/>
  <c r="AA516" i="79"/>
  <c r="AA1109" i="79"/>
  <c r="AA1522" i="79"/>
  <c r="AA851" i="79"/>
  <c r="AA2646" i="79"/>
  <c r="AA3282" i="79"/>
  <c r="AA1173" i="79"/>
  <c r="AA3472" i="79"/>
  <c r="AA972" i="79"/>
  <c r="AA352" i="79"/>
  <c r="AA2250" i="79"/>
  <c r="AA993" i="79"/>
  <c r="AA3499" i="79"/>
  <c r="AA2643" i="79"/>
  <c r="AA1354" i="79"/>
  <c r="AA476" i="79"/>
  <c r="AA2898" i="79"/>
  <c r="AA529" i="79"/>
  <c r="AA3179" i="79"/>
  <c r="AA1988" i="79"/>
  <c r="AA1797" i="79"/>
  <c r="AA545" i="79"/>
  <c r="AA1361" i="79"/>
  <c r="AA355" i="79"/>
  <c r="AA725" i="79"/>
  <c r="AA143" i="79"/>
  <c r="AA83" i="79"/>
  <c r="AA921" i="79"/>
  <c r="AA2767" i="79"/>
  <c r="AA2844" i="79"/>
  <c r="AA77" i="79"/>
  <c r="AA2022" i="79"/>
  <c r="AA1507" i="79"/>
  <c r="AA1605" i="79"/>
  <c r="AA186" i="79"/>
  <c r="AA2642" i="79"/>
  <c r="AA1838" i="79"/>
  <c r="AA1113" i="79"/>
  <c r="AA3452" i="79"/>
  <c r="AA2677" i="79"/>
  <c r="AA1234" i="79"/>
  <c r="AA350" i="79"/>
  <c r="AA1593" i="79"/>
  <c r="AA227" i="79"/>
  <c r="AA686" i="79"/>
  <c r="AA3506" i="79"/>
  <c r="AA2700" i="79"/>
  <c r="AA3439" i="79"/>
  <c r="AA2110" i="79"/>
  <c r="AA3020" i="79"/>
  <c r="AA1892" i="79"/>
  <c r="AA2374" i="79"/>
  <c r="AA1008" i="79"/>
  <c r="AA460" i="79"/>
  <c r="AA3026" i="79"/>
  <c r="AA1927" i="79"/>
  <c r="AA679" i="79"/>
  <c r="AA2527" i="79"/>
  <c r="AA542" i="79"/>
  <c r="AA1011" i="79"/>
  <c r="AA572" i="79"/>
  <c r="AA3423" i="79"/>
  <c r="AA2171" i="79"/>
  <c r="AA2199" i="79"/>
  <c r="AA2245" i="79"/>
  <c r="AA1776" i="79"/>
  <c r="AA2118" i="79"/>
  <c r="AA280" i="79"/>
  <c r="AA2086" i="79"/>
  <c r="AA995" i="79"/>
  <c r="AA1970" i="79"/>
  <c r="AA2794" i="79"/>
  <c r="AA1984" i="79"/>
  <c r="AA706" i="79"/>
  <c r="AA3192" i="79"/>
  <c r="AA402" i="79"/>
  <c r="AA1177" i="79"/>
  <c r="AA1644" i="79"/>
  <c r="AA1480" i="79"/>
  <c r="AA2968" i="79"/>
  <c r="AA3396" i="79"/>
  <c r="AA3376" i="79"/>
  <c r="AA3226" i="79"/>
  <c r="AA2425" i="79"/>
  <c r="AA1669" i="79"/>
  <c r="AA1450" i="79"/>
  <c r="AA2438" i="79"/>
  <c r="AA1482" i="79"/>
  <c r="AA742" i="79"/>
  <c r="AA3084" i="79"/>
  <c r="AA610" i="79"/>
  <c r="AA2726" i="79"/>
  <c r="AA1518" i="79"/>
  <c r="AA549" i="79"/>
  <c r="AA3356" i="79"/>
  <c r="AA1686" i="79"/>
  <c r="AA1464" i="79"/>
  <c r="AA3546" i="79"/>
  <c r="AA600" i="79"/>
  <c r="AA1381" i="79"/>
  <c r="AA3141" i="79"/>
  <c r="AA759" i="79"/>
  <c r="AA2811" i="79"/>
  <c r="AA1143" i="79"/>
  <c r="AA3430" i="79"/>
  <c r="AA385" i="79"/>
  <c r="AA1282" i="79"/>
  <c r="AA2732" i="79"/>
  <c r="AA625" i="79"/>
  <c r="AA1149" i="79"/>
  <c r="AA1818" i="79"/>
  <c r="AA147" i="79"/>
  <c r="AA46" i="79"/>
  <c r="AA3194" i="79"/>
  <c r="AA2057" i="79"/>
  <c r="AA2230" i="79"/>
  <c r="AA121" i="79"/>
  <c r="AA3377" i="79"/>
  <c r="AA2416" i="79"/>
  <c r="AA917" i="79"/>
  <c r="AA2615" i="79"/>
  <c r="AA2503" i="79"/>
  <c r="AA3235" i="79"/>
  <c r="AA796" i="79"/>
  <c r="AA2251" i="79"/>
  <c r="AA1614" i="79"/>
  <c r="AA2364" i="79"/>
  <c r="AA754" i="79"/>
  <c r="AA1218" i="79"/>
  <c r="AA3397" i="79"/>
  <c r="AA2422" i="79"/>
  <c r="AA2449" i="79"/>
  <c r="AA104" i="79"/>
  <c r="AA3436" i="79"/>
  <c r="AA2476" i="79"/>
  <c r="AA731" i="79"/>
  <c r="AA2167" i="79"/>
  <c r="AA1017" i="79"/>
  <c r="AA2069" i="79"/>
  <c r="AA2292" i="79"/>
  <c r="AA1824" i="79"/>
  <c r="AA1515" i="79"/>
  <c r="AA2192" i="79"/>
  <c r="AA958" i="79"/>
  <c r="AA2188" i="79"/>
  <c r="AA1215" i="79"/>
  <c r="AA2984" i="79"/>
  <c r="AA1374" i="79"/>
  <c r="AA146" i="79"/>
  <c r="AA3473" i="79"/>
  <c r="AA967" i="79"/>
  <c r="AA2871" i="79"/>
  <c r="AA2142" i="79"/>
  <c r="AA1651" i="79"/>
  <c r="AA1287" i="79"/>
  <c r="AA426" i="79"/>
  <c r="AA1541" i="79"/>
  <c r="AA122" i="79"/>
  <c r="AA3448" i="79"/>
  <c r="AA2933" i="79"/>
  <c r="AA2846" i="79"/>
  <c r="AA1696" i="79"/>
  <c r="AA1184" i="79"/>
  <c r="AA3510" i="79"/>
  <c r="AA1708" i="79"/>
  <c r="AA1523" i="79"/>
  <c r="AA1748" i="79"/>
  <c r="AA3414" i="79"/>
  <c r="AA761" i="79"/>
  <c r="AA871" i="79"/>
  <c r="AA2670" i="79"/>
  <c r="AA265" i="79"/>
  <c r="AA3511" i="79"/>
  <c r="AA95" i="79"/>
  <c r="AA1220" i="79"/>
  <c r="AA2810" i="79"/>
  <c r="AA2226" i="79"/>
  <c r="AA1837" i="79"/>
  <c r="AA2855" i="79"/>
  <c r="AA1384" i="79"/>
  <c r="AA630" i="79"/>
  <c r="AA2269" i="79"/>
  <c r="AA2419" i="79"/>
  <c r="AA297" i="79"/>
  <c r="AA2346" i="79"/>
  <c r="AA1323" i="79"/>
  <c r="AA2122" i="79"/>
  <c r="AA302" i="79"/>
  <c r="AA2603" i="79"/>
  <c r="AA198" i="79"/>
  <c r="AA990" i="79"/>
  <c r="AA1831" i="79"/>
  <c r="AA3184" i="79"/>
  <c r="AA1316" i="79"/>
  <c r="AA1343" i="79"/>
  <c r="AA3086" i="79"/>
  <c r="AA3236" i="79"/>
  <c r="AA1630" i="79"/>
  <c r="AA998" i="79"/>
  <c r="AA3296" i="79"/>
  <c r="AA3250" i="79"/>
  <c r="AA469" i="79"/>
  <c r="AA3066" i="79"/>
  <c r="AA2739" i="79"/>
  <c r="AA2970" i="79"/>
  <c r="AA696" i="79"/>
  <c r="AA624" i="79"/>
  <c r="AA331" i="79"/>
  <c r="AA3216" i="79"/>
  <c r="AA2079" i="79"/>
  <c r="AA779" i="79"/>
  <c r="AA47" i="79"/>
  <c r="AA1262" i="79"/>
  <c r="AA2468" i="79"/>
  <c r="AA1783" i="79"/>
  <c r="AA324" i="79"/>
  <c r="AA2693" i="79"/>
  <c r="AA1574" i="79"/>
  <c r="AA398" i="79"/>
  <c r="AA2432" i="79"/>
  <c r="AA2015" i="79"/>
  <c r="AA2073" i="79"/>
  <c r="AA1182" i="79"/>
  <c r="AA2616" i="79"/>
  <c r="AA148" i="79"/>
  <c r="AA97" i="79"/>
  <c r="AA3273" i="79"/>
  <c r="AA2342" i="79"/>
  <c r="AA2814" i="79"/>
  <c r="AA2741" i="79"/>
  <c r="AA2563" i="79"/>
  <c r="AA684" i="79"/>
  <c r="AA575" i="79"/>
  <c r="AA3353" i="79"/>
  <c r="AA1031" i="79"/>
  <c r="AA1490" i="79"/>
  <c r="AA2971" i="79"/>
  <c r="AA2805" i="79"/>
  <c r="AA752" i="79"/>
  <c r="AA2884" i="79"/>
  <c r="AA2540" i="79"/>
  <c r="AA1607" i="79"/>
  <c r="AA3399" i="79"/>
  <c r="AA2448" i="79"/>
  <c r="AA2921" i="79"/>
  <c r="AA2237" i="79"/>
  <c r="AA1128" i="79"/>
  <c r="AA3168" i="79"/>
  <c r="AA1046" i="79"/>
  <c r="AA2992" i="79"/>
  <c r="AA2465" i="79"/>
  <c r="AA1302" i="79"/>
  <c r="AA144" i="79"/>
  <c r="AA157" i="79"/>
  <c r="AA3158" i="79"/>
  <c r="AA1521" i="79"/>
  <c r="AA3442" i="79"/>
  <c r="AA2780" i="79"/>
  <c r="AA357" i="79"/>
  <c r="AA901" i="79"/>
  <c r="AA1924" i="79"/>
  <c r="AA1137" i="79"/>
  <c r="AA428" i="79"/>
  <c r="AA3327" i="79"/>
  <c r="AA2612" i="79"/>
  <c r="AA846" i="79"/>
  <c r="AA515" i="79"/>
  <c r="AA2398" i="79"/>
  <c r="AA1470" i="79"/>
  <c r="AA1884" i="79"/>
  <c r="AA1284" i="79"/>
  <c r="AA683" i="79"/>
  <c r="AA1642" i="79"/>
  <c r="AA2071" i="79"/>
  <c r="AA825" i="79"/>
  <c r="AA653" i="79"/>
  <c r="AA2833" i="79"/>
  <c r="AA2975" i="79"/>
  <c r="AA605" i="79"/>
  <c r="AA2550" i="79"/>
  <c r="AA3405" i="79"/>
  <c r="AA3281" i="79"/>
  <c r="AA672" i="79"/>
  <c r="AA2165" i="79"/>
  <c r="AA1064" i="79"/>
  <c r="AA2213" i="79"/>
  <c r="AA3142" i="79"/>
  <c r="AA2834" i="79"/>
  <c r="AA1179" i="79"/>
  <c r="AA2327" i="79"/>
  <c r="AA1532" i="79"/>
  <c r="AA152" i="79"/>
  <c r="AA3017" i="79"/>
  <c r="AA3313" i="79"/>
  <c r="AA2446" i="79"/>
  <c r="AA430" i="79"/>
  <c r="AA2457" i="79"/>
  <c r="AA3547" i="79"/>
  <c r="AA3201" i="79"/>
  <c r="AA635" i="79"/>
  <c r="AA1918" i="79"/>
  <c r="AA1060" i="79"/>
  <c r="AA2839" i="79"/>
  <c r="AA1558" i="79"/>
  <c r="AA1231" i="79"/>
  <c r="AA3134" i="79"/>
  <c r="AA2696" i="79"/>
  <c r="AA3244" i="79"/>
  <c r="AA2413" i="79"/>
  <c r="AA242" i="79"/>
  <c r="AA3096" i="79"/>
  <c r="AA2352" i="79"/>
  <c r="AA3036" i="79"/>
  <c r="AA1024" i="79"/>
  <c r="AA64" i="79"/>
  <c r="AA1741" i="79"/>
  <c r="AA2804" i="79"/>
  <c r="AA2531" i="79"/>
  <c r="AA3344" i="79"/>
  <c r="AA20" i="79"/>
  <c r="AA3197" i="79"/>
  <c r="AA1762" i="79"/>
  <c r="AA3520" i="79"/>
  <c r="AA1103" i="79"/>
  <c r="AA952" i="79"/>
  <c r="AA774" i="79"/>
  <c r="AA3072" i="79"/>
  <c r="AA3371" i="79"/>
  <c r="AA2103" i="79"/>
  <c r="AA915" i="79"/>
  <c r="AA1107" i="79"/>
  <c r="AA2923" i="79"/>
  <c r="AA773" i="79"/>
  <c r="AA2913" i="79"/>
  <c r="AA1862" i="79"/>
  <c r="AA2032" i="79"/>
  <c r="AA2885" i="79"/>
  <c r="AA938" i="79"/>
  <c r="AA2279" i="79"/>
  <c r="AA1236" i="79"/>
  <c r="AA1555" i="79"/>
  <c r="AA1880" i="79"/>
  <c r="AA879" i="79"/>
  <c r="AA3045" i="79"/>
  <c r="AA1901" i="79"/>
  <c r="AA1304" i="79"/>
  <c r="AA3400" i="79"/>
  <c r="AA531" i="79"/>
  <c r="AA2699" i="79"/>
  <c r="AA3140" i="79"/>
  <c r="AA1935" i="79"/>
  <c r="AA1925" i="79"/>
  <c r="AA1404" i="79"/>
  <c r="AA2836" i="79"/>
  <c r="AA2452" i="79"/>
  <c r="AA1834" i="79"/>
  <c r="AA2246" i="79"/>
  <c r="AA3295" i="79"/>
  <c r="AA2906" i="79"/>
  <c r="AA1844" i="79"/>
  <c r="AA1348" i="79"/>
  <c r="AA1687" i="79"/>
  <c r="AA3476" i="79"/>
  <c r="AA3503" i="79"/>
  <c r="AA2462" i="79"/>
  <c r="AA902" i="79"/>
  <c r="AA588" i="79"/>
  <c r="AA2749" i="79"/>
  <c r="AA2054" i="79"/>
  <c r="AA452" i="79"/>
  <c r="AA2379" i="79"/>
  <c r="AA1264" i="79"/>
  <c r="AA1237" i="79"/>
  <c r="AA2883" i="79"/>
  <c r="AA2222" i="79"/>
  <c r="AA1520" i="79"/>
  <c r="AA1993" i="79"/>
  <c r="AA432" i="79"/>
  <c r="AA3428" i="79"/>
  <c r="AA2500" i="79"/>
  <c r="AA238" i="79"/>
  <c r="AA1295" i="79"/>
  <c r="AA1110" i="79"/>
  <c r="AA1987" i="79"/>
  <c r="AA201" i="79"/>
  <c r="AA1400" i="79"/>
  <c r="AA3456" i="79"/>
  <c r="AA105" i="79"/>
  <c r="AA3217" i="79"/>
  <c r="AA3447" i="79"/>
  <c r="AA2125" i="79"/>
  <c r="AA3274" i="79"/>
  <c r="AA709" i="79"/>
  <c r="AA3434" i="79"/>
  <c r="AA2666" i="79"/>
  <c r="AA553" i="79"/>
  <c r="AA2686" i="79"/>
  <c r="AA1707" i="79"/>
  <c r="AA1120" i="79"/>
  <c r="AA3411" i="79"/>
  <c r="AA885" i="79"/>
  <c r="AA2280" i="79"/>
  <c r="AA685" i="79"/>
  <c r="AA1098" i="79"/>
  <c r="AA1359" i="79"/>
  <c r="AA1908" i="79"/>
  <c r="AA330" i="79"/>
  <c r="AA3390" i="79"/>
  <c r="AA2124" i="79"/>
  <c r="AA33" i="79"/>
  <c r="AA2146" i="79"/>
  <c r="AA3115" i="79"/>
  <c r="AA3042" i="79"/>
  <c r="AA2377" i="79"/>
  <c r="AA1358" i="79"/>
  <c r="AA2028" i="79"/>
  <c r="AA2074" i="79"/>
  <c r="AA376" i="79"/>
  <c r="AA1368" i="79"/>
  <c r="AA2029" i="79"/>
  <c r="AA364" i="79"/>
  <c r="AA1083" i="79"/>
  <c r="AA2420" i="79"/>
  <c r="AA58" i="79"/>
  <c r="AA1531" i="79"/>
  <c r="AA1586" i="79"/>
  <c r="AA3502" i="79"/>
  <c r="AA1784" i="79"/>
  <c r="AA1426" i="79"/>
  <c r="AA489" i="79"/>
  <c r="AA1320" i="79"/>
  <c r="AA3508" i="79"/>
  <c r="AA910" i="79"/>
  <c r="AA1822" i="79"/>
  <c r="AA1216" i="79"/>
  <c r="AA648" i="79"/>
  <c r="AA1281" i="79"/>
  <c r="AA735" i="79"/>
  <c r="AA1337" i="79"/>
  <c r="AA1670" i="79"/>
  <c r="AA1535" i="79"/>
  <c r="AA1018" i="79"/>
  <c r="AA2177" i="79"/>
  <c r="AA2783" i="79"/>
  <c r="AA1878" i="79"/>
  <c r="AA753" i="79"/>
  <c r="AA2301" i="79"/>
  <c r="AA2890" i="79"/>
  <c r="AA3022" i="79"/>
  <c r="AA850" i="79"/>
  <c r="AA504" i="79"/>
  <c r="AA1800" i="79"/>
  <c r="AA869" i="79"/>
  <c r="AA3367" i="79"/>
  <c r="AA3339" i="79"/>
  <c r="AA261" i="79"/>
  <c r="AA315" i="79"/>
  <c r="AA690" i="79"/>
  <c r="AA3058" i="79"/>
  <c r="AA573" i="79"/>
  <c r="AA3156" i="79"/>
  <c r="AA1632" i="79"/>
  <c r="AA1530" i="79"/>
  <c r="AA2650" i="79"/>
  <c r="AA2579" i="79"/>
  <c r="AA2930" i="79"/>
  <c r="AA2260" i="79"/>
  <c r="AA2424" i="79"/>
  <c r="AA2236" i="79"/>
  <c r="AA3373" i="79"/>
  <c r="AA1134" i="79"/>
  <c r="AA2583" i="79"/>
  <c r="AA3068" i="79"/>
  <c r="AA156" i="79"/>
  <c r="AA2850" i="79"/>
  <c r="AA543" i="79"/>
  <c r="AA3551" i="79"/>
  <c r="AA898" i="79"/>
  <c r="AA1882" i="79"/>
  <c r="AA3240" i="79"/>
  <c r="AA1647" i="79"/>
  <c r="AA2163" i="79"/>
  <c r="AA365" i="79"/>
  <c r="AA2945" i="79"/>
  <c r="AA3334" i="79"/>
  <c r="AA931" i="79"/>
  <c r="AA2417" i="79"/>
  <c r="AA3218" i="79"/>
  <c r="AA3303" i="79"/>
  <c r="AA349" i="79"/>
  <c r="AA3136" i="79"/>
  <c r="AA1332" i="79"/>
  <c r="AA266" i="79"/>
  <c r="AA168" i="79"/>
  <c r="AA716" i="79"/>
  <c r="AA3000" i="79"/>
  <c r="AA1042" i="79"/>
  <c r="AA3417" i="79"/>
  <c r="AA2313" i="79"/>
  <c r="AA401" i="79"/>
  <c r="AA2691" i="79"/>
  <c r="AA3055" i="79"/>
  <c r="AA1799" i="79"/>
  <c r="AA1661" i="79"/>
  <c r="AA392" i="79"/>
  <c r="AA113" i="79"/>
  <c r="AA1101" i="79"/>
  <c r="AA580" i="79"/>
  <c r="AA248" i="79"/>
  <c r="AA255" i="79"/>
  <c r="AA2098" i="79"/>
  <c r="AA3062" i="79"/>
  <c r="AA1979" i="79"/>
  <c r="AA288" i="79"/>
  <c r="AA757" i="79"/>
  <c r="AA1640" i="79"/>
  <c r="AA1206" i="79"/>
  <c r="AA919" i="79"/>
  <c r="AA2365" i="79"/>
  <c r="AA2951" i="79"/>
  <c r="AA525" i="79"/>
  <c r="AA2796" i="79"/>
  <c r="AA393" i="79"/>
  <c r="AA1671" i="79"/>
  <c r="AA2651" i="79"/>
  <c r="AA2825" i="79"/>
  <c r="AA290" i="79"/>
  <c r="AA2607" i="79"/>
  <c r="AA1386" i="79"/>
  <c r="AA2278" i="79"/>
  <c r="AA2038" i="79"/>
  <c r="AA241" i="79"/>
  <c r="AA805" i="79"/>
  <c r="AA961" i="79"/>
  <c r="AA2768" i="79"/>
  <c r="AA2370" i="79"/>
  <c r="AA714" i="79"/>
  <c r="AA2553" i="79"/>
  <c r="AA1725" i="79"/>
  <c r="AA2314" i="79"/>
  <c r="AA1127" i="79"/>
  <c r="AA1022" i="79"/>
  <c r="AA473" i="79"/>
  <c r="AA2519" i="79"/>
  <c r="AA900" i="79"/>
  <c r="AA1118" i="79"/>
  <c r="AA1628" i="79"/>
  <c r="AA193" i="79"/>
  <c r="AA954" i="79"/>
  <c r="AA1014" i="79"/>
  <c r="AA1319" i="79"/>
  <c r="AA3011" i="79"/>
  <c r="AA2219" i="79"/>
  <c r="AA3277" i="79"/>
  <c r="AA2853" i="79"/>
  <c r="AA2887" i="79"/>
  <c r="AA3028" i="79"/>
  <c r="AA3519" i="79"/>
  <c r="AA3444" i="79"/>
  <c r="AA51" i="79"/>
  <c r="AA3097" i="79"/>
  <c r="AA2030" i="79"/>
  <c r="AA1602" i="79"/>
  <c r="AA2105" i="79"/>
  <c r="AA2303" i="79"/>
  <c r="AA1841" i="79"/>
  <c r="AA560" i="79"/>
  <c r="AA3034" i="79"/>
  <c r="AA1812" i="79"/>
  <c r="AA1717" i="79"/>
  <c r="AA3489" i="79"/>
  <c r="AA3475" i="79"/>
  <c r="AA2937" i="79"/>
  <c r="AA2203" i="79"/>
  <c r="AA3290" i="79"/>
  <c r="AA1685" i="79"/>
  <c r="AA3138" i="79"/>
  <c r="AA1429" i="79"/>
  <c r="AA22" i="79"/>
  <c r="AA647" i="79"/>
  <c r="AA1195" i="79"/>
  <c r="AA1126" i="79"/>
  <c r="AA2474" i="79"/>
  <c r="AA510" i="79"/>
  <c r="AA1169" i="79"/>
  <c r="AA2197" i="79"/>
  <c r="AA1794" i="79"/>
  <c r="AA548" i="79"/>
  <c r="AA66" i="79"/>
  <c r="AA1152" i="79"/>
  <c r="AA3319" i="79"/>
  <c r="AA1915" i="79"/>
  <c r="AA2665" i="79"/>
  <c r="AA3128" i="79"/>
  <c r="AA2116" i="79"/>
  <c r="AA2343" i="79"/>
  <c r="AA1350" i="79"/>
  <c r="AA244" i="79"/>
  <c r="AA1678" i="79"/>
  <c r="AA1015" i="79"/>
  <c r="AA970" i="79"/>
  <c r="AA3157" i="79"/>
  <c r="AA737" i="79"/>
  <c r="AA3307" i="79"/>
  <c r="AA2955" i="79"/>
  <c r="AA583" i="79"/>
  <c r="AA2323" i="79"/>
  <c r="AA496" i="79"/>
  <c r="AA3225" i="79"/>
  <c r="AA1945" i="79"/>
  <c r="AA2755" i="79"/>
  <c r="AA2774" i="79"/>
  <c r="AA87" i="79"/>
  <c r="AA1729" i="79"/>
  <c r="AA59" i="79"/>
  <c r="AA1347" i="79"/>
  <c r="AA799" i="79"/>
  <c r="AA2444" i="79"/>
  <c r="AA461" i="79"/>
  <c r="AA384" i="79"/>
  <c r="AA3080" i="79"/>
  <c r="AA771" i="79"/>
  <c r="AA307" i="79"/>
  <c r="AA1422" i="79"/>
  <c r="AA3360" i="79"/>
  <c r="AA512" i="79"/>
  <c r="AA1498" i="79"/>
  <c r="AA2102" i="79"/>
  <c r="AA3048" i="79"/>
  <c r="AA50" i="79"/>
  <c r="AA1599" i="79"/>
  <c r="AA1763" i="79"/>
  <c r="AA3149" i="79"/>
  <c r="AA3429" i="79"/>
  <c r="AA228" i="79"/>
  <c r="AA2910" i="79"/>
  <c r="AA3133" i="79"/>
  <c r="AA2997" i="79"/>
  <c r="AA1238" i="79"/>
  <c r="AA2781" i="79"/>
  <c r="AA2411" i="79"/>
  <c r="AA2161" i="79"/>
  <c r="AA415" i="79"/>
  <c r="AA1406" i="79"/>
  <c r="AA832" i="79"/>
  <c r="AA2267" i="79"/>
  <c r="AA2332" i="79"/>
  <c r="AA329" i="79"/>
  <c r="AA1920" i="79"/>
  <c r="AA3493" i="79"/>
  <c r="AA1836" i="79"/>
  <c r="AA965" i="79"/>
  <c r="AA2302" i="79"/>
  <c r="AA877" i="79"/>
  <c r="AA2231" i="79"/>
  <c r="AA712" i="79"/>
  <c r="AA2515" i="79"/>
  <c r="AA2617" i="79"/>
  <c r="AA2202" i="79"/>
  <c r="AA440" i="79"/>
  <c r="AA1273" i="79"/>
  <c r="AA2304" i="79"/>
  <c r="AA907" i="79"/>
  <c r="AA2392" i="79"/>
  <c r="AA1706" i="79"/>
  <c r="AA1312" i="79"/>
  <c r="AA1291" i="79"/>
  <c r="AA1900" i="79"/>
  <c r="AA343" i="79"/>
  <c r="AA400" i="79"/>
  <c r="AA2478" i="79"/>
  <c r="AA2538" i="79"/>
  <c r="AA570" i="79"/>
  <c r="AA2290" i="79"/>
  <c r="AA3163" i="79"/>
  <c r="AA2349" i="79"/>
  <c r="AA2405" i="79"/>
  <c r="AA2001" i="79"/>
  <c r="AA3146" i="79"/>
  <c r="AA30" i="79"/>
  <c r="AA2611" i="79"/>
  <c r="AA3332" i="79"/>
  <c r="AA1430" i="79"/>
  <c r="AA2899" i="79"/>
  <c r="AA2083" i="79"/>
  <c r="AA592" i="79"/>
  <c r="AA3111" i="79"/>
  <c r="AA1408" i="79"/>
  <c r="AA3490" i="79"/>
  <c r="AA2600" i="79"/>
  <c r="AA3286" i="79"/>
  <c r="AA1140" i="79"/>
  <c r="AA3370" i="79"/>
  <c r="AA948" i="79"/>
  <c r="AA1397" i="79"/>
  <c r="AA2253" i="79"/>
  <c r="AA336" i="79"/>
  <c r="AA258" i="79"/>
  <c r="AA1769" i="79"/>
  <c r="AA1047" i="79"/>
  <c r="AA1380" i="79"/>
  <c r="AA236" i="79"/>
  <c r="AA1910" i="79"/>
  <c r="AA2623" i="79"/>
  <c r="AA74" i="79"/>
  <c r="AA2229" i="79"/>
  <c r="AA1633" i="79"/>
  <c r="AA396" i="79"/>
  <c r="AA1310" i="79"/>
  <c r="AA1131" i="79"/>
  <c r="AA1701" i="79"/>
  <c r="AA1668" i="79"/>
  <c r="AA1314" i="79"/>
  <c r="AA997" i="79"/>
  <c r="AA1665" i="79"/>
  <c r="AA1937" i="79"/>
  <c r="AA3245" i="79"/>
  <c r="AA2716" i="79"/>
  <c r="AA2114" i="79"/>
  <c r="AA2126" i="79"/>
  <c r="AA1227" i="79"/>
  <c r="AA3224" i="79"/>
  <c r="AA320" i="79"/>
  <c r="AA1353" i="79"/>
  <c r="AA2182" i="79"/>
  <c r="AA2957" i="79"/>
  <c r="AA878" i="79"/>
  <c r="AA2472" i="79"/>
  <c r="AA1188" i="79"/>
  <c r="AA1240" i="79"/>
  <c r="AA1994" i="79"/>
  <c r="AA744" i="79"/>
  <c r="AA3298" i="79"/>
  <c r="AA3016" i="79"/>
  <c r="AA1082" i="79"/>
  <c r="AA1710" i="79"/>
  <c r="AA1877" i="79"/>
  <c r="AA2395" i="79"/>
  <c r="AA207" i="79"/>
  <c r="AA2259" i="79"/>
  <c r="AA527" i="79"/>
  <c r="AA1463" i="79"/>
  <c r="AA2564" i="79"/>
  <c r="AA2141" i="79"/>
  <c r="AA1399" i="79"/>
  <c r="AA2341" i="79"/>
  <c r="AA586" i="79"/>
  <c r="AA1114" i="79"/>
  <c r="AA2684" i="79"/>
  <c r="AA3415" i="79"/>
  <c r="AA2013" i="79"/>
  <c r="AA1167" i="79"/>
  <c r="AA1402" i="79"/>
  <c r="AA3046" i="79"/>
  <c r="AA499" i="79"/>
  <c r="AA2154" i="79"/>
  <c r="AA3368" i="79"/>
  <c r="AA2596" i="79"/>
  <c r="AA3498" i="79"/>
  <c r="AA2977" i="79"/>
  <c r="AA2508" i="79"/>
  <c r="AA2820" i="79"/>
  <c r="AA2024" i="79"/>
  <c r="AA2358" i="79"/>
  <c r="AA2988" i="79"/>
  <c r="AA116" i="79"/>
  <c r="AA3534" i="79"/>
  <c r="AA568" i="79"/>
  <c r="AA2517" i="79"/>
  <c r="AA2571" i="79"/>
  <c r="AA2807" i="79"/>
  <c r="AA2350" i="79"/>
  <c r="AA1634" i="79"/>
  <c r="AA697" i="79"/>
  <c r="AA3129" i="79"/>
  <c r="AA2690" i="79"/>
  <c r="AA27" i="79"/>
  <c r="AA1119" i="79"/>
  <c r="AA218" i="79"/>
  <c r="AA895" i="79"/>
  <c r="AA1170" i="79"/>
  <c r="AA1580" i="79"/>
  <c r="AA1190" i="79"/>
  <c r="AA1621" i="79"/>
  <c r="AA109" i="79"/>
  <c r="AA2965" i="79"/>
  <c r="AA1944" i="79"/>
  <c r="AA3343" i="79"/>
  <c r="AA1577" i="79"/>
  <c r="AA2627" i="79"/>
  <c r="AA661" i="79"/>
  <c r="AA2939" i="79"/>
  <c r="AA2089" i="79"/>
  <c r="AA1136" i="79"/>
  <c r="AA1085" i="79"/>
  <c r="AA775" i="79"/>
  <c r="AA2475" i="79"/>
  <c r="AA778" i="79"/>
  <c r="AA1469" i="79"/>
  <c r="AA700" i="79"/>
  <c r="AA2225" i="79"/>
  <c r="AA2902" i="79"/>
  <c r="AA2728" i="79"/>
  <c r="AA2509" i="79"/>
  <c r="AA181" i="79"/>
  <c r="AA1542" i="79"/>
  <c r="AA2813" i="79"/>
  <c r="AA1856" i="79"/>
  <c r="AA1584" i="79"/>
  <c r="AA2758" i="79"/>
  <c r="AA1804" i="79"/>
  <c r="AA1787" i="79"/>
  <c r="AA1155" i="79"/>
  <c r="AA1066" i="79"/>
  <c r="AA1449" i="79"/>
  <c r="AA2173" i="79"/>
  <c r="AA2586" i="79"/>
  <c r="AA3004" i="79"/>
  <c r="AA1487" i="79"/>
  <c r="AA3315" i="79"/>
  <c r="AA1909" i="79"/>
  <c r="AA698" i="79"/>
  <c r="AA1643" i="79"/>
  <c r="AA2072" i="79"/>
  <c r="AA2843" i="79"/>
  <c r="AA2778" i="79"/>
  <c r="AA2309" i="79"/>
  <c r="AA795" i="79"/>
  <c r="AA1774" i="79"/>
  <c r="AA2705" i="79"/>
  <c r="AA3267" i="79"/>
  <c r="AA519" i="79"/>
  <c r="AA1963" i="79"/>
  <c r="AA3051" i="79"/>
  <c r="AA1788" i="79"/>
  <c r="AA2181" i="79"/>
  <c r="AA24" i="79"/>
  <c r="AA656" i="79"/>
  <c r="AA3116" i="79"/>
  <c r="AA1537" i="79"/>
  <c r="AA535" i="79"/>
  <c r="AA1711" i="79"/>
  <c r="AA1698" i="79"/>
  <c r="AA2593" i="79"/>
  <c r="AA1702" i="79"/>
  <c r="AA388" i="79"/>
  <c r="AA448" i="79"/>
  <c r="AA1286" i="79"/>
  <c r="AA3308" i="79"/>
  <c r="AA578" i="79"/>
  <c r="AA447" i="79"/>
  <c r="AA3186" i="79"/>
  <c r="AA2644" i="79"/>
  <c r="AA914" i="79"/>
  <c r="AA3474" i="79"/>
  <c r="AA3387" i="79"/>
  <c r="AA468" i="79"/>
  <c r="AA2093" i="79"/>
  <c r="AA2208" i="79"/>
  <c r="AA1509" i="79"/>
  <c r="AA2985" i="79"/>
  <c r="AA1895" i="79"/>
  <c r="AA3328" i="79"/>
  <c r="AA3189" i="79"/>
  <c r="AA3170" i="79"/>
  <c r="AA2215" i="79"/>
  <c r="AA807" i="79"/>
  <c r="AA3357" i="79"/>
  <c r="AA1589" i="79"/>
  <c r="AA2878" i="79"/>
  <c r="AA3294" i="79"/>
  <c r="AA2115" i="79"/>
  <c r="AA733" i="79"/>
  <c r="AA25" i="79"/>
  <c r="AA434" i="79"/>
  <c r="AA3185" i="79"/>
  <c r="AA3088" i="79"/>
  <c r="AA1726" i="79"/>
  <c r="AA1627" i="79"/>
  <c r="AA1581" i="79"/>
  <c r="AA1030" i="79"/>
  <c r="AA2077" i="79"/>
  <c r="AA1115" i="79"/>
  <c r="AA2415" i="79"/>
  <c r="AA2491" i="79"/>
  <c r="AA838" i="79"/>
  <c r="AA1951" i="79"/>
  <c r="AA1754" i="79"/>
  <c r="AA981" i="79"/>
  <c r="AA37" i="79"/>
  <c r="AA29" i="79"/>
  <c r="AA3052" i="79"/>
  <c r="AA1857" i="79"/>
  <c r="AA2852" i="79"/>
  <c r="AA2158" i="79"/>
  <c r="AA926" i="79"/>
  <c r="AA2534" i="79"/>
  <c r="AA2756" i="79"/>
  <c r="AA1981" i="79"/>
  <c r="AA480" i="79"/>
  <c r="AA2967" i="79"/>
  <c r="AA1440" i="79"/>
  <c r="AA2588" i="79"/>
  <c r="AA3104" i="79"/>
  <c r="AA521" i="79"/>
  <c r="AA2881" i="79"/>
  <c r="AA102" i="79"/>
  <c r="AA2688" i="79"/>
  <c r="AA2037" i="79"/>
  <c r="AA1153" i="79"/>
  <c r="AA691" i="79"/>
  <c r="AA940" i="79"/>
  <c r="AA1021" i="79"/>
  <c r="AA591" i="79"/>
  <c r="AA3237" i="79"/>
  <c r="AA1573" i="79"/>
  <c r="AA2322" i="79"/>
  <c r="AA2052" i="79"/>
  <c r="AA762" i="79"/>
  <c r="AA649" i="79"/>
  <c r="AA2308" i="79"/>
  <c r="AA2294" i="79"/>
  <c r="AA2653" i="79"/>
  <c r="AA2959" i="79"/>
  <c r="AA1144" i="79"/>
  <c r="AA2790" i="79"/>
  <c r="AA1842" i="79"/>
  <c r="AA711" i="79"/>
  <c r="AA3482" i="79"/>
  <c r="AA2369" i="79"/>
  <c r="AA2715" i="79"/>
  <c r="AA1721" i="79"/>
  <c r="AA2742" i="79"/>
  <c r="AA546" i="79"/>
  <c r="AA3527" i="79"/>
  <c r="AA2987" i="79"/>
  <c r="AA2904" i="79"/>
  <c r="AA2631" i="79"/>
  <c r="AA269" i="79"/>
  <c r="AA495" i="79"/>
  <c r="AA2121" i="79"/>
  <c r="AA3413" i="79"/>
  <c r="AA2907" i="79"/>
  <c r="AA126" i="79"/>
  <c r="AA1265" i="79"/>
  <c r="AA472" i="79"/>
  <c r="AA3337" i="79"/>
  <c r="AA1823" i="79"/>
  <c r="AA2934" i="79"/>
  <c r="AA1261" i="79"/>
  <c r="AA1732" i="79"/>
  <c r="AA1317" i="79"/>
  <c r="AA623" i="79"/>
  <c r="AA1724" i="79"/>
  <c r="AA2174" i="79"/>
  <c r="AA2714" i="79"/>
  <c r="AA1130" i="79"/>
  <c r="AA1342" i="79"/>
  <c r="AA466" i="79"/>
  <c r="AA3064" i="79"/>
  <c r="AA1254" i="79"/>
  <c r="AA1035" i="79"/>
  <c r="AA268" i="79"/>
  <c r="AA1176" i="79"/>
  <c r="AA1493" i="79"/>
  <c r="AA2451" i="79"/>
  <c r="AA2938" i="79"/>
  <c r="AA1414" i="79"/>
  <c r="AA3293" i="79"/>
  <c r="AA1090" i="79"/>
  <c r="AA639" i="79"/>
  <c r="AA160" i="79"/>
  <c r="AA1779" i="79"/>
  <c r="AA1439" i="79"/>
  <c r="AA2078" i="79"/>
  <c r="AA1407" i="79"/>
  <c r="AA1992" i="79"/>
  <c r="AA2812" i="79"/>
  <c r="AA2084" i="79"/>
  <c r="AA602" i="79"/>
  <c r="AA1367" i="79"/>
  <c r="AA1419" i="79"/>
  <c r="AA1982" i="79"/>
  <c r="AA286" i="79"/>
  <c r="AA1301" i="79"/>
  <c r="AA2362" i="79"/>
  <c r="AA3291" i="79"/>
  <c r="AA1369" i="79"/>
  <c r="AA642" i="79"/>
  <c r="AA2681" i="79"/>
  <c r="AA1076" i="79"/>
  <c r="AA1221" i="79"/>
  <c r="AA1373" i="79"/>
  <c r="AA404" i="79"/>
  <c r="AA216" i="79"/>
  <c r="AA3280" i="79"/>
  <c r="AA925" i="79"/>
  <c r="AA1999" i="79"/>
  <c r="AA2577" i="79"/>
  <c r="AA1096" i="79"/>
  <c r="AA1768" i="79"/>
  <c r="AA2403" i="79"/>
  <c r="AA42" i="79"/>
  <c r="AA3105" i="79"/>
  <c r="AA2819" i="79"/>
  <c r="AA1217" i="79"/>
  <c r="AA2354" i="79"/>
  <c r="AA3198" i="79"/>
  <c r="AA1067" i="79"/>
  <c r="AA3109" i="79"/>
  <c r="AA2085" i="79"/>
  <c r="AA2856" i="79"/>
  <c r="AA882" i="79"/>
  <c r="AA724" i="79"/>
  <c r="AA2060" i="79"/>
  <c r="AA2414" i="79"/>
  <c r="AA2389" i="79"/>
  <c r="AA3041" i="79"/>
  <c r="AA210" i="79"/>
  <c r="AA3480" i="79"/>
  <c r="AA2336" i="79"/>
  <c r="AA962" i="79"/>
  <c r="AA1549" i="79"/>
  <c r="AA1006" i="79"/>
  <c r="AA1158" i="79"/>
  <c r="AA1907" i="79"/>
  <c r="AA1362" i="79"/>
  <c r="AA485" i="79"/>
  <c r="AA2106" i="79"/>
  <c r="AA1392" i="79"/>
  <c r="AA1817" i="79"/>
  <c r="AA3517" i="79"/>
  <c r="AA1575" i="79"/>
  <c r="AA442" i="79"/>
  <c r="AA1567" i="79"/>
  <c r="AA2334" i="79"/>
  <c r="AA2832" i="79"/>
  <c r="AA202" i="79"/>
  <c r="AA2614" i="79"/>
  <c r="AA1677" i="79"/>
  <c r="AA590" i="79"/>
  <c r="AA1636" i="79"/>
  <c r="AA3118" i="79"/>
  <c r="AA2328" i="79"/>
  <c r="AA2394" i="79"/>
  <c r="AA1654" i="79"/>
  <c r="AA1276" i="79"/>
  <c r="AA2300" i="79"/>
  <c r="AA1225" i="79"/>
  <c r="AA1865" i="79"/>
  <c r="AA457" i="79"/>
  <c r="AA1646" i="79"/>
  <c r="AA791" i="79"/>
  <c r="AA2912" i="79"/>
  <c r="AA3536" i="79"/>
  <c r="AA3077" i="79"/>
  <c r="AA1275" i="79"/>
  <c r="AA1516" i="79"/>
  <c r="AA367" i="79"/>
  <c r="AA2207" i="79"/>
  <c r="AA1839" i="79"/>
  <c r="AA695" i="79"/>
  <c r="AA1352" i="79"/>
  <c r="AA2858" i="79"/>
  <c r="AA2840" i="79"/>
  <c r="AA2865" i="79"/>
  <c r="AA3081" i="79"/>
  <c r="AA1025" i="79"/>
  <c r="AA1242" i="79"/>
  <c r="AA1735" i="79"/>
  <c r="AA3446" i="79"/>
  <c r="AA108" i="79"/>
  <c r="AA1753" i="79"/>
  <c r="AA2815" i="79"/>
  <c r="AA2463" i="79"/>
  <c r="AA2399" i="79"/>
  <c r="AA646" i="79"/>
  <c r="AA2329" i="79"/>
  <c r="AA677" i="79"/>
  <c r="AA2200" i="79"/>
  <c r="AA214" i="79"/>
  <c r="AA1852" i="79"/>
  <c r="AA3001" i="79"/>
  <c r="AA2845" i="79"/>
  <c r="AA379" i="79"/>
  <c r="AA3398" i="79"/>
  <c r="AA957" i="79"/>
  <c r="AA1383" i="79"/>
  <c r="AA2190" i="79"/>
  <c r="AA3530" i="79"/>
  <c r="AA3426" i="79"/>
  <c r="AA1089" i="79"/>
  <c r="AA149" i="79"/>
  <c r="AA628" i="79"/>
  <c r="AA3458" i="79"/>
  <c r="AA1855" i="79"/>
  <c r="AA2487" i="79"/>
  <c r="AA2027" i="79"/>
  <c r="AA1914" i="79"/>
  <c r="AA229" i="79"/>
  <c r="AA2793" i="79"/>
  <c r="AA2635" i="79"/>
  <c r="AA177" i="79"/>
  <c r="AA1294" i="79"/>
  <c r="AA511" i="79"/>
  <c r="AA2273" i="79"/>
  <c r="AA2228" i="79"/>
  <c r="AA517" i="79"/>
  <c r="AA372" i="79"/>
  <c r="AA3500" i="79"/>
  <c r="AA1933" i="79"/>
  <c r="AA2047" i="79"/>
  <c r="AA1583" i="79"/>
  <c r="AA2439" i="79"/>
  <c r="AA849" i="79"/>
  <c r="AA816" i="79"/>
  <c r="AA2035" i="79"/>
  <c r="AA2870" i="79"/>
  <c r="AA374" i="79"/>
  <c r="AA1966" i="79"/>
  <c r="AA2201" i="79"/>
  <c r="AA826" i="79"/>
  <c r="AA130" i="79"/>
  <c r="AA1138" i="79"/>
  <c r="AA217" i="79"/>
  <c r="AA842" i="79"/>
  <c r="AA793" i="79"/>
  <c r="AA2895" i="79"/>
  <c r="AA1435" i="79"/>
  <c r="AA522" i="79"/>
  <c r="AA734" i="79"/>
  <c r="AA1563" i="79"/>
  <c r="AA1890" i="79"/>
  <c r="AA1938" i="79"/>
  <c r="AA1801" i="79"/>
  <c r="AA1055" i="79"/>
  <c r="AA1734" i="79"/>
  <c r="AA455" i="79"/>
  <c r="AA1659" i="79"/>
  <c r="AA339" i="79"/>
  <c r="AA935" i="79"/>
  <c r="AA1672" i="79"/>
  <c r="AA3271" i="79"/>
  <c r="AA2513" i="79"/>
  <c r="AA1847" i="79"/>
  <c r="AA326" i="79"/>
  <c r="AA866" i="79"/>
  <c r="AA490" i="79"/>
  <c r="AA208" i="79"/>
  <c r="AA1850" i="79"/>
  <c r="AA260" i="79"/>
  <c r="AA745" i="79"/>
  <c r="AA1375" i="79"/>
  <c r="AA930" i="79"/>
  <c r="AA2143" i="79"/>
  <c r="AA3421" i="79"/>
  <c r="AA2702" i="79"/>
  <c r="AA2516" i="79"/>
  <c r="AA1292" i="79"/>
  <c r="AA2283" i="79"/>
  <c r="AA899" i="79"/>
  <c r="AA1603" i="79"/>
  <c r="AA3438" i="79"/>
  <c r="AA550" i="79"/>
  <c r="AA2504" i="79"/>
  <c r="AA197" i="79"/>
  <c r="AA159" i="79"/>
  <c r="AA2556" i="79"/>
  <c r="AA1333" i="79"/>
  <c r="AA118" i="79"/>
  <c r="AA893" i="79"/>
  <c r="AA1604" i="79"/>
  <c r="AA303" i="79"/>
  <c r="AA345" i="79"/>
  <c r="AA2340" i="79"/>
  <c r="AA1325" i="79"/>
  <c r="AA3196" i="79"/>
  <c r="AA2196" i="79"/>
  <c r="AA283" i="79"/>
  <c r="AA720" i="79"/>
  <c r="AA1652" i="79"/>
  <c r="AA171" i="79"/>
  <c r="AA2400" i="79"/>
  <c r="AA456" i="79"/>
  <c r="AA985" i="79"/>
  <c r="AA2526" i="79"/>
  <c r="AA337" i="79"/>
  <c r="AA2851" i="79"/>
  <c r="AA2017" i="79"/>
  <c r="AA1163" i="79"/>
  <c r="AA705" i="79"/>
  <c r="AA556" i="79"/>
  <c r="AA2952" i="79"/>
  <c r="AA2265" i="79"/>
  <c r="AA811" i="79"/>
  <c r="AA2481" i="79"/>
  <c r="AA3361" i="79"/>
  <c r="AA890" i="79"/>
  <c r="AA2373" i="79"/>
  <c r="AA73" i="79"/>
  <c r="AA808" i="79"/>
  <c r="AA1930" i="79"/>
  <c r="AA1566" i="79"/>
  <c r="AA2147" i="79"/>
  <c r="AA2560" i="79"/>
  <c r="AA727" i="79"/>
  <c r="AA960" i="79"/>
  <c r="AA370" i="79"/>
  <c r="AA1269" i="79"/>
  <c r="AA1952" i="79"/>
  <c r="AA1740" i="79"/>
  <c r="AA2243" i="79"/>
  <c r="AA39" i="79"/>
  <c r="D28" i="85"/>
  <c r="J23" i="79"/>
  <c r="Y9" i="51" a="1"/>
  <c r="Y13" i="51" a="1"/>
  <c r="Y13" i="51"/>
  <c r="W13" i="51"/>
  <c r="AH46" i="51" s="1"/>
  <c r="Y9" i="51"/>
  <c r="Y10" i="51"/>
  <c r="D35" i="55"/>
  <c r="U12" i="48" a="1"/>
  <c r="D39" i="55"/>
  <c r="Y3" i="51" a="1"/>
  <c r="AH72" i="51" l="1"/>
  <c r="N26" i="51"/>
  <c r="AH97" i="51"/>
  <c r="AH7" i="51"/>
  <c r="AH150" i="51"/>
  <c r="AH189" i="51"/>
  <c r="AH201" i="51"/>
  <c r="AH25" i="51"/>
  <c r="AH85" i="51"/>
  <c r="AH83" i="51"/>
  <c r="AH124" i="51"/>
  <c r="N15" i="51"/>
  <c r="AH75" i="51"/>
  <c r="AH56" i="51"/>
  <c r="AH156" i="51"/>
  <c r="AH54" i="51"/>
  <c r="AH34" i="51"/>
  <c r="AH89" i="51"/>
  <c r="AH42" i="51"/>
  <c r="AH8" i="51"/>
  <c r="AH15" i="51"/>
  <c r="AH218" i="51"/>
  <c r="AH194" i="51"/>
  <c r="AH239" i="51"/>
  <c r="AH58" i="51"/>
  <c r="AH152" i="51"/>
  <c r="AH61" i="51"/>
  <c r="AH253" i="51"/>
  <c r="AH135" i="51"/>
  <c r="AH140" i="51"/>
  <c r="AH171" i="51"/>
  <c r="AH186" i="51"/>
  <c r="AH23" i="51"/>
  <c r="AH235" i="51"/>
  <c r="AH164" i="51"/>
  <c r="AH213" i="51"/>
  <c r="AH108" i="51"/>
  <c r="N20" i="51"/>
  <c r="AH66" i="51"/>
  <c r="AH165" i="51"/>
  <c r="AH174" i="51"/>
  <c r="AH237" i="51"/>
  <c r="AH20" i="51"/>
  <c r="AH91" i="51"/>
  <c r="AH3" i="51"/>
  <c r="AH132" i="51"/>
  <c r="AH166" i="51"/>
  <c r="AH30" i="51"/>
  <c r="AH32" i="51"/>
  <c r="AH154" i="51"/>
  <c r="AH168" i="51"/>
  <c r="N16" i="51"/>
  <c r="AH112" i="51"/>
  <c r="AH162" i="51"/>
  <c r="AH103" i="51"/>
  <c r="AH128" i="51"/>
  <c r="AH254" i="51"/>
  <c r="AH121" i="51"/>
  <c r="N19" i="51"/>
  <c r="AH226" i="51"/>
  <c r="AH212" i="51"/>
  <c r="AH179" i="51"/>
  <c r="AH149" i="51"/>
  <c r="AH18" i="51"/>
  <c r="AH99" i="51"/>
  <c r="AH205" i="51"/>
  <c r="N24" i="51"/>
  <c r="AH233" i="51"/>
  <c r="AH234" i="51"/>
  <c r="AH169" i="51"/>
  <c r="AH170" i="51"/>
  <c r="AH123" i="51"/>
  <c r="AH53" i="51"/>
  <c r="AH214" i="51"/>
  <c r="AH110" i="51"/>
  <c r="AH157" i="51"/>
  <c r="AH229" i="51"/>
  <c r="AH86" i="51"/>
  <c r="AH63" i="51"/>
  <c r="N22" i="51"/>
  <c r="AH64" i="51"/>
  <c r="AH190" i="51"/>
  <c r="AH100" i="51"/>
  <c r="AH74" i="51"/>
  <c r="AH158" i="51"/>
  <c r="AH138" i="51"/>
  <c r="AH208" i="51"/>
  <c r="N29" i="51"/>
  <c r="AH41" i="51"/>
  <c r="AH215" i="51"/>
  <c r="AH27" i="51"/>
  <c r="AH257" i="51"/>
  <c r="AH163" i="51"/>
  <c r="AH14" i="51"/>
  <c r="N18" i="51"/>
  <c r="AH211" i="51"/>
  <c r="AH5" i="51"/>
  <c r="AH122" i="51"/>
  <c r="AH151" i="51"/>
  <c r="AH98" i="51"/>
  <c r="N25" i="51"/>
  <c r="AH70" i="51"/>
  <c r="AH45" i="51"/>
  <c r="AH139" i="51"/>
  <c r="AH78" i="51"/>
  <c r="AH90" i="51"/>
  <c r="N21" i="51"/>
  <c r="AH133" i="51"/>
  <c r="AH19" i="51"/>
  <c r="AH210" i="51"/>
  <c r="AH65" i="51"/>
  <c r="AH79" i="51"/>
  <c r="AH67" i="51"/>
  <c r="AH84" i="51"/>
  <c r="AH131" i="51"/>
  <c r="AH11" i="51"/>
  <c r="AH81" i="51"/>
  <c r="AH177" i="51"/>
  <c r="AH33" i="51"/>
  <c r="AH104" i="51"/>
  <c r="AH182" i="51"/>
  <c r="AH252" i="51"/>
  <c r="AH129" i="51"/>
  <c r="AH17" i="51"/>
  <c r="AH130" i="51"/>
  <c r="AH142" i="51"/>
  <c r="AH238" i="51"/>
  <c r="AH155" i="51"/>
  <c r="AH76" i="51"/>
  <c r="AH160" i="51"/>
  <c r="AH159" i="51"/>
  <c r="AH192" i="51"/>
  <c r="AH175" i="51"/>
  <c r="AH183" i="51"/>
  <c r="AH102" i="51"/>
  <c r="AH224" i="51"/>
  <c r="AH69" i="51"/>
  <c r="AH222" i="51"/>
  <c r="AH196" i="51"/>
  <c r="AH251" i="51"/>
  <c r="AH111" i="51"/>
  <c r="AH117" i="51"/>
  <c r="AH24" i="51"/>
  <c r="AH10" i="51"/>
  <c r="AH96" i="51"/>
  <c r="AH134" i="51"/>
  <c r="AH4" i="51"/>
  <c r="AH146" i="51"/>
  <c r="AH26" i="51"/>
  <c r="AH38" i="51"/>
  <c r="AH240" i="51"/>
  <c r="AH153" i="51"/>
  <c r="AH141" i="51"/>
  <c r="AH116" i="51"/>
  <c r="AH36" i="51"/>
  <c r="AH120" i="51"/>
  <c r="AH62" i="51"/>
  <c r="AH114" i="51"/>
  <c r="N30" i="51"/>
  <c r="AH9" i="51"/>
  <c r="AH244" i="51"/>
  <c r="AH113" i="51"/>
  <c r="AH105" i="51"/>
  <c r="AH216" i="51"/>
  <c r="AH144" i="51"/>
  <c r="AH39" i="51"/>
  <c r="AH161" i="51"/>
  <c r="AH28" i="51"/>
  <c r="AH248" i="51"/>
  <c r="AH200" i="51"/>
  <c r="AH71" i="51"/>
  <c r="AH101" i="51"/>
  <c r="AH147" i="51"/>
  <c r="AH199" i="51"/>
  <c r="AH242" i="51"/>
  <c r="AH245" i="51"/>
  <c r="AH225" i="51"/>
  <c r="AH60" i="51"/>
  <c r="AH55" i="51"/>
  <c r="AH231" i="51"/>
  <c r="W9" i="51" a="1"/>
  <c r="W9" i="51" s="1"/>
  <c r="Y4" i="51"/>
  <c r="AH219" i="51"/>
  <c r="AH241" i="51"/>
  <c r="AH95" i="51"/>
  <c r="U15" i="48"/>
  <c r="AH191" i="51"/>
  <c r="AH37" i="51"/>
  <c r="AH209" i="51"/>
  <c r="AH51" i="51"/>
  <c r="AH228" i="51"/>
  <c r="AH221" i="51"/>
  <c r="AH82" i="51"/>
  <c r="AH145" i="51"/>
  <c r="AH195" i="51"/>
  <c r="AH197" i="51"/>
  <c r="AH125" i="51"/>
  <c r="AH236" i="51"/>
  <c r="AH227" i="51"/>
  <c r="AH31" i="51"/>
  <c r="AH181" i="51"/>
  <c r="AH21" i="51"/>
  <c r="AH255" i="51"/>
  <c r="AH148" i="51"/>
  <c r="AH223" i="51"/>
  <c r="AH73" i="51"/>
  <c r="AH109" i="51"/>
  <c r="AH16" i="51"/>
  <c r="AH115" i="51"/>
  <c r="AH44" i="51"/>
  <c r="AH49" i="51"/>
  <c r="U20" i="48"/>
  <c r="AH178" i="51"/>
  <c r="AH87" i="51"/>
  <c r="AH22" i="51"/>
  <c r="AH143" i="51"/>
  <c r="AH173" i="51"/>
  <c r="AH206" i="51"/>
  <c r="AH13" i="51"/>
  <c r="AH256" i="51"/>
  <c r="AH247" i="51"/>
  <c r="AH77" i="51"/>
  <c r="AH48" i="51"/>
  <c r="AH250" i="51"/>
  <c r="AH202" i="51"/>
  <c r="AH198" i="51"/>
  <c r="U17" i="48"/>
  <c r="AH136" i="51"/>
  <c r="AH57" i="51"/>
  <c r="AH220" i="51"/>
  <c r="AH68" i="51"/>
  <c r="AH185" i="51"/>
  <c r="AH118" i="51"/>
  <c r="AH184" i="51"/>
  <c r="AH230" i="51"/>
  <c r="AH172" i="51"/>
  <c r="AH188" i="51"/>
  <c r="AH92" i="51"/>
  <c r="AH29" i="51"/>
  <c r="AH204" i="51"/>
  <c r="AH180" i="51"/>
  <c r="AH246" i="51"/>
  <c r="AH126" i="51"/>
  <c r="U12" i="48"/>
  <c r="N27" i="51"/>
  <c r="N23" i="51"/>
  <c r="Y5" i="51"/>
  <c r="AH167" i="51"/>
  <c r="AH40" i="51"/>
  <c r="N17" i="51"/>
  <c r="AH52" i="51"/>
  <c r="AH249" i="51"/>
  <c r="AH12" i="51"/>
  <c r="AH80" i="51"/>
  <c r="AH203" i="51"/>
  <c r="AH232" i="51"/>
  <c r="AH88" i="51"/>
  <c r="AH35" i="51"/>
  <c r="U13" i="48"/>
  <c r="U18" i="48"/>
  <c r="Y3" i="51"/>
  <c r="U14" i="48"/>
  <c r="AH119" i="51"/>
  <c r="AH127" i="51"/>
  <c r="AH50" i="51"/>
  <c r="AH176" i="51"/>
  <c r="AH106" i="51"/>
  <c r="AH207" i="51"/>
  <c r="AH59" i="51"/>
  <c r="N28" i="51"/>
  <c r="AH217" i="51"/>
  <c r="AH243" i="51"/>
  <c r="AH187" i="51"/>
  <c r="AH43" i="51"/>
  <c r="U16" i="48"/>
  <c r="AH107" i="51"/>
  <c r="AH94" i="51"/>
  <c r="AH193" i="51"/>
  <c r="AH137" i="51"/>
  <c r="AH93" i="51"/>
  <c r="U19" i="48"/>
  <c r="AH47" i="51"/>
  <c r="AH6" i="51"/>
  <c r="U21" i="48"/>
  <c r="C38" i="55"/>
  <c r="D36" i="55"/>
  <c r="W10" i="51"/>
  <c r="AI234" i="51" s="1"/>
  <c r="AI37" i="51"/>
  <c r="W3" i="51" a="1"/>
  <c r="W5" i="51" s="1"/>
  <c r="D29" i="55"/>
  <c r="T29" i="48"/>
  <c r="AI199" i="51" l="1"/>
  <c r="AI67" i="51"/>
  <c r="AI16" i="51"/>
  <c r="AI231" i="51"/>
  <c r="AI126" i="51"/>
  <c r="AI185" i="51"/>
  <c r="W4" i="51"/>
  <c r="AJ45" i="51" s="1"/>
  <c r="AI177" i="51"/>
  <c r="AI43" i="51"/>
  <c r="W3" i="51"/>
  <c r="AI191" i="51"/>
  <c r="AI135" i="51"/>
  <c r="AI108" i="51"/>
  <c r="AI11" i="51"/>
  <c r="AI128" i="51"/>
  <c r="AI211" i="51"/>
  <c r="AI221" i="51"/>
  <c r="AI193" i="51"/>
  <c r="AI194" i="51"/>
  <c r="AI163" i="51"/>
  <c r="AI46" i="51"/>
  <c r="AI252" i="51"/>
  <c r="AI96" i="51"/>
  <c r="AI203" i="51"/>
  <c r="AI161" i="51"/>
  <c r="AI216" i="51"/>
  <c r="AI255" i="51"/>
  <c r="AI146" i="51"/>
  <c r="AI151" i="51"/>
  <c r="AI243" i="51"/>
  <c r="AI109" i="51"/>
  <c r="AI32" i="51"/>
  <c r="AI77" i="51"/>
  <c r="AI78" i="51"/>
  <c r="AI244" i="51"/>
  <c r="AI145" i="51"/>
  <c r="AI178" i="51"/>
  <c r="AI200" i="51"/>
  <c r="AI220" i="51"/>
  <c r="AI51" i="51"/>
  <c r="AI94" i="51"/>
  <c r="AI226" i="51"/>
  <c r="AI18" i="51"/>
  <c r="AI99" i="51"/>
  <c r="AI129" i="51"/>
  <c r="AI155" i="51"/>
  <c r="AI33" i="51"/>
  <c r="AI4" i="51"/>
  <c r="AI158" i="51"/>
  <c r="AI105" i="51"/>
  <c r="AI183" i="51"/>
  <c r="AI65" i="51"/>
  <c r="AI210" i="51"/>
  <c r="AI229" i="51"/>
  <c r="AI50" i="51"/>
  <c r="AI245" i="51"/>
  <c r="AI140" i="51"/>
  <c r="AI115" i="51"/>
  <c r="AI61" i="51"/>
  <c r="AI97" i="51"/>
  <c r="AI204" i="51"/>
  <c r="AI6" i="51"/>
  <c r="AI42" i="51"/>
  <c r="AI73" i="51"/>
  <c r="AI31" i="51"/>
  <c r="AI13" i="51"/>
  <c r="AI22" i="51"/>
  <c r="AI207" i="51"/>
  <c r="AI100" i="51"/>
  <c r="AI21" i="51"/>
  <c r="AI82" i="51"/>
  <c r="AI117" i="51"/>
  <c r="AI38" i="51"/>
  <c r="AI47" i="51"/>
  <c r="AI7" i="51"/>
  <c r="AI136" i="51"/>
  <c r="AI152" i="51"/>
  <c r="AI143" i="51"/>
  <c r="AI251" i="51"/>
  <c r="AI63" i="51"/>
  <c r="AI75" i="51"/>
  <c r="AI201" i="51"/>
  <c r="AI238" i="51"/>
  <c r="AI104" i="51"/>
  <c r="AI53" i="51"/>
  <c r="AI89" i="51"/>
  <c r="AI124" i="51"/>
  <c r="AI70" i="51"/>
  <c r="AI182" i="51"/>
  <c r="AI58" i="51"/>
  <c r="AI66" i="51"/>
  <c r="AI36" i="51"/>
  <c r="AI107" i="51"/>
  <c r="AI106" i="51"/>
  <c r="AI111" i="51"/>
  <c r="AI130" i="51"/>
  <c r="AI59" i="51"/>
  <c r="AI62" i="51"/>
  <c r="AI112" i="51"/>
  <c r="AI132" i="51"/>
  <c r="AI125" i="51"/>
  <c r="AI3" i="51"/>
  <c r="AI242" i="51"/>
  <c r="AI232" i="51"/>
  <c r="AI113" i="51"/>
  <c r="AI253" i="51"/>
  <c r="AI110" i="51"/>
  <c r="AI153" i="51"/>
  <c r="AI28" i="51"/>
  <c r="AI30" i="51"/>
  <c r="AI213" i="51"/>
  <c r="AI120" i="51"/>
  <c r="AI227" i="51"/>
  <c r="AI167" i="51"/>
  <c r="AI138" i="51"/>
  <c r="AI172" i="51"/>
  <c r="AI222" i="51"/>
  <c r="AI40" i="51"/>
  <c r="AI157" i="51"/>
  <c r="AI69" i="51"/>
  <c r="AI72" i="51"/>
  <c r="AI41" i="51"/>
  <c r="AI85" i="51"/>
  <c r="AI212" i="51"/>
  <c r="AI256" i="51"/>
  <c r="AI236" i="51"/>
  <c r="AI190" i="51"/>
  <c r="AI121" i="51"/>
  <c r="AI5" i="51"/>
  <c r="AI162" i="51"/>
  <c r="AI60" i="51"/>
  <c r="AI197" i="51"/>
  <c r="AI205" i="51"/>
  <c r="AI9" i="51"/>
  <c r="AI131" i="51"/>
  <c r="AI86" i="51"/>
  <c r="AI241" i="51"/>
  <c r="AI14" i="51"/>
  <c r="AI246" i="51"/>
  <c r="AI118" i="51"/>
  <c r="AI68" i="51"/>
  <c r="AI223" i="51"/>
  <c r="AI219" i="51"/>
  <c r="AI168" i="51"/>
  <c r="AI84" i="51"/>
  <c r="AI169" i="51"/>
  <c r="AI247" i="51"/>
  <c r="AI24" i="51"/>
  <c r="AI160" i="51"/>
  <c r="AI141" i="51"/>
  <c r="AI29" i="51"/>
  <c r="AI19" i="51"/>
  <c r="AI103" i="51"/>
  <c r="AI27" i="51"/>
  <c r="AI134" i="51"/>
  <c r="AI186" i="51"/>
  <c r="AI150" i="51"/>
  <c r="AI98" i="51"/>
  <c r="AI174" i="51"/>
  <c r="AI137" i="51"/>
  <c r="AI119" i="51"/>
  <c r="AI17" i="51"/>
  <c r="AI159" i="51"/>
  <c r="AI166" i="51"/>
  <c r="AI249" i="51"/>
  <c r="AI15" i="51"/>
  <c r="AI142" i="51"/>
  <c r="AI81" i="51"/>
  <c r="X29" i="48"/>
  <c r="AI83" i="51"/>
  <c r="AI208" i="51"/>
  <c r="AI225" i="51"/>
  <c r="AI180" i="51"/>
  <c r="AI184" i="51"/>
  <c r="AI71" i="51"/>
  <c r="AI87" i="51"/>
  <c r="AI195" i="51"/>
  <c r="AI52" i="51"/>
  <c r="AI171" i="51"/>
  <c r="AI20" i="51"/>
  <c r="AI250" i="51"/>
  <c r="AI144" i="51"/>
  <c r="AI101" i="51"/>
  <c r="AI196" i="51"/>
  <c r="AI91" i="51"/>
  <c r="AI218" i="51"/>
  <c r="AI95" i="51"/>
  <c r="AI148" i="51"/>
  <c r="AI56" i="51"/>
  <c r="AI122" i="51"/>
  <c r="AI79" i="51"/>
  <c r="AI156" i="51"/>
  <c r="AI188" i="51"/>
  <c r="AI179" i="51"/>
  <c r="AI45" i="51"/>
  <c r="AI248" i="51"/>
  <c r="AI74" i="51"/>
  <c r="AI217" i="51"/>
  <c r="AI202" i="51"/>
  <c r="AI49" i="51"/>
  <c r="AI39" i="51"/>
  <c r="AI254" i="51"/>
  <c r="AI239" i="51"/>
  <c r="AI90" i="51"/>
  <c r="AI176" i="51"/>
  <c r="AI54" i="51"/>
  <c r="AI240" i="51"/>
  <c r="AI102" i="51"/>
  <c r="AI64" i="51"/>
  <c r="AI235" i="51"/>
  <c r="AI228" i="51"/>
  <c r="AI93" i="51"/>
  <c r="AI198" i="51"/>
  <c r="AI12" i="51"/>
  <c r="AI170" i="51"/>
  <c r="AI181" i="51"/>
  <c r="AI154" i="51"/>
  <c r="AI34" i="51"/>
  <c r="AI189" i="51"/>
  <c r="AI23" i="51"/>
  <c r="AI164" i="51"/>
  <c r="AI92" i="51"/>
  <c r="AI209" i="51"/>
  <c r="AI237" i="51"/>
  <c r="AI55" i="51"/>
  <c r="AI147" i="51"/>
  <c r="AI206" i="51"/>
  <c r="AI215" i="51"/>
  <c r="AI192" i="51"/>
  <c r="AI257" i="51"/>
  <c r="AI8" i="51"/>
  <c r="AI80" i="51"/>
  <c r="AI230" i="51"/>
  <c r="AI173" i="51"/>
  <c r="AI76" i="51"/>
  <c r="AI116" i="51"/>
  <c r="AI114" i="51"/>
  <c r="AI10" i="51"/>
  <c r="AI175" i="51"/>
  <c r="AI214" i="51"/>
  <c r="AI25" i="51"/>
  <c r="AI224" i="51"/>
  <c r="AI88" i="51"/>
  <c r="AI26" i="51"/>
  <c r="AI139" i="51"/>
  <c r="AI44" i="51"/>
  <c r="AI127" i="51"/>
  <c r="AI149" i="51"/>
  <c r="AI57" i="51"/>
  <c r="AI187" i="51"/>
  <c r="AI35" i="51"/>
  <c r="AI233" i="51"/>
  <c r="AI48" i="51"/>
  <c r="AI123" i="51"/>
  <c r="AI165" i="51"/>
  <c r="AI133" i="51"/>
  <c r="D38" i="55"/>
  <c r="T28" i="48"/>
  <c r="T26" i="48"/>
  <c r="T27" i="48"/>
  <c r="AJ165" i="51" l="1"/>
  <c r="AJ49" i="51"/>
  <c r="AJ18" i="51"/>
  <c r="AJ230" i="51"/>
  <c r="AJ154" i="51"/>
  <c r="AJ226" i="51"/>
  <c r="AJ4" i="51"/>
  <c r="AJ128" i="51"/>
  <c r="AJ196" i="51"/>
  <c r="AJ102" i="51"/>
  <c r="AJ81" i="51"/>
  <c r="AJ197" i="51"/>
  <c r="AJ247" i="51"/>
  <c r="AJ253" i="51"/>
  <c r="AJ78" i="51"/>
  <c r="AJ23" i="51"/>
  <c r="AJ29" i="51"/>
  <c r="AJ168" i="51"/>
  <c r="AJ44" i="51"/>
  <c r="AJ149" i="51"/>
  <c r="AJ169" i="51"/>
  <c r="AJ254" i="51"/>
  <c r="AJ98" i="51"/>
  <c r="AJ65" i="51"/>
  <c r="AJ166" i="51"/>
  <c r="AJ52" i="51"/>
  <c r="AJ42" i="51"/>
  <c r="AJ175" i="51"/>
  <c r="AJ76" i="51"/>
  <c r="AJ212" i="51"/>
  <c r="AJ198" i="51"/>
  <c r="AJ48" i="51"/>
  <c r="AJ92" i="51"/>
  <c r="AJ31" i="51"/>
  <c r="AJ232" i="51"/>
  <c r="AJ179" i="51"/>
  <c r="AJ223" i="51"/>
  <c r="AJ214" i="51"/>
  <c r="AJ106" i="51"/>
  <c r="AJ59" i="51"/>
  <c r="AJ220" i="51"/>
  <c r="AJ204" i="51"/>
  <c r="AJ114" i="51"/>
  <c r="AJ139" i="51"/>
  <c r="AJ122" i="51"/>
  <c r="AJ79" i="51"/>
  <c r="AJ50" i="51"/>
  <c r="AJ140" i="51"/>
  <c r="AJ252" i="51"/>
  <c r="AJ107" i="51"/>
  <c r="AJ210" i="51"/>
  <c r="AJ108" i="51"/>
  <c r="AJ137" i="51"/>
  <c r="AJ144" i="51"/>
  <c r="AJ159" i="51"/>
  <c r="AJ75" i="51"/>
  <c r="AJ189" i="51"/>
  <c r="AJ60" i="51"/>
  <c r="AJ150" i="51"/>
  <c r="AJ227" i="51"/>
  <c r="AJ13" i="51"/>
  <c r="AJ162" i="51"/>
  <c r="AJ109" i="51"/>
  <c r="AJ134" i="51"/>
  <c r="AJ53" i="51"/>
  <c r="AJ62" i="51"/>
  <c r="AJ15" i="51"/>
  <c r="AJ238" i="51"/>
  <c r="AJ12" i="51"/>
  <c r="AJ164" i="51"/>
  <c r="AJ113" i="51"/>
  <c r="AJ97" i="51"/>
  <c r="AJ178" i="51"/>
  <c r="AJ243" i="51"/>
  <c r="AJ233" i="51"/>
  <c r="AJ172" i="51"/>
  <c r="AJ120" i="51"/>
  <c r="AJ69" i="51"/>
  <c r="AJ91" i="51"/>
  <c r="AJ105" i="51"/>
  <c r="AJ73" i="51"/>
  <c r="AJ103" i="51"/>
  <c r="AJ187" i="51"/>
  <c r="AJ14" i="51"/>
  <c r="AJ115" i="51"/>
  <c r="AJ25" i="51"/>
  <c r="AJ28" i="51"/>
  <c r="AJ182" i="51"/>
  <c r="AJ71" i="51"/>
  <c r="AJ22" i="51"/>
  <c r="AJ248" i="51"/>
  <c r="AJ249" i="51"/>
  <c r="AJ85" i="51"/>
  <c r="AJ26" i="51"/>
  <c r="AJ17" i="51"/>
  <c r="AJ63" i="51"/>
  <c r="AJ256" i="51"/>
  <c r="AJ66" i="51"/>
  <c r="AJ255" i="51"/>
  <c r="AJ111" i="51"/>
  <c r="AJ16" i="51"/>
  <c r="AJ3" i="51"/>
  <c r="AJ80" i="51"/>
  <c r="AJ40" i="51"/>
  <c r="AJ194" i="51"/>
  <c r="AJ151" i="51"/>
  <c r="AJ127" i="51"/>
  <c r="AJ135" i="51"/>
  <c r="AJ64" i="51"/>
  <c r="AJ219" i="51"/>
  <c r="AJ131" i="51"/>
  <c r="AJ19" i="51"/>
  <c r="AJ35" i="51"/>
  <c r="AJ67" i="51"/>
  <c r="AJ237" i="51"/>
  <c r="AJ158" i="51"/>
  <c r="AJ186" i="51"/>
  <c r="AJ88" i="51"/>
  <c r="AJ55" i="51"/>
  <c r="AJ89" i="51"/>
  <c r="AJ173" i="51"/>
  <c r="AJ119" i="51"/>
  <c r="AJ121" i="51"/>
  <c r="AJ171" i="51"/>
  <c r="AJ83" i="51"/>
  <c r="AJ218" i="51"/>
  <c r="AJ202" i="51"/>
  <c r="AJ125" i="51"/>
  <c r="AJ116" i="51"/>
  <c r="AJ68" i="51"/>
  <c r="AJ245" i="51"/>
  <c r="AJ117" i="51"/>
  <c r="AJ41" i="51"/>
  <c r="AJ191" i="51"/>
  <c r="AJ177" i="51"/>
  <c r="AJ201" i="51"/>
  <c r="AJ30" i="51"/>
  <c r="AJ11" i="51"/>
  <c r="AJ193" i="51"/>
  <c r="AJ133" i="51"/>
  <c r="AJ77" i="51"/>
  <c r="AJ192" i="51"/>
  <c r="AJ99" i="51"/>
  <c r="AJ39" i="51"/>
  <c r="AJ100" i="51"/>
  <c r="AJ221" i="51"/>
  <c r="AJ38" i="51"/>
  <c r="AJ136" i="51"/>
  <c r="AJ90" i="51"/>
  <c r="AJ251" i="51"/>
  <c r="AJ20" i="51"/>
  <c r="AJ181" i="51"/>
  <c r="AJ180" i="51"/>
  <c r="AJ200" i="51"/>
  <c r="AJ138" i="51"/>
  <c r="AJ118" i="51"/>
  <c r="AJ167" i="51"/>
  <c r="AJ190" i="51"/>
  <c r="AJ160" i="51"/>
  <c r="AJ199" i="51"/>
  <c r="AJ146" i="51"/>
  <c r="AJ104" i="51"/>
  <c r="AJ123" i="51"/>
  <c r="AJ6" i="51"/>
  <c r="AJ8" i="51"/>
  <c r="AJ185" i="51"/>
  <c r="AJ54" i="51"/>
  <c r="AJ93" i="51"/>
  <c r="AJ84" i="51"/>
  <c r="AJ112" i="51"/>
  <c r="AJ124" i="51"/>
  <c r="AJ250" i="51"/>
  <c r="AJ206" i="51"/>
  <c r="AJ5" i="51"/>
  <c r="AJ27" i="51"/>
  <c r="AJ195" i="51"/>
  <c r="AJ21" i="51"/>
  <c r="AJ148" i="51"/>
  <c r="AJ10" i="51"/>
  <c r="AJ24" i="51"/>
  <c r="AJ213" i="51"/>
  <c r="AJ242" i="51"/>
  <c r="AJ224" i="51"/>
  <c r="AJ184" i="51"/>
  <c r="AJ33" i="51"/>
  <c r="AJ203" i="51"/>
  <c r="AJ209" i="51"/>
  <c r="AJ34" i="51"/>
  <c r="AJ95" i="51"/>
  <c r="AJ229" i="51"/>
  <c r="AJ70" i="51"/>
  <c r="AJ43" i="51"/>
  <c r="AJ56" i="51"/>
  <c r="AJ46" i="51"/>
  <c r="AJ241" i="51"/>
  <c r="AJ215" i="51"/>
  <c r="AJ36" i="51"/>
  <c r="AJ225" i="51"/>
  <c r="AJ37" i="51"/>
  <c r="AJ9" i="51"/>
  <c r="AJ61" i="51"/>
  <c r="AJ152" i="51"/>
  <c r="AJ74" i="51"/>
  <c r="AJ176" i="51"/>
  <c r="AJ142" i="51"/>
  <c r="AJ96" i="51"/>
  <c r="AJ86" i="51"/>
  <c r="AJ155" i="51"/>
  <c r="AJ207" i="51"/>
  <c r="AJ87" i="51"/>
  <c r="AJ110" i="51"/>
  <c r="AJ51" i="51"/>
  <c r="AJ244" i="51"/>
  <c r="AJ7" i="51"/>
  <c r="AJ153" i="51"/>
  <c r="AJ183" i="51"/>
  <c r="AJ130" i="51"/>
  <c r="AJ216" i="51"/>
  <c r="AJ170" i="51"/>
  <c r="AJ58" i="51"/>
  <c r="AJ47" i="51"/>
  <c r="AJ163" i="51"/>
  <c r="AJ236" i="51"/>
  <c r="AJ161" i="51"/>
  <c r="AJ141" i="51"/>
  <c r="AJ240" i="51"/>
  <c r="AJ231" i="51"/>
  <c r="AJ234" i="51"/>
  <c r="AJ257" i="51"/>
  <c r="AJ101" i="51"/>
  <c r="AJ32" i="51"/>
  <c r="AJ228" i="51"/>
  <c r="AJ82" i="51"/>
  <c r="AJ188" i="51"/>
  <c r="AJ222" i="51"/>
  <c r="AJ147" i="51"/>
  <c r="AJ57" i="51"/>
  <c r="AJ211" i="51"/>
  <c r="AJ174" i="51"/>
  <c r="AJ235" i="51"/>
  <c r="AJ132" i="51"/>
  <c r="AJ145" i="51"/>
  <c r="AJ246" i="51"/>
  <c r="AJ72" i="51"/>
  <c r="AJ129" i="51"/>
  <c r="AJ94" i="51"/>
  <c r="AJ157" i="51"/>
  <c r="AJ205" i="51"/>
  <c r="AJ126" i="51"/>
  <c r="AJ239" i="51"/>
  <c r="AJ156" i="51"/>
  <c r="AJ217" i="51"/>
  <c r="AJ143" i="51"/>
  <c r="AJ208" i="51"/>
  <c r="X26" i="48"/>
  <c r="F3" i="54" s="1"/>
  <c r="X28" i="48"/>
  <c r="X27" i="48"/>
  <c r="O28" i="51"/>
  <c r="C47" i="51" s="1"/>
  <c r="H38" i="49" s="1"/>
  <c r="O22" i="51"/>
  <c r="C41" i="51" s="1"/>
  <c r="H32" i="49" s="1"/>
  <c r="O18" i="51"/>
  <c r="C37" i="51" s="1"/>
  <c r="H28" i="49" s="1"/>
  <c r="O16" i="51"/>
  <c r="C35" i="51" s="1"/>
  <c r="H26" i="49" s="1"/>
  <c r="P28" i="51"/>
  <c r="P18" i="51"/>
  <c r="P16" i="51"/>
  <c r="O27" i="51"/>
  <c r="C46" i="51" s="1"/>
  <c r="H37" i="49" s="1"/>
  <c r="O20" i="51"/>
  <c r="C39" i="51" s="1"/>
  <c r="H30" i="49" s="1"/>
  <c r="O17" i="51"/>
  <c r="C36" i="51"/>
  <c r="H27" i="49" s="1"/>
  <c r="O29" i="51"/>
  <c r="C48" i="51" s="1"/>
  <c r="H39" i="49" s="1"/>
  <c r="O26" i="51"/>
  <c r="C45" i="51" s="1"/>
  <c r="H36" i="49" s="1"/>
  <c r="O24" i="51"/>
  <c r="C43" i="51" s="1"/>
  <c r="H34" i="49" s="1"/>
  <c r="O15" i="51"/>
  <c r="C34" i="51" s="1"/>
  <c r="H25" i="49" s="1"/>
  <c r="P29" i="51"/>
  <c r="P26" i="51"/>
  <c r="P24" i="51"/>
  <c r="P15" i="51"/>
  <c r="O30" i="51"/>
  <c r="C49" i="51" s="1"/>
  <c r="H40" i="49" s="1"/>
  <c r="O21" i="51"/>
  <c r="C40" i="51" s="1"/>
  <c r="H31" i="49" s="1"/>
  <c r="O25" i="51"/>
  <c r="C44" i="51" s="1"/>
  <c r="H35" i="49" s="1"/>
  <c r="O19" i="51"/>
  <c r="C38" i="51" s="1"/>
  <c r="H29" i="49" s="1"/>
  <c r="P25" i="51"/>
  <c r="P27" i="51"/>
  <c r="P23" i="51"/>
  <c r="P20" i="51"/>
  <c r="P17" i="51"/>
  <c r="P22" i="51"/>
  <c r="P30" i="51"/>
  <c r="P21" i="51"/>
  <c r="P19" i="51"/>
  <c r="O23" i="51"/>
  <c r="C42" i="51"/>
  <c r="H33" i="49" s="1"/>
  <c r="F4" i="54" l="1" a="1"/>
  <c r="F7" i="54" s="1"/>
  <c r="F5" i="54" l="1"/>
  <c r="F4" i="54"/>
  <c r="F6" i="54"/>
  <c r="U3" i="54" a="1"/>
  <c r="U9" i="54" a="1"/>
  <c r="U13" i="54" a="1"/>
  <c r="D27" i="62"/>
  <c r="D28" i="62"/>
  <c r="U13" i="54" l="1"/>
  <c r="S13" i="54" s="1"/>
  <c r="AD5" i="54" s="1"/>
  <c r="U9" i="54"/>
  <c r="S9" i="54" s="1" a="1"/>
  <c r="S10" i="54" s="1"/>
  <c r="U10" i="54"/>
  <c r="U3" i="54"/>
  <c r="S3" i="54" s="1" a="1"/>
  <c r="S3" i="54" s="1"/>
  <c r="U4" i="54"/>
  <c r="U5" i="54"/>
  <c r="S5" i="54"/>
  <c r="S9" i="54"/>
  <c r="AE9" i="54" s="1"/>
  <c r="S4" i="54"/>
  <c r="AD12" i="54"/>
  <c r="J17" i="54"/>
  <c r="AD10" i="54"/>
  <c r="AD8" i="54"/>
  <c r="AD22" i="54"/>
  <c r="AD13" i="54"/>
  <c r="AD7" i="54" l="1"/>
  <c r="AD9" i="54"/>
  <c r="J18" i="54"/>
  <c r="AD11" i="54"/>
  <c r="AD24" i="54"/>
  <c r="AD6" i="54"/>
  <c r="AD4" i="54"/>
  <c r="AD17" i="54"/>
  <c r="AD3" i="54"/>
  <c r="J15" i="54"/>
  <c r="J19" i="54"/>
  <c r="AD19" i="54"/>
  <c r="J16" i="54"/>
  <c r="AD23" i="54"/>
  <c r="AD14" i="54"/>
  <c r="AD26" i="54"/>
  <c r="AD16" i="54"/>
  <c r="AD18" i="54"/>
  <c r="AD25" i="54"/>
  <c r="AD20" i="54"/>
  <c r="AD15" i="54"/>
  <c r="AD21" i="54"/>
  <c r="AE22" i="54"/>
  <c r="AE16" i="54"/>
  <c r="AF18" i="54"/>
  <c r="AE3" i="54"/>
  <c r="AE6" i="54"/>
  <c r="AE4" i="54"/>
  <c r="AF3" i="54"/>
  <c r="AF17" i="54"/>
  <c r="AF7" i="54"/>
  <c r="AF8" i="54"/>
  <c r="AF13" i="54"/>
  <c r="AF4" i="54"/>
  <c r="L18" i="54"/>
  <c r="C26" i="54" s="1"/>
  <c r="H6" i="49" s="1"/>
  <c r="AF19" i="54"/>
  <c r="L16" i="54"/>
  <c r="C24" i="54" s="1"/>
  <c r="H4" i="49" s="1"/>
  <c r="L19" i="54"/>
  <c r="C27" i="54" s="1"/>
  <c r="H7" i="49" s="1"/>
  <c r="AF16" i="54"/>
  <c r="AF24" i="54"/>
  <c r="AF6" i="54"/>
  <c r="AF10" i="54"/>
  <c r="AE7" i="54"/>
  <c r="AE25" i="54"/>
  <c r="AE24" i="54"/>
  <c r="AE26" i="54"/>
  <c r="K19" i="54"/>
  <c r="L17" i="54"/>
  <c r="C25" i="54" s="1"/>
  <c r="H5" i="49" s="1"/>
  <c r="AF20" i="54"/>
  <c r="AF14" i="54"/>
  <c r="AE14" i="54"/>
  <c r="AE8" i="54"/>
  <c r="AE20" i="54"/>
  <c r="AE17" i="54"/>
  <c r="AE12" i="54"/>
  <c r="AE10" i="54"/>
  <c r="AF12" i="54"/>
  <c r="K15" i="54"/>
  <c r="AE5" i="54"/>
  <c r="AE11" i="54"/>
  <c r="K16" i="54"/>
  <c r="AE19" i="54"/>
  <c r="AF23" i="54"/>
  <c r="AF21" i="54"/>
  <c r="AE23" i="54"/>
  <c r="K17" i="54"/>
  <c r="AF25" i="54"/>
  <c r="K18" i="54"/>
  <c r="AF22" i="54"/>
  <c r="AE15" i="54"/>
  <c r="AE13" i="54"/>
  <c r="AE21" i="54"/>
  <c r="AE18" i="54"/>
  <c r="AF5" i="54"/>
  <c r="AF15" i="54"/>
  <c r="AF26" i="54"/>
  <c r="AF9" i="54"/>
  <c r="L15" i="54"/>
  <c r="C23" i="54" s="1"/>
  <c r="H3" i="49" s="1"/>
  <c r="AF11" i="54"/>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<sst xmlns="http://schemas.openxmlformats.org/spreadsheetml/2006/main" count="5957" uniqueCount="576">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</sst>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43">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26" borderId="0" xfId="2" applyFont="1" applyFill="1"/>
    <xf numFmtId="0" fontId="9" fillId="27" borderId="0" xfId="2" applyFont="1" applyFill="1"/>
    <xf numFmtId="0" fontId="9" fillId="26" borderId="0" xfId="2" applyFont="1" applyFill="1" applyBorder="1"/>
    <xf numFmtId="0" fontId="3" fillId="26" borderId="0" xfId="2" applyFont="1" applyFill="1" applyBorder="1" applyAlignment="1">
      <alignment horizontal="left"/>
    </xf>
    <xf numFmtId="0" fontId="9" fillId="26" borderId="15" xfId="6" applyFont="1" applyFill="1" applyBorder="1"/>
    <xf numFmtId="0" fontId="8" fillId="27" borderId="0" xfId="2" applyFont="1" applyFill="1"/>
    <xf numFmtId="0" fontId="2" fillId="26" borderId="0" xfId="2" applyFont="1" applyFill="1" applyAlignment="1">
      <alignment horizontal="left"/>
    </xf>
    <xf numFmtId="0" fontId="3" fillId="26" borderId="0" xfId="2" applyFont="1" applyFill="1" applyAlignment="1">
      <alignment horizontal="left"/>
    </xf>
    <xf numFmtId="0" fontId="2" fillId="26" borderId="0" xfId="2" applyFill="1" applyBorder="1" applyAlignment="1">
      <alignment horizontal="left"/>
    </xf>
    <xf numFmtId="0" fontId="2" fillId="26" borderId="0" xfId="2" applyFill="1"/>
    <xf numFmtId="0" fontId="9" fillId="27" borderId="0" xfId="9" applyFont="1" applyFill="1" applyBorder="1"/>
    <xf numFmtId="0" fontId="9" fillId="26" borderId="0" xfId="9" applyFont="1" applyFill="1" applyBorder="1"/>
    <xf numFmtId="0" fontId="3" fillId="27" borderId="0" xfId="2" applyFont="1" applyFill="1"/>
    <xf numFmtId="43" fontId="8" fillId="28" borderId="0" xfId="54" applyFont="1" applyFill="1"/>
    <xf numFmtId="0" fontId="9" fillId="28" borderId="0" xfId="2" applyFont="1" applyFill="1"/>
    <xf numFmtId="0" fontId="3" fillId="26" borderId="23" xfId="6" applyFont="1" applyFill="1" applyBorder="1"/>
    <xf numFmtId="0" fontId="3" fillId="27" borderId="0" xfId="6" applyFont="1" applyFill="1"/>
    <xf numFmtId="0" fontId="3"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28146048"/>
        <c:axId val="130323200"/>
      </c:lineChart>
      <c:dateAx>
        <c:axId val="12814604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30323200"/>
        <c:crosses val="autoZero"/>
        <c:auto val="1"/>
        <c:lblOffset val="100"/>
        <c:baseTimeUnit val="days"/>
        <c:majorUnit val="3"/>
        <c:majorTimeUnit val="months"/>
      </c:dateAx>
      <c:valAx>
        <c:axId val="130323200"/>
        <c:scaling>
          <c:orientation val="minMax"/>
          <c:max val="1.8000000000000002E-2"/>
          <c:min val="8.0000000000000002E-3"/>
        </c:scaling>
        <c:delete val="0"/>
        <c:axPos val="l"/>
        <c:majorGridlines/>
        <c:numFmt formatCode="0.00%" sourceLinked="0"/>
        <c:majorTickMark val="out"/>
        <c:minorTickMark val="none"/>
        <c:tickLblPos val="nextTo"/>
        <c:crossAx val="12814604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0270720"/>
        <c:axId val="13027264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30270720"/>
        <c:axId val="130272640"/>
      </c:scatterChart>
      <c:dateAx>
        <c:axId val="13027072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30272640"/>
        <c:crosses val="autoZero"/>
        <c:auto val="1"/>
        <c:lblOffset val="100"/>
        <c:baseTimeUnit val="days"/>
        <c:majorUnit val="3"/>
        <c:majorTimeUnit val="months"/>
        <c:minorUnit val="1"/>
        <c:minorTimeUnit val="years"/>
      </c:dateAx>
      <c:valAx>
        <c:axId val="130272640"/>
        <c:scaling>
          <c:orientation val="minMax"/>
          <c:max val="0.02"/>
          <c:min val="0.01"/>
        </c:scaling>
        <c:delete val="0"/>
        <c:axPos val="l"/>
        <c:majorGridlines/>
        <c:numFmt formatCode="0.00%" sourceLinked="0"/>
        <c:majorTickMark val="out"/>
        <c:minorTickMark val="none"/>
        <c:tickLblPos val="nextTo"/>
        <c:crossAx val="13027072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2373888"/>
        <c:axId val="13237606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32373888"/>
        <c:axId val="132376064"/>
      </c:scatterChart>
      <c:dateAx>
        <c:axId val="132373888"/>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32376064"/>
        <c:crosses val="autoZero"/>
        <c:auto val="1"/>
        <c:lblOffset val="100"/>
        <c:baseTimeUnit val="days"/>
        <c:majorUnit val="3"/>
        <c:majorTimeUnit val="months"/>
        <c:minorUnit val="1"/>
        <c:minorTimeUnit val="years"/>
      </c:dateAx>
      <c:valAx>
        <c:axId val="132376064"/>
        <c:scaling>
          <c:orientation val="minMax"/>
          <c:max val="0.02"/>
          <c:min val="5.0000000000000001E-3"/>
        </c:scaling>
        <c:delete val="0"/>
        <c:axPos val="l"/>
        <c:majorGridlines/>
        <c:numFmt formatCode="0.00%" sourceLinked="0"/>
        <c:majorTickMark val="out"/>
        <c:minorTickMark val="none"/>
        <c:tickLblPos val="nextTo"/>
        <c:crossAx val="132373888"/>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2752896"/>
        <c:axId val="132754816"/>
      </c:lineChart>
      <c:dateAx>
        <c:axId val="13275289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32754816"/>
        <c:crosses val="autoZero"/>
        <c:auto val="1"/>
        <c:lblOffset val="100"/>
        <c:baseTimeUnit val="days"/>
        <c:majorUnit val="3"/>
        <c:majorTimeUnit val="months"/>
      </c:dateAx>
      <c:valAx>
        <c:axId val="132754816"/>
        <c:scaling>
          <c:orientation val="minMax"/>
          <c:max val="1.6E-2"/>
          <c:min val="5.0000000000000001E-3"/>
        </c:scaling>
        <c:delete val="0"/>
        <c:axPos val="l"/>
        <c:majorGridlines/>
        <c:numFmt formatCode="0.00%" sourceLinked="0"/>
        <c:majorTickMark val="out"/>
        <c:minorTickMark val="none"/>
        <c:tickLblPos val="nextTo"/>
        <c:crossAx val="13275289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9771776"/>
        <c:axId val="189773312"/>
      </c:lineChart>
      <c:dateAx>
        <c:axId val="1897717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9773312"/>
        <c:crosses val="autoZero"/>
        <c:auto val="1"/>
        <c:lblOffset val="100"/>
        <c:baseTimeUnit val="days"/>
        <c:majorUnit val="3"/>
        <c:majorTimeUnit val="months"/>
        <c:minorUnit val="1"/>
        <c:minorTimeUnit val="years"/>
      </c:dateAx>
      <c:valAx>
        <c:axId val="189773312"/>
        <c:scaling>
          <c:orientation val="minMax"/>
          <c:max val="1.4999999999999999E-2"/>
          <c:min val="5.0000000000000001E-3"/>
        </c:scaling>
        <c:delete val="0"/>
        <c:axPos val="l"/>
        <c:majorGridlines/>
        <c:numFmt formatCode="0.00%" sourceLinked="0"/>
        <c:majorTickMark val="out"/>
        <c:minorTickMark val="none"/>
        <c:tickLblPos val="nextTo"/>
        <c:crossAx val="1897717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4255616"/>
        <c:axId val="184257536"/>
      </c:lineChart>
      <c:dateAx>
        <c:axId val="18425561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4257536"/>
        <c:crosses val="autoZero"/>
        <c:auto val="1"/>
        <c:lblOffset val="100"/>
        <c:baseTimeUnit val="days"/>
        <c:majorUnit val="3"/>
        <c:majorTimeUnit val="months"/>
      </c:dateAx>
      <c:valAx>
        <c:axId val="184257536"/>
        <c:scaling>
          <c:orientation val="minMax"/>
          <c:max val="1.4999999999999999E-2"/>
          <c:min val="5.0000000000000001E-3"/>
        </c:scaling>
        <c:delete val="0"/>
        <c:axPos val="l"/>
        <c:majorGridlines/>
        <c:numFmt formatCode="0.00%" sourceLinked="0"/>
        <c:majorTickMark val="out"/>
        <c:minorTickMark val="none"/>
        <c:tickLblPos val="nextTo"/>
        <c:crossAx val="18425561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336384"/>
        <c:axId val="19033856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90336384"/>
        <c:axId val="190338560"/>
      </c:scatterChart>
      <c:dateAx>
        <c:axId val="1903363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0338560"/>
        <c:crosses val="autoZero"/>
        <c:auto val="1"/>
        <c:lblOffset val="100"/>
        <c:baseTimeUnit val="days"/>
        <c:majorUnit val="3"/>
        <c:majorTimeUnit val="months"/>
        <c:minorUnit val="1"/>
        <c:minorTimeUnit val="years"/>
      </c:dateAx>
      <c:valAx>
        <c:axId val="190338560"/>
        <c:scaling>
          <c:orientation val="minMax"/>
          <c:max val="0.02"/>
          <c:min val="7.000000000000001E-3"/>
        </c:scaling>
        <c:delete val="0"/>
        <c:axPos val="l"/>
        <c:majorGridlines/>
        <c:numFmt formatCode="0.00%" sourceLinked="0"/>
        <c:majorTickMark val="out"/>
        <c:minorTickMark val="none"/>
        <c:tickLblPos val="nextTo"/>
        <c:crossAx val="1903363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0379520"/>
        <c:axId val="190381440"/>
      </c:lineChart>
      <c:dateAx>
        <c:axId val="19037952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90381440"/>
        <c:crosses val="autoZero"/>
        <c:auto val="1"/>
        <c:lblOffset val="100"/>
        <c:baseTimeUnit val="days"/>
        <c:majorUnit val="3"/>
        <c:majorTimeUnit val="months"/>
      </c:dateAx>
      <c:valAx>
        <c:axId val="190381440"/>
        <c:scaling>
          <c:orientation val="minMax"/>
          <c:max val="1.7000000000000001E-2"/>
          <c:min val="6.0000000000000001E-3"/>
        </c:scaling>
        <c:delete val="0"/>
        <c:axPos val="l"/>
        <c:majorGridlines/>
        <c:numFmt formatCode="0.00%" sourceLinked="0"/>
        <c:majorTickMark val="out"/>
        <c:minorTickMark val="none"/>
        <c:tickLblPos val="nextTo"/>
        <c:crossAx val="19037952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83698560"/>
        <c:axId val="183700096"/>
      </c:lineChart>
      <c:dateAx>
        <c:axId val="18369856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3700096"/>
        <c:crosses val="autoZero"/>
        <c:auto val="1"/>
        <c:lblOffset val="100"/>
        <c:baseTimeUnit val="days"/>
      </c:dateAx>
      <c:valAx>
        <c:axId val="183700096"/>
        <c:scaling>
          <c:orientation val="minMax"/>
        </c:scaling>
        <c:delete val="0"/>
        <c:axPos val="l"/>
        <c:majorGridlines/>
        <c:numFmt formatCode="0.00%" sourceLinked="0"/>
        <c:majorTickMark val="out"/>
        <c:minorTickMark val="none"/>
        <c:tickLblPos val="nextTo"/>
        <c:crossAx val="18369856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92971904"/>
        <c:axId val="192973440"/>
      </c:lineChart>
      <c:dateAx>
        <c:axId val="1929719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2973440"/>
        <c:crosses val="autoZero"/>
        <c:auto val="1"/>
        <c:lblOffset val="100"/>
        <c:baseTimeUnit val="days"/>
      </c:dateAx>
      <c:valAx>
        <c:axId val="192973440"/>
        <c:scaling>
          <c:orientation val="minMax"/>
        </c:scaling>
        <c:delete val="0"/>
        <c:axPos val="l"/>
        <c:majorGridlines/>
        <c:numFmt formatCode="0.00%" sourceLinked="0"/>
        <c:majorTickMark val="out"/>
        <c:minorTickMark val="none"/>
        <c:tickLblPos val="nextTo"/>
        <c:crossAx val="1929719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92701184"/>
        <c:axId val="192702720"/>
      </c:lineChart>
      <c:dateAx>
        <c:axId val="19270118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92702720"/>
        <c:crosses val="autoZero"/>
        <c:auto val="1"/>
        <c:lblOffset val="100"/>
        <c:baseTimeUnit val="days"/>
      </c:dateAx>
      <c:valAx>
        <c:axId val="192702720"/>
        <c:scaling>
          <c:orientation val="minMax"/>
        </c:scaling>
        <c:delete val="0"/>
        <c:axPos val="l"/>
        <c:majorGridlines/>
        <c:numFmt formatCode="0.00%" sourceLinked="0"/>
        <c:majorTickMark val="out"/>
        <c:minorTickMark val="none"/>
        <c:tickLblPos val="nextTo"/>
        <c:crossAx val="1927011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93552768"/>
        <c:axId val="193554304"/>
      </c:lineChart>
      <c:dateAx>
        <c:axId val="19355276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93554304"/>
        <c:crosses val="autoZero"/>
        <c:auto val="1"/>
        <c:lblOffset val="100"/>
        <c:baseTimeUnit val="days"/>
      </c:dateAx>
      <c:valAx>
        <c:axId val="193554304"/>
        <c:scaling>
          <c:orientation val="minMax"/>
        </c:scaling>
        <c:delete val="0"/>
        <c:axPos val="l"/>
        <c:majorGridlines/>
        <c:numFmt formatCode="0.00%" sourceLinked="0"/>
        <c:majorTickMark val="out"/>
        <c:minorTickMark val="none"/>
        <c:tickLblPos val="nextTo"/>
        <c:crossAx val="1935527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42180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42212</c:v>
                </c:pt>
                <c:pt idx="1">
                  <c:v>42241</c:v>
                </c:pt>
                <c:pt idx="2">
                  <c:v>42272</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93432960"/>
        <c:axId val="193159168"/>
      </c:scatterChart>
      <c:valAx>
        <c:axId val="193432960"/>
        <c:scaling>
          <c:orientation val="minMax"/>
        </c:scaling>
        <c:delete val="0"/>
        <c:axPos val="b"/>
        <c:numFmt formatCode="[$-409]mmm\-yy;@" sourceLinked="0"/>
        <c:majorTickMark val="out"/>
        <c:minorTickMark val="none"/>
        <c:tickLblPos val="low"/>
        <c:txPr>
          <a:bodyPr rot="-2700000"/>
          <a:lstStyle/>
          <a:p>
            <a:pPr>
              <a:defRPr/>
            </a:pPr>
            <a:endParaRPr lang="en-US"/>
          </a:p>
        </c:txPr>
        <c:crossAx val="193159168"/>
        <c:crosses val="autoZero"/>
        <c:crossBetween val="midCat"/>
      </c:valAx>
      <c:valAx>
        <c:axId val="193159168"/>
        <c:scaling>
          <c:orientation val="minMax"/>
        </c:scaling>
        <c:delete val="0"/>
        <c:axPos val="l"/>
        <c:majorGridlines/>
        <c:numFmt formatCode="0.0000%" sourceLinked="0"/>
        <c:majorTickMark val="out"/>
        <c:minorTickMark val="none"/>
        <c:tickLblPos val="nextTo"/>
        <c:crossAx val="193432960"/>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42180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0576896"/>
        <c:axId val="190595072"/>
      </c:scatterChart>
      <c:valAx>
        <c:axId val="190576896"/>
        <c:scaling>
          <c:orientation val="minMax"/>
        </c:scaling>
        <c:delete val="0"/>
        <c:axPos val="b"/>
        <c:numFmt formatCode="[$-409]mmm\-yy;@" sourceLinked="0"/>
        <c:majorTickMark val="out"/>
        <c:minorTickMark val="none"/>
        <c:tickLblPos val="low"/>
        <c:txPr>
          <a:bodyPr rot="-2700000"/>
          <a:lstStyle/>
          <a:p>
            <a:pPr>
              <a:defRPr/>
            </a:pPr>
            <a:endParaRPr lang="en-US"/>
          </a:p>
        </c:txPr>
        <c:crossAx val="190595072"/>
        <c:crosses val="autoZero"/>
        <c:crossBetween val="midCat"/>
      </c:valAx>
      <c:valAx>
        <c:axId val="190595072"/>
        <c:scaling>
          <c:orientation val="minMax"/>
        </c:scaling>
        <c:delete val="0"/>
        <c:axPos val="l"/>
        <c:majorGridlines/>
        <c:numFmt formatCode="0.00%" sourceLinked="0"/>
        <c:majorTickMark val="out"/>
        <c:minorTickMark val="none"/>
        <c:tickLblPos val="nextTo"/>
        <c:crossAx val="19057689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42180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0605568"/>
        <c:axId val="190636032"/>
      </c:scatterChart>
      <c:valAx>
        <c:axId val="190605568"/>
        <c:scaling>
          <c:orientation val="minMax"/>
        </c:scaling>
        <c:delete val="0"/>
        <c:axPos val="b"/>
        <c:numFmt formatCode="[$-409]mmm\-yy;@" sourceLinked="0"/>
        <c:majorTickMark val="out"/>
        <c:minorTickMark val="none"/>
        <c:tickLblPos val="low"/>
        <c:txPr>
          <a:bodyPr rot="-2700000"/>
          <a:lstStyle/>
          <a:p>
            <a:pPr>
              <a:defRPr/>
            </a:pPr>
            <a:endParaRPr lang="en-US"/>
          </a:p>
        </c:txPr>
        <c:crossAx val="190636032"/>
        <c:crosses val="autoZero"/>
        <c:crossBetween val="midCat"/>
      </c:valAx>
      <c:valAx>
        <c:axId val="190636032"/>
        <c:scaling>
          <c:orientation val="minMax"/>
        </c:scaling>
        <c:delete val="0"/>
        <c:axPos val="l"/>
        <c:majorGridlines/>
        <c:numFmt formatCode="0.00%" sourceLinked="0"/>
        <c:majorTickMark val="out"/>
        <c:minorTickMark val="none"/>
        <c:tickLblPos val="nextTo"/>
        <c:crossAx val="19060556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4256256"/>
        <c:axId val="196535424"/>
      </c:lineChart>
      <c:dateAx>
        <c:axId val="19425625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6535424"/>
        <c:crosses val="autoZero"/>
        <c:auto val="1"/>
        <c:lblOffset val="100"/>
        <c:baseTimeUnit val="days"/>
        <c:majorUnit val="3"/>
        <c:majorTimeUnit val="months"/>
        <c:minorUnit val="1"/>
        <c:minorTimeUnit val="years"/>
      </c:dateAx>
      <c:valAx>
        <c:axId val="196535424"/>
        <c:scaling>
          <c:orientation val="minMax"/>
          <c:max val="1.3000000000000001E-2"/>
          <c:min val="4.0000000000000001E-3"/>
        </c:scaling>
        <c:delete val="0"/>
        <c:axPos val="l"/>
        <c:majorGridlines/>
        <c:numFmt formatCode="0.00%" sourceLinked="0"/>
        <c:majorTickMark val="out"/>
        <c:minorTickMark val="none"/>
        <c:tickLblPos val="nextTo"/>
        <c:crossAx val="19425625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7"/>
  <sheetViews>
    <sheetView workbookViewId="0"/>
  </sheetViews>
  <sheetFormatPr defaultRowHeight="11.25" x14ac:dyDescent="0.2"/>
  <cols>
    <col min="1" max="2" width="2.42578125" style="1871" customWidth="1"/>
    <col min="3" max="3" width="23.5703125" style="1871" bestFit="1" customWidth="1"/>
    <col min="4" max="4" width="17.28515625" style="1871" bestFit="1" customWidth="1"/>
    <col min="5" max="5" width="2.42578125" style="1871" customWidth="1"/>
    <col min="6" max="16384" width="9.140625" style="1871"/>
  </cols>
  <sheetData>
    <row r="1" spans="2:5" ht="12" thickBot="1" x14ac:dyDescent="0.25"/>
    <row r="2" spans="2:5" x14ac:dyDescent="0.2">
      <c r="B2" s="1882"/>
      <c r="C2" s="1881"/>
      <c r="D2" s="1881"/>
      <c r="E2" s="1880"/>
    </row>
    <row r="3" spans="2:5" x14ac:dyDescent="0.2">
      <c r="B3" s="1877"/>
      <c r="C3" s="1748" t="s">
        <v>318</v>
      </c>
      <c r="D3" s="1879">
        <v>42260.916562500002</v>
      </c>
      <c r="E3" s="1875"/>
    </row>
    <row r="4" spans="2:5" x14ac:dyDescent="0.2">
      <c r="B4" s="1877"/>
      <c r="C4" s="1748" t="s">
        <v>469</v>
      </c>
      <c r="D4" s="1879" t="e">
        <f>_xll.qlSettingsEvaluationDate(Trigger)</f>
        <v>#NUM!</v>
      </c>
      <c r="E4" s="1875"/>
    </row>
    <row r="5" spans="2:5" x14ac:dyDescent="0.2">
      <c r="B5" s="1877"/>
      <c r="C5" s="1878"/>
      <c r="D5" s="1878"/>
      <c r="E5" s="1875"/>
    </row>
    <row r="6" spans="2:5" x14ac:dyDescent="0.2">
      <c r="B6" s="1877"/>
      <c r="C6" s="1748" t="s">
        <v>467</v>
      </c>
      <c r="D6" s="1876">
        <v>241</v>
      </c>
      <c r="E6" s="1875"/>
    </row>
    <row r="7" spans="2:5" ht="12" thickBot="1" x14ac:dyDescent="0.25">
      <c r="B7" s="1874"/>
      <c r="C7" s="1873"/>
      <c r="D7" s="1873"/>
      <c r="E7" s="187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5" customWidth="1" outlineLevel="1"/>
    <col min="16" max="16384" width="9.140625" style="1725"/>
  </cols>
  <sheetData>
    <row r="1" spans="1:20" ht="12" thickBot="1" x14ac:dyDescent="0.25">
      <c r="A1" s="1748" t="s">
        <v>303</v>
      </c>
      <c r="B1" s="1846" t="s">
        <v>43</v>
      </c>
      <c r="C1" s="1790" t="str">
        <f>UPPER(IF(ISBLANK(B1),D1,B1))</f>
        <v>GBP</v>
      </c>
      <c r="D1" s="1844" t="s">
        <v>48</v>
      </c>
      <c r="E1" s="1802" t="s">
        <v>48</v>
      </c>
      <c r="F1" s="1749"/>
      <c r="G1" s="1749"/>
      <c r="H1" s="1749"/>
      <c r="I1" s="1749"/>
      <c r="J1" s="1749"/>
      <c r="K1" s="1749"/>
      <c r="L1" s="1749"/>
      <c r="M1" s="1749"/>
      <c r="N1" s="1749"/>
      <c r="O1" s="501"/>
      <c r="P1" s="501"/>
      <c r="Q1" s="501"/>
      <c r="R1" s="501"/>
      <c r="S1" s="501"/>
      <c r="T1" s="501"/>
    </row>
    <row r="2" spans="1:20" x14ac:dyDescent="0.2">
      <c r="A2" s="1870" t="s">
        <v>575</v>
      </c>
      <c r="B2" s="1915" t="s">
        <v>574</v>
      </c>
      <c r="C2" s="1916"/>
      <c r="D2" s="1869" t="s">
        <v>572</v>
      </c>
      <c r="E2" s="1868" t="s">
        <v>571</v>
      </c>
      <c r="F2" s="1915" t="s">
        <v>573</v>
      </c>
      <c r="G2" s="1916"/>
      <c r="H2" s="1867" t="s">
        <v>572</v>
      </c>
      <c r="I2" s="1866" t="s">
        <v>571</v>
      </c>
      <c r="J2" s="1865" t="s">
        <v>570</v>
      </c>
      <c r="K2" s="1864" t="s">
        <v>569</v>
      </c>
      <c r="L2" s="1915" t="s">
        <v>568</v>
      </c>
      <c r="M2" s="1916"/>
      <c r="N2" s="501"/>
      <c r="O2" s="501"/>
      <c r="P2" s="501"/>
      <c r="Q2" s="501"/>
      <c r="R2" s="501"/>
      <c r="S2" s="501"/>
      <c r="T2" s="501"/>
    </row>
    <row r="3" spans="1:20" x14ac:dyDescent="0.2">
      <c r="A3" s="1748" t="s">
        <v>377</v>
      </c>
      <c r="B3" s="1846"/>
      <c r="C3" s="1845" t="e">
        <f t="shared" ref="C3:C14" si="0">IF(ISBLANK(B3),D3,B3)</f>
        <v>#VALUE!</v>
      </c>
      <c r="D3" s="1844" t="e">
        <f t="shared" ref="D3:D8" si="1">IF(ISBLANK(F3),E3,G3)</f>
        <v>#VALUE!</v>
      </c>
      <c r="E3" s="1802" t="e">
        <f>_xll.qlIndexFixingCalendar(C$24,[0]!Trigger)</f>
        <v>#VALUE!</v>
      </c>
      <c r="F3" s="1844"/>
      <c r="G3" s="1790" t="e">
        <f t="shared" ref="G3:G14" si="2">IF(ISBLANK(F3),H3,F3)</f>
        <v>#VALUE!</v>
      </c>
      <c r="H3" s="1844" t="e">
        <f t="shared" ref="H3:H8" si="3">IF(ISBLANK(B3),I3,C3)</f>
        <v>#VALUE!</v>
      </c>
      <c r="I3" s="1802" t="e">
        <f>_xll.qlIndexFixingCalendar(G$24,[0]!Trigger)</f>
        <v>#VALUE!</v>
      </c>
      <c r="J3" s="1863" t="e">
        <f>FirstLegCF</f>
        <v>#VALUE!</v>
      </c>
      <c r="K3" s="1862" t="b">
        <f>C27</f>
        <v>1</v>
      </c>
      <c r="L3" s="1861" t="e">
        <f>EvaluationDate</f>
        <v>#NUM!</v>
      </c>
      <c r="M3" s="1860">
        <v>0</v>
      </c>
      <c r="N3" s="501" t="e">
        <f>_xll.qlLeg(,M3,L3,,,EvaluationDate)</f>
        <v>#VALUE!</v>
      </c>
      <c r="O3" s="501" t="b">
        <v>1</v>
      </c>
      <c r="P3" s="501"/>
      <c r="Q3" s="501"/>
      <c r="R3" s="501"/>
      <c r="S3" s="501"/>
      <c r="T3" s="501"/>
    </row>
    <row r="4" spans="1:20" ht="12" customHeight="1" x14ac:dyDescent="0.2">
      <c r="A4" s="1748" t="s">
        <v>181</v>
      </c>
      <c r="B4" s="1852"/>
      <c r="C4" s="1851" t="e">
        <f t="shared" si="0"/>
        <v>#VALUE!</v>
      </c>
      <c r="D4" s="1848" t="e">
        <f t="shared" si="1"/>
        <v>#VALUE!</v>
      </c>
      <c r="E4" s="1847" t="e">
        <f>_xll.qlInterestRateIndexValueDate(C24,EvaluationDate,[0]!Trigger)</f>
        <v>#VALUE!</v>
      </c>
      <c r="F4" s="1850"/>
      <c r="G4" s="1849" t="e">
        <f t="shared" si="2"/>
        <v>#VALUE!</v>
      </c>
      <c r="H4" s="1848" t="e">
        <f t="shared" si="3"/>
        <v>#VALUE!</v>
      </c>
      <c r="I4" s="1847" t="e">
        <f>_xll.qlInterestRateIndexValueDate(G24,EvaluationDate,[0]!Trigger)</f>
        <v>#VALUE!</v>
      </c>
      <c r="J4" s="506" t="e">
        <f>SecondLegCF</f>
        <v>#VALUE!</v>
      </c>
      <c r="K4" s="1859" t="b">
        <f>G27</f>
        <v>0</v>
      </c>
      <c r="L4" s="1798" t="e">
        <f>_xll.qlCalendarAdvance($C$3,L3,"1D","f")</f>
        <v>#VALUE!</v>
      </c>
      <c r="M4" s="1797">
        <v>0</v>
      </c>
      <c r="N4" s="501" t="e">
        <f>_xll.qlLeg(,M4,L4,,,EvaluationDate)</f>
        <v>#VALUE!</v>
      </c>
      <c r="O4" s="501" t="b">
        <f t="shared" ref="O4:O26" si="4">NOT(M4=0)</f>
        <v>0</v>
      </c>
      <c r="P4" s="501"/>
      <c r="Q4" s="501"/>
      <c r="R4" s="501"/>
      <c r="S4" s="501"/>
      <c r="T4" s="501"/>
    </row>
    <row r="5" spans="1:20" x14ac:dyDescent="0.2">
      <c r="A5" s="1748" t="s">
        <v>567</v>
      </c>
      <c r="B5" s="1852"/>
      <c r="C5" s="1845" t="e">
        <f t="shared" si="0"/>
        <v>#N/A</v>
      </c>
      <c r="D5" s="1848" t="e">
        <f t="shared" si="1"/>
        <v>#N/A</v>
      </c>
      <c r="E5" s="1847" t="e">
        <f>NA()</f>
        <v>#N/A</v>
      </c>
      <c r="F5" s="1850"/>
      <c r="G5" s="1790" t="e">
        <f t="shared" si="2"/>
        <v>#N/A</v>
      </c>
      <c r="H5" s="1848" t="e">
        <f t="shared" si="3"/>
        <v>#N/A</v>
      </c>
      <c r="I5" s="1847" t="e">
        <f>NA()</f>
        <v>#N/A</v>
      </c>
      <c r="J5" s="1858" t="e">
        <f>AdditionalCF</f>
        <v>#VALUE!</v>
      </c>
      <c r="K5" s="1858" t="b">
        <v>0</v>
      </c>
      <c r="L5" s="1798" t="e">
        <f>_xll.qlCalendarAdvance($C$3,L4,"1D","f")</f>
        <v>#VALUE!</v>
      </c>
      <c r="M5" s="1797">
        <v>0</v>
      </c>
      <c r="N5" s="501" t="e">
        <f>_xll.qlLeg(,M5,L5,,,EvaluationDate)</f>
        <v>#VALUE!</v>
      </c>
      <c r="O5" s="501" t="b">
        <f t="shared" si="4"/>
        <v>0</v>
      </c>
      <c r="P5" s="501"/>
      <c r="Q5" s="501"/>
      <c r="R5" s="501"/>
      <c r="S5" s="501"/>
      <c r="T5" s="501"/>
    </row>
    <row r="6" spans="1:20" x14ac:dyDescent="0.2">
      <c r="A6" s="1748" t="s">
        <v>566</v>
      </c>
      <c r="B6" s="1852"/>
      <c r="C6" s="1845" t="e">
        <f t="shared" si="0"/>
        <v>#N/A</v>
      </c>
      <c r="D6" s="1848" t="e">
        <f t="shared" si="1"/>
        <v>#N/A</v>
      </c>
      <c r="E6" s="1847" t="e">
        <f>NA()</f>
        <v>#N/A</v>
      </c>
      <c r="F6" s="1850"/>
      <c r="G6" s="1790" t="e">
        <f t="shared" si="2"/>
        <v>#N/A</v>
      </c>
      <c r="H6" s="1848" t="e">
        <f t="shared" si="3"/>
        <v>#N/A</v>
      </c>
      <c r="I6" s="1847" t="e">
        <f>NA()</f>
        <v>#N/A</v>
      </c>
      <c r="J6" s="1730"/>
      <c r="K6" s="1730"/>
      <c r="L6" s="1798" t="e">
        <f>_xll.qlCalendarAdvance($C$3,L5,"1D","f")</f>
        <v>#VALUE!</v>
      </c>
      <c r="M6" s="1797">
        <v>0</v>
      </c>
      <c r="N6" s="501" t="e">
        <f>_xll.qlLeg(,M6,L6,,,EvaluationDate)</f>
        <v>#VALUE!</v>
      </c>
      <c r="O6" s="501" t="b">
        <f t="shared" si="4"/>
        <v>0</v>
      </c>
      <c r="P6" s="501"/>
      <c r="Q6" s="501"/>
      <c r="R6" s="501"/>
      <c r="S6" s="501"/>
      <c r="T6" s="501"/>
    </row>
    <row r="7" spans="1:20" ht="12" customHeight="1" x14ac:dyDescent="0.2">
      <c r="A7" s="1762" t="s">
        <v>565</v>
      </c>
      <c r="B7" s="1857" t="s">
        <v>55</v>
      </c>
      <c r="C7" s="1856" t="str">
        <f t="shared" si="0"/>
        <v>10Y</v>
      </c>
      <c r="D7" s="1854" t="str">
        <f t="shared" si="1"/>
        <v>10Y</v>
      </c>
      <c r="E7" s="1853" t="s">
        <v>55</v>
      </c>
      <c r="F7" s="1854"/>
      <c r="G7" s="1855" t="str">
        <f t="shared" si="2"/>
        <v>10Y</v>
      </c>
      <c r="H7" s="1854" t="str">
        <f t="shared" si="3"/>
        <v>10Y</v>
      </c>
      <c r="I7" s="1853" t="s">
        <v>55</v>
      </c>
      <c r="J7" s="1730"/>
      <c r="K7" s="1730"/>
      <c r="L7" s="1798"/>
      <c r="M7" s="1797">
        <v>0</v>
      </c>
      <c r="N7" s="501" t="e">
        <f>_xll.qlLeg(,M7,L7,,,EvaluationDate)</f>
        <v>#NUM!</v>
      </c>
      <c r="O7" s="501" t="b">
        <f t="shared" si="4"/>
        <v>0</v>
      </c>
      <c r="P7" s="501"/>
      <c r="Q7" s="501"/>
      <c r="R7" s="501"/>
      <c r="S7" s="501"/>
      <c r="T7" s="501"/>
    </row>
    <row r="8" spans="1:20" x14ac:dyDescent="0.2">
      <c r="A8" s="1748" t="s">
        <v>564</v>
      </c>
      <c r="B8" s="1852"/>
      <c r="C8" s="1851" t="e">
        <f t="shared" si="0"/>
        <v>#VALUE!</v>
      </c>
      <c r="D8" s="1848" t="e">
        <f t="shared" si="1"/>
        <v>#VALUE!</v>
      </c>
      <c r="E8" s="1847" t="e">
        <f>_xll.qlCalendarAdvance("NULLCALENDAR",C$4,C$7,"Unadjusted",,[0]!Trigger)</f>
        <v>#VALUE!</v>
      </c>
      <c r="F8" s="1850"/>
      <c r="G8" s="1849" t="e">
        <f t="shared" si="2"/>
        <v>#VALUE!</v>
      </c>
      <c r="H8" s="1848" t="e">
        <f t="shared" si="3"/>
        <v>#VALUE!</v>
      </c>
      <c r="I8" s="1847" t="e">
        <f>_xll.qlCalendarAdvance("NULLCALENDAR",G$4,G$7,"Unadjusted",,[0]!Trigger)</f>
        <v>#VALUE!</v>
      </c>
      <c r="J8" s="1730"/>
      <c r="K8" s="1730"/>
      <c r="L8" s="1798"/>
      <c r="M8" s="1797">
        <v>0</v>
      </c>
      <c r="N8" s="501" t="e">
        <f>_xll.qlLeg(,M8,L8,,,EvaluationDate)</f>
        <v>#NUM!</v>
      </c>
      <c r="O8" s="501" t="b">
        <f t="shared" si="4"/>
        <v>0</v>
      </c>
      <c r="P8" s="501"/>
      <c r="Q8" s="501"/>
      <c r="R8" s="501"/>
      <c r="S8" s="501"/>
      <c r="T8" s="501"/>
    </row>
    <row r="9" spans="1:20" x14ac:dyDescent="0.2">
      <c r="A9" s="1748" t="s">
        <v>74</v>
      </c>
      <c r="B9" s="1846"/>
      <c r="C9" s="1845" t="str">
        <f t="shared" si="0"/>
        <v>6M</v>
      </c>
      <c r="D9" s="1844" t="str">
        <f>IF(C23,IF(ISBLANK(F9),E9,G9),E9)</f>
        <v>6M</v>
      </c>
      <c r="E9" s="1802" t="s">
        <v>87</v>
      </c>
      <c r="F9" s="1844"/>
      <c r="G9" s="1790" t="e">
        <f t="shared" si="2"/>
        <v>#VALUE!</v>
      </c>
      <c r="H9" s="1844" t="e">
        <f>IF(G23,IF(ISBLANK(J9),I9,K9),I9)</f>
        <v>#VALUE!</v>
      </c>
      <c r="I9" s="1802" t="e">
        <f>IF(G23,_xll.qlInterestRateIndexTenor(G$24,[0]!Trigger),IF(Currency="GBP","6M","1Y"))</f>
        <v>#VALUE!</v>
      </c>
      <c r="J9" s="1730"/>
      <c r="K9" s="1730"/>
      <c r="L9" s="1798"/>
      <c r="M9" s="1797">
        <v>0</v>
      </c>
      <c r="N9" s="501" t="e">
        <f>_xll.qlLeg(,M9,L9,,,EvaluationDate)</f>
        <v>#NUM!</v>
      </c>
      <c r="O9" s="501" t="b">
        <f t="shared" si="4"/>
        <v>0</v>
      </c>
      <c r="P9" s="501"/>
      <c r="Q9" s="501"/>
      <c r="R9" s="501"/>
      <c r="S9" s="501"/>
      <c r="T9" s="501"/>
    </row>
    <row r="10" spans="1:20" x14ac:dyDescent="0.2">
      <c r="A10" s="1748" t="s">
        <v>391</v>
      </c>
      <c r="B10" s="1846"/>
      <c r="C10" s="1845" t="e">
        <f t="shared" ca="1" si="0"/>
        <v>#NAME?</v>
      </c>
      <c r="D10" s="1844" t="e">
        <f ca="1">IF(ISBLANK(F10),E10,G10)</f>
        <v>#NAME?</v>
      </c>
      <c r="E10" s="1802" t="e">
        <f ca="1">_xll.qlIborIndexBusinessDayConv(C$24,[0]!Trigger)</f>
        <v>#NAME?</v>
      </c>
      <c r="F10" s="1844"/>
      <c r="G10" s="1790" t="e">
        <f t="shared" ca="1" si="2"/>
        <v>#NAME?</v>
      </c>
      <c r="H10" s="1844" t="e">
        <f ca="1">IF(ISBLANK(B10),I10,C10)</f>
        <v>#NAME?</v>
      </c>
      <c r="I10" s="1802" t="e">
        <f ca="1">_xll.qlIborIndexBusinessDayConv(G$24,[0]!Trigger)</f>
        <v>#NAME?</v>
      </c>
      <c r="J10" s="1730"/>
      <c r="K10" s="1730"/>
      <c r="L10" s="1798"/>
      <c r="M10" s="1797">
        <v>0</v>
      </c>
      <c r="N10" s="501" t="e">
        <f>_xll.qlLeg(,M10,L10,,,EvaluationDate)</f>
        <v>#NUM!</v>
      </c>
      <c r="O10" s="501" t="b">
        <f t="shared" si="4"/>
        <v>0</v>
      </c>
      <c r="P10" s="501"/>
      <c r="Q10" s="501"/>
      <c r="R10" s="501"/>
      <c r="S10" s="501"/>
      <c r="T10" s="501"/>
    </row>
    <row r="11" spans="1:20" x14ac:dyDescent="0.2">
      <c r="A11" s="1748" t="s">
        <v>563</v>
      </c>
      <c r="B11" s="1846"/>
      <c r="C11" s="1845" t="e">
        <f t="shared" ca="1" si="0"/>
        <v>#NAME?</v>
      </c>
      <c r="D11" s="1844" t="e">
        <f ca="1">IF(ISBLANK(F11),E11,G11)</f>
        <v>#NAME?</v>
      </c>
      <c r="E11" s="1802" t="e">
        <f ca="1">_xll.qlIborIndexBusinessDayConv(C$24,[0]!Trigger)</f>
        <v>#NAME?</v>
      </c>
      <c r="F11" s="1844"/>
      <c r="G11" s="1790" t="e">
        <f t="shared" ca="1" si="2"/>
        <v>#NAME?</v>
      </c>
      <c r="H11" s="1844" t="e">
        <f ca="1">IF(ISBLANK(B11),I11,C11)</f>
        <v>#NAME?</v>
      </c>
      <c r="I11" s="1802" t="e">
        <f ca="1">_xll.qlIborIndexBusinessDayConv(G$24,[0]!Trigger)</f>
        <v>#NAME?</v>
      </c>
      <c r="J11" s="1730"/>
      <c r="K11" s="1730"/>
      <c r="L11" s="1798"/>
      <c r="M11" s="1797">
        <v>0</v>
      </c>
      <c r="N11" s="501" t="e">
        <f>_xll.qlLeg(,M11,L11,,,EvaluationDate)</f>
        <v>#NUM!</v>
      </c>
      <c r="O11" s="501" t="b">
        <f t="shared" si="4"/>
        <v>0</v>
      </c>
      <c r="P11" s="501"/>
      <c r="Q11" s="501"/>
      <c r="R11" s="501"/>
      <c r="S11" s="501"/>
      <c r="T11" s="501"/>
    </row>
    <row r="12" spans="1:20" x14ac:dyDescent="0.2">
      <c r="A12" s="1748" t="s">
        <v>562</v>
      </c>
      <c r="B12" s="1846"/>
      <c r="C12" s="1845" t="str">
        <f t="shared" si="0"/>
        <v>Backward</v>
      </c>
      <c r="D12" s="1844" t="str">
        <f>IF(ISBLANK(F12),E12,G12)</f>
        <v>Backward</v>
      </c>
      <c r="E12" s="1802" t="s">
        <v>561</v>
      </c>
      <c r="F12" s="1844"/>
      <c r="G12" s="1790" t="str">
        <f t="shared" si="2"/>
        <v>Backward</v>
      </c>
      <c r="H12" s="1844" t="str">
        <f>IF(ISBLANK(B12),I12,C12)</f>
        <v>Backward</v>
      </c>
      <c r="I12" s="1802" t="s">
        <v>561</v>
      </c>
      <c r="J12" s="1730"/>
      <c r="K12" s="1730"/>
      <c r="L12" s="1798"/>
      <c r="M12" s="1797">
        <v>0</v>
      </c>
      <c r="N12" s="501" t="e">
        <f>_xll.qlLeg(,M12,L12,,,EvaluationDate)</f>
        <v>#NUM!</v>
      </c>
      <c r="O12" s="501" t="b">
        <f t="shared" si="4"/>
        <v>0</v>
      </c>
      <c r="P12" s="501"/>
      <c r="Q12" s="501"/>
      <c r="R12" s="501"/>
      <c r="S12" s="501"/>
      <c r="T12" s="501"/>
    </row>
    <row r="13" spans="1:20" x14ac:dyDescent="0.2">
      <c r="A13" s="1758" t="s">
        <v>560</v>
      </c>
      <c r="B13" s="1846"/>
      <c r="C13" s="1845" t="b">
        <f t="shared" si="0"/>
        <v>0</v>
      </c>
      <c r="D13" s="1844" t="b">
        <f>IF(ISBLANK(F13),E13,G13)</f>
        <v>0</v>
      </c>
      <c r="E13" s="1802" t="b">
        <v>0</v>
      </c>
      <c r="F13" s="1844"/>
      <c r="G13" s="1790" t="b">
        <f t="shared" si="2"/>
        <v>0</v>
      </c>
      <c r="H13" s="1844" t="b">
        <f>IF(ISBLANK(B13),I13,C13)</f>
        <v>0</v>
      </c>
      <c r="I13" s="1802" t="b">
        <v>0</v>
      </c>
      <c r="J13" s="1730"/>
      <c r="K13" s="1730"/>
      <c r="L13" s="1798"/>
      <c r="M13" s="1797">
        <v>0</v>
      </c>
      <c r="N13" s="501" t="e">
        <f>_xll.qlLeg(,M13,L13,,,EvaluationDate)</f>
        <v>#NUM!</v>
      </c>
      <c r="O13" s="501" t="b">
        <f t="shared" si="4"/>
        <v>0</v>
      </c>
      <c r="P13" s="501"/>
      <c r="Q13" s="501"/>
      <c r="R13" s="501"/>
      <c r="S13" s="501"/>
      <c r="T13" s="501"/>
    </row>
    <row r="14" spans="1:20" x14ac:dyDescent="0.2">
      <c r="A14" s="1758" t="s">
        <v>559</v>
      </c>
      <c r="B14" s="1802"/>
      <c r="C14" s="1843" t="e">
        <f t="shared" si="0"/>
        <v>#VALUE!</v>
      </c>
      <c r="D14" s="1841" t="e">
        <f>_xll.qlSchedule(,C4,C8,C9,C3,C10,C11,C12,C13,C5,C6,,[0]!Trigger)</f>
        <v>#VALUE!</v>
      </c>
      <c r="E14" s="1840"/>
      <c r="F14" s="1786"/>
      <c r="G14" s="1842" t="e">
        <f t="shared" si="2"/>
        <v>#VALUE!</v>
      </c>
      <c r="H14" s="1841" t="e">
        <f>_xll.qlSchedule(,G4,G8,G9,G3,G10,G11,G12,G13,G5,G6,,[0]!Trigger)</f>
        <v>#VALUE!</v>
      </c>
      <c r="I14" s="1840"/>
      <c r="J14" s="1730"/>
      <c r="K14" s="1730"/>
      <c r="L14" s="1798"/>
      <c r="M14" s="1797">
        <v>0</v>
      </c>
      <c r="N14" s="501" t="e">
        <f>_xll.qlLeg(,M14,L14,,,EvaluationDate)</f>
        <v>#NUM!</v>
      </c>
      <c r="O14" s="501" t="b">
        <f t="shared" si="4"/>
        <v>0</v>
      </c>
      <c r="P14" s="501"/>
      <c r="Q14" s="501"/>
      <c r="R14" s="501"/>
      <c r="S14" s="501"/>
      <c r="T14" s="501"/>
    </row>
    <row r="15" spans="1:20" x14ac:dyDescent="0.2">
      <c r="A15" s="1743"/>
      <c r="B15" s="1750"/>
      <c r="C15" s="1743"/>
      <c r="D15" s="1743"/>
      <c r="E15" s="1743"/>
      <c r="F15" s="1749"/>
      <c r="G15" s="1749"/>
      <c r="H15" s="1749"/>
      <c r="I15" s="1749"/>
      <c r="J15" s="1730"/>
      <c r="K15" s="1730"/>
      <c r="L15" s="1798"/>
      <c r="M15" s="1797">
        <v>0</v>
      </c>
      <c r="N15" s="501" t="e">
        <f>_xll.qlLeg(,M15,L15,,,EvaluationDate)</f>
        <v>#NUM!</v>
      </c>
      <c r="O15" s="501" t="b">
        <f t="shared" si="4"/>
        <v>0</v>
      </c>
      <c r="P15" s="501"/>
      <c r="Q15" s="501"/>
      <c r="R15" s="501"/>
      <c r="S15" s="501"/>
      <c r="T15" s="501"/>
    </row>
    <row r="16" spans="1:20" x14ac:dyDescent="0.2">
      <c r="A16" s="1766" t="s">
        <v>558</v>
      </c>
      <c r="B16" s="1839"/>
      <c r="C16" s="1838" t="str">
        <f t="shared" ref="C16:C28" si="5">IF(ISBLANK(B16),D16,B16)</f>
        <v>Following</v>
      </c>
      <c r="D16" s="1836" t="str">
        <f>IF(ISBLANK(F16),E16,G16)</f>
        <v>Following</v>
      </c>
      <c r="E16" s="1835" t="s">
        <v>398</v>
      </c>
      <c r="F16" s="1837"/>
      <c r="G16" s="1764" t="str">
        <f t="shared" ref="G16:G28" si="6">IF(ISBLANK(F16),H16,F16)</f>
        <v>Following</v>
      </c>
      <c r="H16" s="1836" t="str">
        <f>IF(ISBLANK(B16),I16,C16)</f>
        <v>Following</v>
      </c>
      <c r="I16" s="1835" t="s">
        <v>398</v>
      </c>
      <c r="J16" s="1730"/>
      <c r="K16" s="1730"/>
      <c r="L16" s="1798"/>
      <c r="M16" s="1797">
        <v>0</v>
      </c>
      <c r="N16" s="501" t="e">
        <f>_xll.qlLeg(,M16,L16,,,EvaluationDate)</f>
        <v>#NUM!</v>
      </c>
      <c r="O16" s="501" t="b">
        <f t="shared" si="4"/>
        <v>0</v>
      </c>
      <c r="P16" s="501"/>
      <c r="Q16" s="501"/>
      <c r="R16" s="501"/>
      <c r="S16" s="501"/>
      <c r="T16" s="501"/>
    </row>
    <row r="17" spans="1:20" x14ac:dyDescent="0.2">
      <c r="A17" s="1748" t="s">
        <v>557</v>
      </c>
      <c r="B17" s="1834"/>
      <c r="C17" s="1738">
        <f t="shared" si="5"/>
        <v>1000000</v>
      </c>
      <c r="D17" s="1829">
        <f>IF(ISBLANK(F17),E17,G17)</f>
        <v>1000000</v>
      </c>
      <c r="E17" s="1828">
        <v>1000000</v>
      </c>
      <c r="F17" s="1833"/>
      <c r="G17" s="1768">
        <f t="shared" si="6"/>
        <v>1000000</v>
      </c>
      <c r="H17" s="1829">
        <f>IF(ISBLANK(B17),I17,C17)</f>
        <v>1000000</v>
      </c>
      <c r="I17" s="1828">
        <v>1000000</v>
      </c>
      <c r="J17" s="1730"/>
      <c r="K17" s="1730"/>
      <c r="L17" s="1798"/>
      <c r="M17" s="1797">
        <v>0</v>
      </c>
      <c r="N17" s="501" t="e">
        <f>_xll.qlLeg(,M17,L17,,,EvaluationDate)</f>
        <v>#NUM!</v>
      </c>
      <c r="O17" s="501" t="b">
        <f t="shared" si="4"/>
        <v>0</v>
      </c>
      <c r="P17" s="501"/>
      <c r="Q17" s="501"/>
      <c r="R17" s="501"/>
      <c r="S17" s="501"/>
      <c r="T17" s="501"/>
    </row>
    <row r="18" spans="1:20" x14ac:dyDescent="0.2">
      <c r="A18" s="1748" t="s">
        <v>556</v>
      </c>
      <c r="B18" s="1832"/>
      <c r="C18" s="1831" t="str">
        <f t="shared" si="5"/>
        <v>None</v>
      </c>
      <c r="D18" s="1829" t="str">
        <f>IF(ISBLANK(F18),E18,"Mirror")</f>
        <v>None</v>
      </c>
      <c r="E18" s="1828" t="s">
        <v>527</v>
      </c>
      <c r="F18" s="1830"/>
      <c r="G18" s="1756" t="str">
        <f t="shared" si="6"/>
        <v>None</v>
      </c>
      <c r="H18" s="1829" t="str">
        <f>IF(ISBLANK(B18),I18,"Mirror")</f>
        <v>None</v>
      </c>
      <c r="I18" s="1828" t="s">
        <v>527</v>
      </c>
      <c r="J18" s="1730"/>
      <c r="K18" s="1730"/>
      <c r="L18" s="1798"/>
      <c r="M18" s="1797">
        <v>0</v>
      </c>
      <c r="N18" s="501" t="e">
        <f>_xll.qlLeg(,M18,L18,,,EvaluationDate)</f>
        <v>#NUM!</v>
      </c>
      <c r="O18" s="501" t="b">
        <f t="shared" si="4"/>
        <v>0</v>
      </c>
      <c r="P18" s="501"/>
      <c r="Q18" s="501"/>
      <c r="R18" s="501"/>
      <c r="S18" s="501"/>
      <c r="T18" s="501"/>
    </row>
    <row r="19" spans="1:20" x14ac:dyDescent="0.2">
      <c r="A19" s="1748" t="s">
        <v>555</v>
      </c>
      <c r="B19" s="1827"/>
      <c r="C19" s="1826" t="e">
        <f t="shared" si="5"/>
        <v>#VALUE!</v>
      </c>
      <c r="D19" s="1823" t="e">
        <f>IF(ISBLANK(F19),E19,G19)</f>
        <v>#VALUE!</v>
      </c>
      <c r="E19" s="1822" t="e">
        <f>_xll.qlInterestRateIndexFixingDays(C$24,[0]!Trigger)</f>
        <v>#VALUE!</v>
      </c>
      <c r="F19" s="1825"/>
      <c r="G19" s="1824" t="e">
        <f t="shared" si="6"/>
        <v>#VALUE!</v>
      </c>
      <c r="H19" s="1823" t="e">
        <f>IF(ISBLANK(B19),I19,C19)</f>
        <v>#VALUE!</v>
      </c>
      <c r="I19" s="1822" t="e">
        <f>_xll.qlInterestRateIndexFixingDays(G$24,[0]!Trigger)</f>
        <v>#VALUE!</v>
      </c>
      <c r="J19" s="1730"/>
      <c r="K19" s="1730"/>
      <c r="L19" s="1798"/>
      <c r="M19" s="1797">
        <v>0</v>
      </c>
      <c r="N19" s="501" t="e">
        <f>_xll.qlLeg(,M19,L19,,,EvaluationDate)</f>
        <v>#NUM!</v>
      </c>
      <c r="O19" s="501" t="b">
        <f t="shared" si="4"/>
        <v>0</v>
      </c>
      <c r="P19" s="501"/>
      <c r="Q19" s="501"/>
      <c r="R19" s="501"/>
      <c r="S19" s="501"/>
      <c r="T19" s="501"/>
    </row>
    <row r="20" spans="1:20" x14ac:dyDescent="0.2">
      <c r="A20" s="1748" t="s">
        <v>554</v>
      </c>
      <c r="B20" s="1799"/>
      <c r="C20" s="1801" t="b">
        <f t="shared" si="5"/>
        <v>0</v>
      </c>
      <c r="D20" s="1821" t="b">
        <f>E20</f>
        <v>0</v>
      </c>
      <c r="E20" s="1803" t="b">
        <v>0</v>
      </c>
      <c r="F20" s="1805"/>
      <c r="G20" s="1756" t="b">
        <f t="shared" si="6"/>
        <v>0</v>
      </c>
      <c r="H20" s="1821" t="b">
        <f>I20</f>
        <v>0</v>
      </c>
      <c r="I20" s="1803" t="b">
        <v>0</v>
      </c>
      <c r="J20" s="1730"/>
      <c r="K20" s="1730"/>
      <c r="L20" s="1798"/>
      <c r="M20" s="1797">
        <v>0</v>
      </c>
      <c r="N20" s="501" t="e">
        <f>_xll.qlLeg(,M20,L20,,,EvaluationDate)</f>
        <v>#NUM!</v>
      </c>
      <c r="O20" s="501" t="b">
        <f t="shared" si="4"/>
        <v>0</v>
      </c>
      <c r="P20" s="501"/>
      <c r="Q20" s="501"/>
      <c r="R20" s="501"/>
      <c r="S20" s="501"/>
      <c r="T20" s="501"/>
    </row>
    <row r="21" spans="1:20" x14ac:dyDescent="0.2">
      <c r="A21" s="1748" t="s">
        <v>553</v>
      </c>
      <c r="B21" s="1820"/>
      <c r="C21" s="1819" t="str">
        <f t="shared" si="5"/>
        <v>30/360 (Bond Basis)</v>
      </c>
      <c r="D21" s="1818" t="str">
        <f>E21</f>
        <v>30/360 (Bond Basis)</v>
      </c>
      <c r="E21" s="1815" t="str">
        <f>IF(C23,_xll.qlInterestRateIndexDayCounter(C$24,[0]!Trigger),IF(Currency="JPY","Actual/365 (Fixed)","30/360 (Bond Basis)"))</f>
        <v>30/360 (Bond Basis)</v>
      </c>
      <c r="F21" s="1817"/>
      <c r="G21" s="1816" t="e">
        <f t="shared" si="6"/>
        <v>#VALUE!</v>
      </c>
      <c r="H21" s="1804" t="e">
        <f>I21</f>
        <v>#VALUE!</v>
      </c>
      <c r="I21" s="1815" t="e">
        <f>IF(G23,_xll.qlInterestRateIndexDayCounter(G$24,[0]!Trigger),IF(Currency="JPY","Actual/365 (Fixed)","30/360 (Bond Basis)"))</f>
        <v>#VALUE!</v>
      </c>
      <c r="J21" s="1730"/>
      <c r="K21" s="1730"/>
      <c r="L21" s="1798"/>
      <c r="M21" s="1797">
        <v>0</v>
      </c>
      <c r="N21" s="501" t="e">
        <f>_xll.qlLeg(,M21,L21,,,EvaluationDate)</f>
        <v>#NUM!</v>
      </c>
      <c r="O21" s="501" t="b">
        <f t="shared" si="4"/>
        <v>0</v>
      </c>
      <c r="P21" s="501"/>
      <c r="Q21" s="501"/>
      <c r="R21" s="501"/>
      <c r="S21" s="501"/>
      <c r="T21" s="501"/>
    </row>
    <row r="22" spans="1:20" x14ac:dyDescent="0.2">
      <c r="A22" s="1748" t="s">
        <v>552</v>
      </c>
      <c r="B22" s="1799"/>
      <c r="C22" s="1801" t="e">
        <f t="shared" si="5"/>
        <v>#N/A</v>
      </c>
      <c r="D22" s="1804" t="e">
        <f>E22</f>
        <v>#N/A</v>
      </c>
      <c r="E22" s="1803" t="e">
        <f>NA()</f>
        <v>#N/A</v>
      </c>
      <c r="F22" s="1805"/>
      <c r="G22" s="1771" t="e">
        <f t="shared" si="6"/>
        <v>#N/A</v>
      </c>
      <c r="H22" s="1804" t="e">
        <f>I22</f>
        <v>#N/A</v>
      </c>
      <c r="I22" s="1803" t="e">
        <f>NA()</f>
        <v>#N/A</v>
      </c>
      <c r="J22" s="1730"/>
      <c r="K22" s="1730"/>
      <c r="L22" s="1798"/>
      <c r="M22" s="1797">
        <v>0</v>
      </c>
      <c r="N22" s="501" t="e">
        <f>_xll.qlLeg(,M22,L22,,,EvaluationDate)</f>
        <v>#NUM!</v>
      </c>
      <c r="O22" s="501" t="b">
        <f t="shared" si="4"/>
        <v>0</v>
      </c>
      <c r="P22" s="501"/>
      <c r="Q22" s="501"/>
      <c r="R22" s="501"/>
      <c r="S22" s="501"/>
      <c r="T22" s="501"/>
    </row>
    <row r="23" spans="1:20" x14ac:dyDescent="0.2">
      <c r="A23" s="1748" t="s">
        <v>551</v>
      </c>
      <c r="B23" s="1814">
        <v>0</v>
      </c>
      <c r="C23" s="1809">
        <f t="shared" si="5"/>
        <v>0</v>
      </c>
      <c r="D23" s="1811">
        <f>IF(ISBLANK(F23),E23,NOT(F23)*1)</f>
        <v>0</v>
      </c>
      <c r="E23" s="1810">
        <v>0</v>
      </c>
      <c r="F23" s="1813">
        <v>1</v>
      </c>
      <c r="G23" s="1812">
        <f t="shared" si="6"/>
        <v>1</v>
      </c>
      <c r="H23" s="1811">
        <f>IF(ISBLANK(B23),I23,NOT(B23)*1)</f>
        <v>1</v>
      </c>
      <c r="I23" s="1810">
        <v>1</v>
      </c>
      <c r="J23" s="1730"/>
      <c r="K23" s="1730"/>
      <c r="L23" s="1798"/>
      <c r="M23" s="1797">
        <v>0</v>
      </c>
      <c r="N23" s="501" t="e">
        <f>_xll.qlLeg(,M23,L23,,,EvaluationDate)</f>
        <v>#NUM!</v>
      </c>
      <c r="O23" s="501" t="b">
        <f t="shared" si="4"/>
        <v>0</v>
      </c>
      <c r="P23" s="501"/>
      <c r="Q23" s="501"/>
      <c r="R23" s="501"/>
      <c r="S23" s="501"/>
      <c r="T23" s="501"/>
    </row>
    <row r="24" spans="1:20" x14ac:dyDescent="0.2">
      <c r="A24" s="1748" t="s">
        <v>294</v>
      </c>
      <c r="B24" s="1808"/>
      <c r="C24" s="1809" t="str">
        <f t="shared" si="5"/>
        <v>GbpLibor6M</v>
      </c>
      <c r="D24" s="1807" t="str">
        <f>E24</f>
        <v>GbpLibor6M</v>
      </c>
      <c r="E24" s="1806" t="str">
        <f>PROPER(Currency)&amp;"Libor"&amp;"6M"</f>
        <v>GbpLibor6M</v>
      </c>
      <c r="F24" s="1808"/>
      <c r="G24" s="1756" t="str">
        <f t="shared" si="6"/>
        <v>GbpLibor6M</v>
      </c>
      <c r="H24" s="1807" t="str">
        <f>I24</f>
        <v>GbpLibor6M</v>
      </c>
      <c r="I24" s="1806" t="str">
        <f>PROPER(Currency)&amp;IF(UPPER(Currency)="EUR","ibor","Libor")&amp;"6M"</f>
        <v>GbpLibor6M</v>
      </c>
      <c r="J24" s="1730"/>
      <c r="K24" s="1730"/>
      <c r="L24" s="1798"/>
      <c r="M24" s="1797">
        <v>0</v>
      </c>
      <c r="N24" s="501" t="e">
        <f>_xll.qlLeg(,M24,L24,,,EvaluationDate)</f>
        <v>#NUM!</v>
      </c>
      <c r="O24" s="501" t="b">
        <f t="shared" si="4"/>
        <v>0</v>
      </c>
      <c r="P24" s="501"/>
      <c r="Q24" s="501"/>
      <c r="R24" s="501"/>
      <c r="S24" s="501"/>
      <c r="T24" s="501"/>
    </row>
    <row r="25" spans="1:20" x14ac:dyDescent="0.2">
      <c r="A25" s="1748" t="s">
        <v>550</v>
      </c>
      <c r="B25" s="1799"/>
      <c r="C25" s="1801">
        <f t="shared" si="5"/>
        <v>0</v>
      </c>
      <c r="D25" s="1804">
        <f>E25</f>
        <v>0</v>
      </c>
      <c r="E25" s="1803">
        <v>0</v>
      </c>
      <c r="F25" s="1805"/>
      <c r="G25" s="1771">
        <f t="shared" si="6"/>
        <v>0</v>
      </c>
      <c r="H25" s="1804">
        <f>I25</f>
        <v>0</v>
      </c>
      <c r="I25" s="1803">
        <v>0</v>
      </c>
      <c r="J25" s="1730"/>
      <c r="K25" s="1730"/>
      <c r="L25" s="1798"/>
      <c r="M25" s="1797">
        <v>0</v>
      </c>
      <c r="N25" s="501" t="e">
        <f>_xll.qlLeg(,M25,L25,,,EvaluationDate)</f>
        <v>#NUM!</v>
      </c>
      <c r="O25" s="501" t="b">
        <f t="shared" si="4"/>
        <v>0</v>
      </c>
      <c r="P25" s="501"/>
      <c r="Q25" s="501"/>
      <c r="R25" s="501"/>
      <c r="S25" s="501"/>
      <c r="T25" s="501"/>
    </row>
    <row r="26" spans="1:20" x14ac:dyDescent="0.2">
      <c r="A26" s="1748" t="s">
        <v>549</v>
      </c>
      <c r="B26" s="1799"/>
      <c r="C26" s="1801" t="e">
        <f t="shared" si="5"/>
        <v>#N/A</v>
      </c>
      <c r="D26" s="1804" t="e">
        <f>E26</f>
        <v>#N/A</v>
      </c>
      <c r="E26" s="1803" t="e">
        <f>NA()</f>
        <v>#N/A</v>
      </c>
      <c r="F26" s="1805"/>
      <c r="G26" s="1771" t="e">
        <f t="shared" si="6"/>
        <v>#N/A</v>
      </c>
      <c r="H26" s="1804" t="e">
        <f>I26</f>
        <v>#N/A</v>
      </c>
      <c r="I26" s="1803" t="e">
        <f>NA()</f>
        <v>#N/A</v>
      </c>
      <c r="J26" s="1730"/>
      <c r="K26" s="1730"/>
      <c r="L26" s="1798"/>
      <c r="M26" s="1797">
        <v>0</v>
      </c>
      <c r="N26" s="501" t="e">
        <f>_xll.qlLeg(,M26,L26,,,EvaluationDate)</f>
        <v>#NUM!</v>
      </c>
      <c r="O26" s="501" t="b">
        <f t="shared" si="4"/>
        <v>0</v>
      </c>
      <c r="P26" s="501"/>
      <c r="Q26" s="501"/>
      <c r="R26" s="501"/>
      <c r="S26" s="501"/>
      <c r="T26" s="501"/>
    </row>
    <row r="27" spans="1:20" x14ac:dyDescent="0.2">
      <c r="A27" s="1748" t="s">
        <v>548</v>
      </c>
      <c r="B27" s="1802"/>
      <c r="C27" s="1801" t="b">
        <f t="shared" si="5"/>
        <v>1</v>
      </c>
      <c r="D27" s="1800" t="b">
        <f>IF(ISBLANK(F27),E27,NOT(G27))</f>
        <v>1</v>
      </c>
      <c r="E27" s="1799" t="b">
        <v>1</v>
      </c>
      <c r="F27" s="1786"/>
      <c r="G27" s="1756" t="b">
        <f t="shared" si="6"/>
        <v>0</v>
      </c>
      <c r="H27" s="1800" t="b">
        <f>IF(ISBLANK(B27),I27,NOT(C27))</f>
        <v>0</v>
      </c>
      <c r="I27" s="1799" t="b">
        <v>0</v>
      </c>
      <c r="J27" s="1730"/>
      <c r="K27" s="1730"/>
      <c r="L27" s="1798" t="e">
        <f>_xll.qlCalendarAdjust($C$3,E8,$C$11)</f>
        <v>#VALUE!</v>
      </c>
      <c r="M27" s="1797">
        <v>0</v>
      </c>
      <c r="N27" s="501" t="e">
        <f>_xll.qlLeg(,M27,L27,,,EvaluationDate)</f>
        <v>#VALUE!</v>
      </c>
      <c r="O27" s="501" t="b">
        <v>1</v>
      </c>
      <c r="P27" s="501"/>
      <c r="Q27" s="501"/>
      <c r="R27" s="501"/>
      <c r="S27" s="501"/>
      <c r="T27" s="501"/>
    </row>
    <row r="28" spans="1:20" x14ac:dyDescent="0.2">
      <c r="A28" s="1796" t="s">
        <v>547</v>
      </c>
      <c r="B28" s="1795"/>
      <c r="C28" s="1794" t="e">
        <f t="shared" si="5"/>
        <v>#VALUE!</v>
      </c>
      <c r="D28" s="1793" t="e">
        <f>_xll.qlIborLeg(B28,C16,_xll.ohPack([0]!Effective),C14,C19,C20,C21,C22,C23,C24,C25,C26,,[0]!Trigger)</f>
        <v>#VALUE!</v>
      </c>
      <c r="E28" s="1792"/>
      <c r="F28" s="1786"/>
      <c r="G28" s="1771" t="e">
        <f t="shared" si="6"/>
        <v>#VALUE!</v>
      </c>
      <c r="H28" s="1793" t="e">
        <f>_xll.qlIborLeg(F28,G16,_xll.ohPack([0]!Effective),G14,G19,G20,G21,G22,G23,G24,G25,G26,,[0]!Trigger)</f>
        <v>#VALUE!</v>
      </c>
      <c r="I28" s="1792"/>
      <c r="J28" s="1730"/>
      <c r="K28" s="1730"/>
      <c r="L28" s="1791"/>
      <c r="M28" s="1790" t="e">
        <f>IF(ISBLANK(L28),N28,L28)</f>
        <v>#VALUE!</v>
      </c>
      <c r="N28" s="1789" t="e">
        <f>_xll.qlMultiPhaseLeg(,_xll.ohFilter(N3:N27,O3:O27),FALSE)</f>
        <v>#VALUE!</v>
      </c>
      <c r="O28" s="501"/>
      <c r="P28" s="501"/>
      <c r="Q28" s="501"/>
      <c r="R28" s="501"/>
      <c r="S28" s="501"/>
      <c r="T28" s="501"/>
    </row>
    <row r="29" spans="1:20" x14ac:dyDescent="0.2">
      <c r="A29" s="1788" t="s">
        <v>14</v>
      </c>
      <c r="B29" s="1787"/>
      <c r="C29" s="1768" t="e">
        <f>_xll.qlSwap(B29,$J$3:$J$5,$K$3:$K$5)</f>
        <v>#VALUE!</v>
      </c>
      <c r="D29" s="1730"/>
      <c r="E29" s="1743"/>
      <c r="F29" s="1730"/>
      <c r="G29" s="1743"/>
      <c r="H29" s="1730"/>
      <c r="I29" s="1730"/>
      <c r="J29" s="1730"/>
      <c r="K29" s="1730"/>
      <c r="L29" s="501"/>
      <c r="M29" s="501"/>
      <c r="N29" s="501"/>
      <c r="O29" s="501"/>
      <c r="P29" s="501"/>
      <c r="Q29" s="501"/>
      <c r="R29" s="501"/>
      <c r="S29" s="501"/>
      <c r="T29" s="501"/>
    </row>
    <row r="30" spans="1:20" x14ac:dyDescent="0.2">
      <c r="A30" s="1743"/>
      <c r="B30" s="1750"/>
      <c r="C30" s="1743"/>
      <c r="D30" s="1743"/>
      <c r="E30" s="1743"/>
      <c r="F30" s="1749"/>
      <c r="G30" s="1749"/>
      <c r="H30" s="1749"/>
      <c r="I30" s="1749"/>
      <c r="J30" s="1730"/>
      <c r="K30" s="1730"/>
      <c r="L30" s="501"/>
      <c r="M30" s="501"/>
      <c r="N30" s="501"/>
      <c r="O30" s="501"/>
      <c r="P30" s="501"/>
      <c r="Q30" s="501"/>
      <c r="R30" s="501"/>
      <c r="S30" s="501"/>
      <c r="T30" s="501"/>
    </row>
    <row r="31" spans="1:20" x14ac:dyDescent="0.2">
      <c r="A31" s="1748" t="s">
        <v>546</v>
      </c>
      <c r="B31" s="1775"/>
      <c r="C31" s="1738" t="e">
        <f>IF(ISBLANK(B31),D31,IF(ISNUMBER(B31),_xll.qlConstantOptionletVol(,_xll.qlSimpleQuote(,B31),C3),B31))</f>
        <v>#VALUE!</v>
      </c>
      <c r="D31" s="1786" t="e">
        <f>E31</f>
        <v>#VALUE!</v>
      </c>
      <c r="E31" s="1786" t="e">
        <f>PROPER(Currency)&amp;_xll.qlInterestRateIndexTenor(C24,[0]!Trigger)&amp;"CapletVol"</f>
        <v>#VALUE!</v>
      </c>
      <c r="F31" s="1775"/>
      <c r="G31" s="1768" t="e">
        <f>IF(ISBLANK(F31),H31,IF(ISNUMBER(F31),_xll.qlConstantOptionletVol(,_xll.qlSimpleQuote(,F31),G3,"Actual/365 (Fixed)",,EvaluationDate),F31))</f>
        <v>#VALUE!</v>
      </c>
      <c r="H31" s="1786" t="e">
        <f>I31</f>
        <v>#VALUE!</v>
      </c>
      <c r="I31" s="1786" t="e">
        <f>PROPER(Currency)&amp;_xll.qlInterestRateIndexTenor(G24,[0]!Trigger)&amp;"CapletVol"</f>
        <v>#VALUE!</v>
      </c>
      <c r="J31" s="1730"/>
      <c r="K31" s="1730"/>
      <c r="L31" s="501"/>
      <c r="M31" s="501"/>
      <c r="N31" s="501"/>
      <c r="O31" s="501"/>
      <c r="P31" s="501"/>
      <c r="Q31" s="501"/>
      <c r="R31" s="501"/>
      <c r="S31" s="501"/>
      <c r="T31" s="501"/>
    </row>
    <row r="32" spans="1:20" x14ac:dyDescent="0.2">
      <c r="A32" s="1748" t="s">
        <v>545</v>
      </c>
      <c r="B32" s="1784"/>
      <c r="C32" s="1785">
        <f>IF(ISBLANK(B32),D32,B32)</f>
        <v>0</v>
      </c>
      <c r="D32" s="1782">
        <f>E32</f>
        <v>0</v>
      </c>
      <c r="E32" s="1782">
        <v>0</v>
      </c>
      <c r="F32" s="1784"/>
      <c r="G32" s="1783">
        <f>IF(ISBLANK(F32),H32,F32)</f>
        <v>0</v>
      </c>
      <c r="H32" s="1782">
        <f>I32</f>
        <v>0</v>
      </c>
      <c r="I32" s="1782">
        <v>0</v>
      </c>
      <c r="J32" s="1730"/>
      <c r="K32" s="1730"/>
      <c r="L32" s="501"/>
      <c r="M32" s="501"/>
      <c r="N32" s="501"/>
      <c r="O32" s="501"/>
      <c r="P32" s="501"/>
      <c r="Q32" s="501"/>
      <c r="R32" s="501"/>
      <c r="S32" s="501"/>
      <c r="T32" s="501"/>
    </row>
    <row r="33" spans="1:20" hidden="1" outlineLevel="1" x14ac:dyDescent="0.2">
      <c r="A33" s="1781" t="s">
        <v>544</v>
      </c>
      <c r="B33" s="1779"/>
      <c r="C33" s="1780" t="e">
        <f ca="1">IF(ISBLANK(B33),D33,B33)</f>
        <v>#NAME?</v>
      </c>
      <c r="D33" s="1777" t="e">
        <f ca="1">_xll.qlSpreadedOptionletVolatility(,C31,C32)</f>
        <v>#NAME?</v>
      </c>
      <c r="E33" s="1777"/>
      <c r="F33" s="1779"/>
      <c r="G33" s="1778" t="e">
        <f ca="1">IF(ISBLANK(F33),H33,F33)</f>
        <v>#NAME?</v>
      </c>
      <c r="H33" s="1777" t="e">
        <f ca="1">_xll.qlSpreadedOptionletVolatility(,G31,G32)</f>
        <v>#NAME?</v>
      </c>
      <c r="I33" s="1777"/>
      <c r="J33" s="1730"/>
      <c r="K33" s="1730"/>
      <c r="L33" s="501"/>
      <c r="M33" s="501"/>
      <c r="N33" s="501"/>
      <c r="O33" s="501"/>
      <c r="P33" s="501"/>
      <c r="Q33" s="501"/>
      <c r="R33" s="501"/>
      <c r="S33" s="501"/>
      <c r="T33" s="501"/>
    </row>
    <row r="34" spans="1:20" hidden="1" outlineLevel="1" x14ac:dyDescent="0.2">
      <c r="A34" s="1776" t="s">
        <v>543</v>
      </c>
      <c r="B34" s="1775"/>
      <c r="C34" s="1738" t="e">
        <f ca="1">IF(ISBLANK(B34),D34,B34)</f>
        <v>#NAME?</v>
      </c>
      <c r="D34" s="1774" t="e">
        <f ca="1">_xll.qlIborCouponPricer(,C33,"IborByBlack")</f>
        <v>#NAME?</v>
      </c>
      <c r="E34" s="1774"/>
      <c r="F34" s="1775"/>
      <c r="G34" s="1768" t="e">
        <f ca="1">IF(ISBLANK(F34),H34,F34)</f>
        <v>#NAME?</v>
      </c>
      <c r="H34" s="1774" t="e">
        <f ca="1">_xll.qlIborCouponPricer(,G33,"IborByBlack")</f>
        <v>#NAME?</v>
      </c>
      <c r="I34" s="1774"/>
      <c r="J34" s="1730"/>
      <c r="K34" s="1730"/>
      <c r="L34" s="501"/>
      <c r="M34" s="501"/>
      <c r="N34" s="501"/>
      <c r="O34" s="501"/>
      <c r="P34" s="501"/>
      <c r="Q34" s="501"/>
      <c r="R34" s="501"/>
      <c r="S34" s="501"/>
      <c r="T34" s="501"/>
    </row>
    <row r="35" spans="1:20" hidden="1" outlineLevel="1" x14ac:dyDescent="0.2">
      <c r="A35" s="1748" t="s">
        <v>542</v>
      </c>
      <c r="B35" s="1729"/>
      <c r="C35" s="1741" t="e">
        <f ca="1">_xll.qlLegSetCouponPricers(FirstLegCF,C34)</f>
        <v>#NAME?</v>
      </c>
      <c r="D35" s="1773"/>
      <c r="E35" s="1770"/>
      <c r="F35" s="1772"/>
      <c r="G35" s="1771" t="e">
        <f ca="1">_xll.qlLegSetCouponPricers(SecondLegCF,G34)</f>
        <v>#NAME?</v>
      </c>
      <c r="H35" s="1770"/>
      <c r="I35" s="1770"/>
      <c r="J35" s="1730"/>
      <c r="K35" s="1730"/>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8" t="s">
        <v>541</v>
      </c>
      <c r="B37" s="1769" t="s">
        <v>540</v>
      </c>
      <c r="C37" s="1768" t="str">
        <f>IF(ISBLANK(B37),D37, IF(ISNUMBER(B37),_xll.qlFlatForward(,0,"NullCalendar",B37,,"continuous","annual"),B37))</f>
        <v>GBPON</v>
      </c>
      <c r="D37" s="1767" t="s">
        <v>539</v>
      </c>
      <c r="E37" s="1749"/>
      <c r="F37" s="1749"/>
      <c r="G37" s="1749"/>
      <c r="H37" s="1749"/>
      <c r="I37" s="1749"/>
      <c r="J37" s="1730"/>
      <c r="K37" s="1730"/>
      <c r="L37" s="501"/>
      <c r="M37" s="501"/>
      <c r="N37" s="501"/>
      <c r="O37" s="501"/>
      <c r="P37" s="501"/>
      <c r="Q37" s="501"/>
      <c r="R37" s="501"/>
      <c r="S37" s="501"/>
      <c r="T37" s="501"/>
    </row>
    <row r="38" spans="1:20" x14ac:dyDescent="0.2">
      <c r="A38" s="1749"/>
      <c r="B38" s="1749"/>
      <c r="C38" s="1749"/>
      <c r="D38" s="1749"/>
      <c r="E38" s="1749"/>
      <c r="F38" s="1749"/>
      <c r="G38" s="1749"/>
      <c r="H38" s="1749"/>
      <c r="I38" s="1749"/>
      <c r="J38" s="1730"/>
      <c r="K38" s="1730"/>
      <c r="L38" s="501"/>
      <c r="M38" s="501"/>
      <c r="N38" s="501"/>
      <c r="O38" s="501"/>
      <c r="P38" s="501"/>
      <c r="Q38" s="501"/>
      <c r="R38" s="501"/>
      <c r="S38" s="501"/>
      <c r="T38" s="501"/>
    </row>
    <row r="39" spans="1:20" hidden="1" outlineLevel="1" x14ac:dyDescent="0.2">
      <c r="A39" s="1766" t="s">
        <v>538</v>
      </c>
      <c r="B39" s="1765"/>
      <c r="C39" s="1764" t="b">
        <f>IF(ISBLANK(B39),D39,B39)</f>
        <v>1</v>
      </c>
      <c r="D39" s="1763" t="b">
        <v>1</v>
      </c>
      <c r="E39" s="1749"/>
      <c r="F39" s="1749"/>
      <c r="G39" s="1749"/>
      <c r="H39" s="1749"/>
      <c r="I39" s="1749"/>
      <c r="J39" s="1730"/>
      <c r="K39" s="1730"/>
      <c r="L39" s="501"/>
      <c r="M39" s="501"/>
      <c r="N39" s="501"/>
      <c r="O39" s="501"/>
      <c r="P39" s="501"/>
      <c r="Q39" s="501"/>
      <c r="R39" s="501"/>
      <c r="S39" s="501"/>
      <c r="T39" s="501"/>
    </row>
    <row r="40" spans="1:20" hidden="1" outlineLevel="1" x14ac:dyDescent="0.2">
      <c r="A40" s="1762" t="s">
        <v>537</v>
      </c>
      <c r="B40" s="1761"/>
      <c r="C40" s="1760" t="e">
        <f>IF(ISBLANK(B40),D40,B40)</f>
        <v>#NUM!</v>
      </c>
      <c r="D40" s="1759" t="e">
        <f>EvaluationDate</f>
        <v>#NUM!</v>
      </c>
      <c r="E40" s="1749"/>
      <c r="F40" s="1749"/>
      <c r="G40" s="1749"/>
      <c r="H40" s="1749"/>
      <c r="I40" s="1749"/>
      <c r="J40" s="1730"/>
      <c r="K40" s="1730"/>
      <c r="L40" s="501"/>
      <c r="M40" s="501"/>
      <c r="N40" s="501"/>
      <c r="O40" s="501"/>
      <c r="P40" s="501"/>
      <c r="Q40" s="501"/>
      <c r="R40" s="501"/>
      <c r="S40" s="501"/>
      <c r="T40" s="501"/>
    </row>
    <row r="41" spans="1:20" hidden="1" outlineLevel="1" x14ac:dyDescent="0.2">
      <c r="A41" s="1762" t="s">
        <v>536</v>
      </c>
      <c r="B41" s="1761"/>
      <c r="C41" s="1760" t="e">
        <f>IF(ISBLANK(B41),D41,B41)</f>
        <v>#VALUE!</v>
      </c>
      <c r="D41" s="1759" t="e">
        <f>E4</f>
        <v>#VALUE!</v>
      </c>
      <c r="E41" s="1749"/>
      <c r="F41" s="1749"/>
      <c r="G41" s="1749"/>
      <c r="H41" s="1749"/>
      <c r="I41" s="1749"/>
      <c r="J41" s="1730"/>
      <c r="K41" s="1730"/>
      <c r="L41" s="501"/>
      <c r="M41" s="501"/>
      <c r="N41" s="501"/>
      <c r="O41" s="501"/>
      <c r="P41" s="501"/>
      <c r="Q41" s="501"/>
      <c r="R41" s="501"/>
      <c r="S41" s="501"/>
      <c r="T41" s="501"/>
    </row>
    <row r="42" spans="1:20" hidden="1" outlineLevel="1" x14ac:dyDescent="0.2">
      <c r="A42" s="1758" t="s">
        <v>535</v>
      </c>
      <c r="B42" s="1757"/>
      <c r="C42" s="1756" t="e">
        <f>IF(ISBLANK(B42),D42,B42)</f>
        <v>#VALUE!</v>
      </c>
      <c r="D42" s="1755" t="e">
        <f>_xll.qlDiscountingSwapEngine(,DiscountCurve,IncludeSettlementDate,SettlementDate,NPVDate)</f>
        <v>#VALUE!</v>
      </c>
      <c r="E42" s="1749"/>
      <c r="F42" s="1749"/>
      <c r="G42" s="1749"/>
      <c r="H42" s="1749"/>
      <c r="I42" s="1749"/>
      <c r="J42" s="1730"/>
      <c r="K42" s="1730"/>
      <c r="L42" s="501"/>
      <c r="M42" s="501"/>
      <c r="N42" s="501"/>
      <c r="O42" s="501"/>
      <c r="P42" s="501"/>
      <c r="Q42" s="501"/>
      <c r="R42" s="501"/>
      <c r="S42" s="501"/>
      <c r="T42" s="501"/>
    </row>
    <row r="43" spans="1:20" hidden="1" outlineLevel="1" x14ac:dyDescent="0.2">
      <c r="A43" s="1754" t="s">
        <v>534</v>
      </c>
      <c r="B43" s="1732"/>
      <c r="C43" s="1742" t="e">
        <f>_xll.qlInstrumentSetPricingEngine(SwapID,C42)</f>
        <v>#VALUE!</v>
      </c>
      <c r="D43" s="1749"/>
      <c r="E43" s="1749"/>
      <c r="F43" s="1749"/>
      <c r="G43" s="1749"/>
      <c r="H43" s="1749"/>
      <c r="I43" s="1749"/>
      <c r="J43" s="1730"/>
      <c r="K43" s="1730"/>
      <c r="L43" s="501"/>
      <c r="M43" s="501"/>
      <c r="N43" s="501"/>
      <c r="O43" s="501"/>
      <c r="P43" s="501"/>
      <c r="Q43" s="501"/>
      <c r="R43" s="501"/>
      <c r="S43" s="501"/>
      <c r="T43" s="501"/>
    </row>
    <row r="44" spans="1:20" hidden="1" outlineLevel="1" x14ac:dyDescent="0.2">
      <c r="A44" s="1743"/>
      <c r="B44" s="1750"/>
      <c r="C44" s="1743"/>
      <c r="D44" s="1743"/>
      <c r="E44" s="1749"/>
      <c r="F44" s="1749"/>
      <c r="G44" s="1749"/>
      <c r="H44" s="1749"/>
      <c r="I44" s="1749"/>
      <c r="J44" s="1730"/>
      <c r="K44" s="1730"/>
      <c r="L44" s="501"/>
      <c r="M44" s="501"/>
      <c r="N44" s="501"/>
      <c r="O44" s="501"/>
      <c r="P44" s="501"/>
      <c r="Q44" s="501"/>
      <c r="R44" s="501"/>
      <c r="S44" s="501"/>
      <c r="T44" s="501"/>
    </row>
    <row r="45" spans="1:20" collapsed="1" x14ac:dyDescent="0.2">
      <c r="A45" s="1748" t="s">
        <v>318</v>
      </c>
      <c r="B45" s="1753"/>
      <c r="C45" s="1752" t="e">
        <f ca="1">_xll.ohTrigger(AllTriggers,C43,ISERROR(C35),ISERROR(G35))</f>
        <v>#NUM!</v>
      </c>
      <c r="D45" s="1751"/>
      <c r="E45" s="1751"/>
      <c r="F45" s="1725"/>
      <c r="G45" s="1745"/>
      <c r="H45" s="1730"/>
      <c r="I45" s="1730"/>
      <c r="J45" s="1730"/>
      <c r="K45" s="1730"/>
      <c r="L45" s="501"/>
      <c r="M45" s="501"/>
      <c r="N45" s="501"/>
      <c r="O45" s="501"/>
      <c r="P45" s="501"/>
      <c r="Q45" s="501"/>
      <c r="R45" s="501"/>
      <c r="S45" s="501"/>
      <c r="T45" s="501"/>
    </row>
    <row r="46" spans="1:20" x14ac:dyDescent="0.2">
      <c r="A46" s="1743"/>
      <c r="B46" s="1750"/>
      <c r="C46" s="1743"/>
      <c r="D46" s="1743"/>
      <c r="E46" s="1749"/>
      <c r="F46" s="1749"/>
      <c r="G46" s="1745"/>
      <c r="H46" s="1749"/>
      <c r="I46" s="1749"/>
      <c r="J46" s="1730"/>
      <c r="K46" s="1730"/>
      <c r="L46" s="1745"/>
      <c r="M46" s="1744"/>
      <c r="N46" s="501"/>
      <c r="O46" s="501"/>
      <c r="P46" s="501"/>
      <c r="Q46" s="501"/>
      <c r="R46" s="501"/>
      <c r="S46" s="501"/>
      <c r="T46" s="501"/>
    </row>
    <row r="47" spans="1:20" x14ac:dyDescent="0.2">
      <c r="A47" s="1748" t="s">
        <v>533</v>
      </c>
      <c r="B47" s="1747"/>
      <c r="C47" s="1746" t="e">
        <f ca="1">_xll.qlInstrumentNPV(SwapID,C45)</f>
        <v>#VALUE!</v>
      </c>
      <c r="D47" s="1743"/>
      <c r="E47" s="1743"/>
      <c r="F47" s="1743"/>
      <c r="G47" s="1745"/>
      <c r="H47" s="1730"/>
      <c r="I47" s="1730"/>
      <c r="J47" s="1730"/>
      <c r="K47" s="1730"/>
      <c r="L47" s="1745"/>
      <c r="M47" s="1744"/>
      <c r="N47" s="501"/>
      <c r="O47" s="501"/>
      <c r="P47" s="501"/>
      <c r="Q47" s="501"/>
      <c r="R47" s="501"/>
      <c r="S47" s="501"/>
      <c r="T47" s="501"/>
    </row>
    <row r="48" spans="1:20" x14ac:dyDescent="0.2">
      <c r="A48" s="1743"/>
      <c r="B48" s="1743"/>
      <c r="C48" s="1743"/>
      <c r="D48" s="1743"/>
      <c r="E48" s="1743"/>
      <c r="F48" s="1743"/>
      <c r="G48" s="1743"/>
      <c r="H48" s="1730"/>
      <c r="I48" s="1730"/>
      <c r="J48" s="1730"/>
      <c r="K48" s="1730"/>
      <c r="L48" s="501"/>
      <c r="M48" s="501"/>
      <c r="N48" s="501"/>
      <c r="O48" s="501"/>
      <c r="P48" s="501"/>
      <c r="Q48" s="501"/>
      <c r="R48" s="501"/>
      <c r="S48" s="501"/>
      <c r="T48" s="501"/>
    </row>
    <row r="49" spans="1:20" x14ac:dyDescent="0.2">
      <c r="A49" s="1734" t="s">
        <v>532</v>
      </c>
      <c r="B49" s="1732"/>
      <c r="C49" s="1742" t="e">
        <f ca="1">C$25-NPV/C$51/10000</f>
        <v>#VALUE!</v>
      </c>
      <c r="D49" s="1733"/>
      <c r="E49" s="1733"/>
      <c r="F49" s="1732"/>
      <c r="G49" s="1742" t="e">
        <f ca="1">G$25-NPV/G$51/10000</f>
        <v>#VALUE!</v>
      </c>
      <c r="H49" s="1730"/>
      <c r="I49" s="1730"/>
      <c r="J49" s="1730"/>
      <c r="K49" s="1730"/>
      <c r="L49" s="1729"/>
      <c r="M49" s="1741"/>
      <c r="N49" s="501"/>
      <c r="O49" s="501"/>
      <c r="P49" s="501"/>
      <c r="Q49" s="501"/>
      <c r="R49" s="501"/>
      <c r="S49" s="501"/>
      <c r="T49" s="501"/>
    </row>
    <row r="50" spans="1:20" x14ac:dyDescent="0.2">
      <c r="A50" s="1740" t="s">
        <v>531</v>
      </c>
      <c r="B50" s="1732"/>
      <c r="C50" s="1737" t="e">
        <f ca="1">_xll.qlSwapLegNPV(SwapID,0,$C$45)</f>
        <v>#NAME?</v>
      </c>
      <c r="D50" s="1739"/>
      <c r="E50" s="1739"/>
      <c r="F50" s="1738"/>
      <c r="G50" s="1737" t="e">
        <f ca="1">_xll.qlSwapLegNPV(SwapID,1,$C$45)</f>
        <v>#NAME?</v>
      </c>
      <c r="H50" s="1730"/>
      <c r="I50" s="1730"/>
      <c r="J50" s="1730"/>
      <c r="K50" s="1730"/>
      <c r="L50" s="1736"/>
      <c r="M50" s="1735" t="e">
        <f ca="1">_xll.qlSwapLegNPV(SwapID,2,$C$45)</f>
        <v>#NAME?</v>
      </c>
      <c r="N50" s="501"/>
      <c r="O50" s="501"/>
      <c r="P50" s="501"/>
      <c r="Q50" s="501"/>
      <c r="R50" s="501"/>
      <c r="S50" s="501"/>
      <c r="T50" s="501"/>
    </row>
    <row r="51" spans="1:20" x14ac:dyDescent="0.2">
      <c r="A51" s="1734" t="s">
        <v>530</v>
      </c>
      <c r="B51" s="1732"/>
      <c r="C51" s="1731" t="e">
        <f ca="1">_xll.qlSwapLegBPS(SwapID,0,C45)</f>
        <v>#NAME?</v>
      </c>
      <c r="D51" s="1733"/>
      <c r="E51" s="1733"/>
      <c r="F51" s="1732"/>
      <c r="G51" s="1731" t="e">
        <f ca="1">_xll.qlSwapLegBPS(SwapID,1,C45)</f>
        <v>#NAME?</v>
      </c>
      <c r="H51" s="1730"/>
      <c r="I51" s="1730"/>
      <c r="J51" s="1730"/>
      <c r="K51" s="1730"/>
      <c r="L51" s="1729"/>
      <c r="M51" s="1728"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7"/>
      <c r="B55" s="1727"/>
      <c r="C55" s="501"/>
      <c r="D55" s="501"/>
      <c r="E55" s="501"/>
      <c r="F55" s="506"/>
      <c r="G55" s="506"/>
      <c r="H55" s="501"/>
      <c r="I55" s="501"/>
      <c r="J55" s="501"/>
      <c r="K55" s="501"/>
      <c r="L55" s="501"/>
      <c r="M55" s="501"/>
      <c r="N55" s="501"/>
      <c r="O55" s="501"/>
      <c r="P55" s="501"/>
      <c r="Q55" s="501"/>
      <c r="R55" s="501"/>
      <c r="S55" s="501"/>
      <c r="T55" s="501"/>
    </row>
    <row r="56" spans="1:20" x14ac:dyDescent="0.2">
      <c r="A56" s="1727"/>
      <c r="B56" s="1727"/>
      <c r="C56" s="501"/>
      <c r="D56" s="501"/>
      <c r="E56" s="501"/>
      <c r="F56" s="1727"/>
      <c r="G56" s="1727"/>
      <c r="H56" s="501"/>
      <c r="I56" s="501"/>
      <c r="J56" s="501"/>
      <c r="K56" s="501"/>
      <c r="L56" s="501"/>
      <c r="M56" s="501"/>
      <c r="N56" s="501"/>
      <c r="O56" s="501"/>
      <c r="P56" s="501"/>
      <c r="Q56" s="501"/>
      <c r="R56" s="501"/>
      <c r="S56" s="501"/>
      <c r="T56" s="501"/>
    </row>
    <row r="57" spans="1:20" x14ac:dyDescent="0.2">
      <c r="A57" s="501"/>
      <c r="B57" s="501"/>
      <c r="C57" s="501"/>
      <c r="D57" s="501"/>
      <c r="E57" s="501"/>
      <c r="F57" s="1726"/>
      <c r="G57" s="1726"/>
      <c r="H57" s="501"/>
      <c r="I57" s="501"/>
      <c r="J57" s="501"/>
      <c r="K57" s="501"/>
      <c r="L57" s="501"/>
      <c r="M57" s="501"/>
      <c r="N57" s="501"/>
      <c r="O57" s="501"/>
      <c r="P57" s="501"/>
      <c r="Q57" s="501"/>
      <c r="R57" s="501"/>
      <c r="S57" s="501"/>
      <c r="T57" s="501"/>
    </row>
    <row r="58" spans="1:20" x14ac:dyDescent="0.2">
      <c r="A58" s="501"/>
      <c r="B58" s="501"/>
      <c r="C58" s="501"/>
      <c r="D58" s="501"/>
      <c r="E58" s="501"/>
      <c r="F58" s="1726"/>
      <c r="G58" s="1726"/>
      <c r="H58" s="501"/>
      <c r="I58" s="501"/>
      <c r="J58" s="501"/>
      <c r="K58" s="501"/>
      <c r="L58" s="501"/>
      <c r="M58" s="501"/>
      <c r="N58" s="501"/>
      <c r="O58" s="501"/>
      <c r="P58" s="501"/>
      <c r="Q58" s="501"/>
      <c r="R58" s="501"/>
      <c r="S58" s="501"/>
      <c r="T58" s="501"/>
    </row>
    <row r="59" spans="1:20" x14ac:dyDescent="0.2">
      <c r="A59" s="501"/>
      <c r="B59" s="501"/>
      <c r="C59" s="501"/>
      <c r="D59" s="501"/>
      <c r="E59" s="501"/>
      <c r="F59" s="1726"/>
      <c r="G59" s="1726"/>
      <c r="H59" s="501"/>
      <c r="I59" s="501"/>
      <c r="J59" s="501"/>
      <c r="K59" s="501"/>
      <c r="L59" s="501"/>
      <c r="M59" s="501"/>
      <c r="N59" s="501"/>
      <c r="O59" s="501"/>
      <c r="P59" s="501"/>
      <c r="Q59" s="501"/>
      <c r="R59" s="501"/>
      <c r="S59" s="501"/>
      <c r="T59" s="501"/>
    </row>
    <row r="60" spans="1:20" x14ac:dyDescent="0.2">
      <c r="A60" s="501"/>
      <c r="B60" s="501"/>
      <c r="C60" s="501"/>
      <c r="D60" s="501"/>
      <c r="E60" s="501"/>
      <c r="F60" s="1726"/>
      <c r="G60" s="1726"/>
      <c r="H60" s="501"/>
      <c r="I60" s="501"/>
      <c r="J60" s="501"/>
      <c r="K60" s="501"/>
      <c r="L60" s="501"/>
      <c r="M60" s="501"/>
      <c r="N60" s="501"/>
      <c r="O60" s="501"/>
      <c r="P60" s="501"/>
      <c r="Q60" s="501"/>
      <c r="R60" s="501"/>
      <c r="S60" s="501"/>
      <c r="T60" s="501"/>
    </row>
    <row r="61" spans="1:20" x14ac:dyDescent="0.2">
      <c r="A61" s="501"/>
      <c r="B61" s="501"/>
      <c r="C61" s="501"/>
      <c r="D61" s="501"/>
      <c r="E61" s="501"/>
      <c r="F61" s="1726"/>
      <c r="G61" s="1726"/>
      <c r="H61" s="501"/>
      <c r="I61" s="501"/>
      <c r="J61" s="501"/>
      <c r="K61" s="501"/>
      <c r="L61" s="501"/>
      <c r="M61" s="501"/>
      <c r="N61" s="501"/>
      <c r="O61" s="501"/>
      <c r="P61" s="501"/>
      <c r="Q61" s="501"/>
      <c r="R61" s="501"/>
      <c r="S61" s="501"/>
      <c r="T61" s="501"/>
    </row>
    <row r="62" spans="1:20" x14ac:dyDescent="0.2">
      <c r="A62" s="501"/>
      <c r="B62" s="501"/>
      <c r="C62" s="501"/>
      <c r="D62" s="501"/>
      <c r="E62" s="501"/>
      <c r="F62" s="1726"/>
      <c r="G62" s="1726"/>
      <c r="H62" s="501"/>
      <c r="I62" s="501"/>
      <c r="J62" s="501"/>
      <c r="K62" s="501"/>
      <c r="L62" s="501"/>
      <c r="M62" s="501"/>
      <c r="N62" s="501"/>
      <c r="O62" s="501"/>
      <c r="P62" s="501"/>
      <c r="Q62" s="501"/>
      <c r="R62" s="501"/>
      <c r="S62" s="501"/>
      <c r="T62" s="501"/>
    </row>
    <row r="63" spans="1:20" x14ac:dyDescent="0.2">
      <c r="A63" s="501"/>
      <c r="B63" s="501"/>
      <c r="C63" s="501"/>
      <c r="D63" s="501"/>
      <c r="E63" s="501"/>
      <c r="F63" s="1726"/>
      <c r="G63" s="1726"/>
      <c r="H63" s="501"/>
      <c r="I63" s="501"/>
      <c r="J63" s="501"/>
      <c r="K63" s="501"/>
      <c r="L63" s="501"/>
      <c r="M63" s="501"/>
      <c r="N63" s="501"/>
      <c r="O63" s="501"/>
      <c r="P63" s="501"/>
      <c r="Q63" s="501"/>
      <c r="R63" s="501"/>
      <c r="S63" s="501"/>
      <c r="T63" s="501"/>
    </row>
    <row r="64" spans="1:20" x14ac:dyDescent="0.2">
      <c r="A64" s="501"/>
      <c r="B64" s="501"/>
      <c r="C64" s="501"/>
      <c r="D64" s="501"/>
      <c r="E64" s="501"/>
      <c r="F64" s="1726"/>
      <c r="G64" s="1726"/>
      <c r="H64" s="501"/>
      <c r="I64" s="501"/>
      <c r="J64" s="501"/>
      <c r="K64" s="501"/>
      <c r="L64" s="501"/>
      <c r="M64" s="501"/>
      <c r="N64" s="501"/>
      <c r="O64" s="501"/>
      <c r="P64" s="501"/>
      <c r="Q64" s="501"/>
      <c r="R64" s="501"/>
      <c r="S64" s="501"/>
      <c r="T64" s="501"/>
    </row>
    <row r="65" spans="1:20" x14ac:dyDescent="0.2">
      <c r="A65" s="501"/>
      <c r="B65" s="501"/>
      <c r="C65" s="501"/>
      <c r="D65" s="501"/>
      <c r="E65" s="501"/>
      <c r="F65" s="1726"/>
      <c r="G65" s="1726"/>
      <c r="H65" s="501"/>
      <c r="I65" s="501"/>
      <c r="J65" s="501"/>
      <c r="K65" s="501"/>
      <c r="L65" s="501"/>
      <c r="M65" s="501"/>
      <c r="N65" s="501"/>
      <c r="O65" s="501"/>
      <c r="P65" s="501"/>
      <c r="Q65" s="501"/>
      <c r="R65" s="501"/>
      <c r="S65" s="501"/>
      <c r="T65" s="501"/>
    </row>
    <row r="66" spans="1:20" x14ac:dyDescent="0.2">
      <c r="A66" s="501"/>
      <c r="B66" s="501"/>
      <c r="C66" s="501"/>
      <c r="D66" s="501"/>
      <c r="E66" s="501"/>
      <c r="F66" s="1726"/>
      <c r="G66" s="1726"/>
      <c r="H66" s="501"/>
      <c r="I66" s="501"/>
      <c r="J66" s="501"/>
      <c r="K66" s="501"/>
      <c r="L66" s="501"/>
      <c r="M66" s="501"/>
      <c r="N66" s="501"/>
      <c r="O66" s="501"/>
      <c r="P66" s="501"/>
      <c r="Q66" s="501"/>
      <c r="R66" s="501"/>
      <c r="S66" s="501"/>
      <c r="T66" s="501"/>
    </row>
    <row r="67" spans="1:20" x14ac:dyDescent="0.2">
      <c r="A67" s="501"/>
      <c r="B67" s="501"/>
      <c r="C67" s="501"/>
      <c r="D67" s="501"/>
      <c r="E67" s="501"/>
      <c r="F67" s="1726"/>
      <c r="G67" s="1726"/>
      <c r="H67" s="501"/>
      <c r="I67" s="501"/>
      <c r="J67" s="501"/>
      <c r="K67" s="501"/>
      <c r="L67" s="501"/>
      <c r="M67" s="501"/>
      <c r="N67" s="501"/>
      <c r="O67" s="501"/>
      <c r="P67" s="501"/>
      <c r="Q67" s="501"/>
      <c r="R67" s="501"/>
      <c r="S67" s="501"/>
      <c r="T67" s="501"/>
    </row>
    <row r="68" spans="1:20" x14ac:dyDescent="0.2">
      <c r="A68" s="501"/>
      <c r="B68" s="501"/>
      <c r="C68" s="501"/>
      <c r="D68" s="501"/>
      <c r="E68" s="501"/>
      <c r="F68" s="1726"/>
      <c r="G68" s="1726"/>
      <c r="H68" s="501"/>
      <c r="I68" s="501"/>
      <c r="J68" s="501"/>
      <c r="K68" s="501"/>
      <c r="L68" s="501"/>
      <c r="M68" s="501"/>
      <c r="N68" s="501"/>
      <c r="O68" s="501"/>
      <c r="P68" s="501"/>
      <c r="Q68" s="501"/>
      <c r="R68" s="501"/>
      <c r="S68" s="501"/>
      <c r="T68" s="501"/>
    </row>
    <row r="69" spans="1:20" x14ac:dyDescent="0.2">
      <c r="A69" s="501"/>
      <c r="B69" s="501"/>
      <c r="C69" s="501"/>
      <c r="D69" s="501"/>
      <c r="E69" s="501"/>
      <c r="F69" s="1726"/>
      <c r="G69" s="1726"/>
      <c r="H69" s="501"/>
      <c r="I69" s="501"/>
      <c r="J69" s="501"/>
      <c r="K69" s="501"/>
      <c r="L69" s="501"/>
      <c r="M69" s="501"/>
      <c r="N69" s="501"/>
      <c r="O69" s="501"/>
      <c r="P69" s="501"/>
      <c r="Q69" s="501"/>
      <c r="R69" s="501"/>
      <c r="S69" s="501"/>
      <c r="T69" s="501"/>
    </row>
    <row r="70" spans="1:20" x14ac:dyDescent="0.2">
      <c r="A70" s="501"/>
      <c r="B70" s="501"/>
      <c r="C70" s="501"/>
      <c r="D70" s="501"/>
      <c r="E70" s="501"/>
      <c r="F70" s="1726"/>
      <c r="G70" s="1726"/>
      <c r="H70" s="501"/>
      <c r="I70" s="501"/>
      <c r="J70" s="501"/>
      <c r="K70" s="501"/>
      <c r="L70" s="501"/>
      <c r="M70" s="501"/>
      <c r="N70" s="501"/>
      <c r="O70" s="501"/>
      <c r="P70" s="501"/>
      <c r="Q70" s="501"/>
      <c r="R70" s="501"/>
      <c r="S70" s="501"/>
      <c r="T70" s="501"/>
    </row>
    <row r="71" spans="1:20" x14ac:dyDescent="0.2">
      <c r="A71" s="501"/>
      <c r="B71" s="501"/>
      <c r="C71" s="501"/>
      <c r="D71" s="501"/>
      <c r="E71" s="501"/>
      <c r="F71" s="1726"/>
      <c r="G71" s="1726"/>
      <c r="H71" s="501"/>
      <c r="I71" s="501"/>
      <c r="J71" s="501"/>
      <c r="K71" s="501"/>
      <c r="L71" s="501"/>
      <c r="M71" s="501"/>
      <c r="N71" s="501"/>
      <c r="O71" s="501"/>
      <c r="P71" s="501"/>
      <c r="Q71" s="501"/>
      <c r="R71" s="501"/>
      <c r="S71" s="501"/>
      <c r="T71" s="501"/>
    </row>
    <row r="72" spans="1:20" x14ac:dyDescent="0.2">
      <c r="A72" s="501"/>
      <c r="B72" s="501"/>
      <c r="C72" s="501"/>
      <c r="D72" s="501"/>
      <c r="E72" s="501"/>
      <c r="F72" s="1726"/>
      <c r="G72" s="1726"/>
      <c r="H72" s="501"/>
      <c r="I72" s="501"/>
      <c r="J72" s="501"/>
      <c r="K72" s="501"/>
      <c r="L72" s="501"/>
      <c r="M72" s="501"/>
      <c r="N72" s="501"/>
      <c r="O72" s="501"/>
      <c r="P72" s="501"/>
      <c r="Q72" s="501"/>
      <c r="R72" s="501"/>
      <c r="S72" s="501"/>
      <c r="T72" s="501"/>
    </row>
    <row r="73" spans="1:20" x14ac:dyDescent="0.2">
      <c r="A73" s="501"/>
      <c r="B73" s="501"/>
      <c r="C73" s="501"/>
      <c r="D73" s="501"/>
      <c r="E73" s="501"/>
      <c r="F73" s="1726"/>
      <c r="G73" s="1726"/>
      <c r="H73" s="501"/>
      <c r="I73" s="501"/>
      <c r="J73" s="501"/>
      <c r="K73" s="501"/>
      <c r="L73" s="501"/>
      <c r="M73" s="501"/>
      <c r="N73" s="501"/>
      <c r="O73" s="501"/>
      <c r="P73" s="501"/>
      <c r="Q73" s="501"/>
      <c r="R73" s="501"/>
      <c r="S73" s="501"/>
      <c r="T73" s="501"/>
    </row>
    <row r="74" spans="1:20" x14ac:dyDescent="0.2">
      <c r="A74" s="501"/>
      <c r="B74" s="501"/>
      <c r="C74" s="501"/>
      <c r="D74" s="501"/>
      <c r="E74" s="501"/>
      <c r="F74" s="1726"/>
      <c r="G74" s="1726"/>
      <c r="H74" s="501"/>
      <c r="I74" s="501"/>
      <c r="J74" s="501"/>
      <c r="K74" s="501"/>
      <c r="L74" s="501"/>
      <c r="M74" s="501"/>
      <c r="N74" s="501"/>
      <c r="O74" s="501"/>
      <c r="P74" s="501"/>
      <c r="Q74" s="501"/>
      <c r="R74" s="501"/>
      <c r="S74" s="501"/>
      <c r="T74" s="501"/>
    </row>
    <row r="75" spans="1:20" x14ac:dyDescent="0.2">
      <c r="A75" s="501"/>
      <c r="B75" s="501"/>
      <c r="C75" s="501"/>
      <c r="D75" s="501"/>
      <c r="E75" s="501"/>
      <c r="F75" s="1726"/>
      <c r="G75" s="1726"/>
      <c r="H75" s="501"/>
      <c r="I75" s="501"/>
      <c r="J75" s="501"/>
      <c r="K75" s="501"/>
      <c r="L75" s="501"/>
      <c r="M75" s="501"/>
      <c r="N75" s="501"/>
      <c r="O75" s="501"/>
      <c r="P75" s="501"/>
      <c r="Q75" s="501"/>
      <c r="R75" s="501"/>
      <c r="S75" s="501"/>
      <c r="T75" s="501"/>
    </row>
    <row r="76" spans="1:20" x14ac:dyDescent="0.2">
      <c r="A76" s="501"/>
      <c r="B76" s="501"/>
      <c r="C76" s="501"/>
      <c r="D76" s="501"/>
      <c r="E76" s="501"/>
      <c r="F76" s="1726"/>
      <c r="G76" s="1726"/>
      <c r="H76" s="501"/>
      <c r="I76" s="501"/>
      <c r="J76" s="501"/>
      <c r="K76" s="501"/>
      <c r="L76" s="501"/>
      <c r="M76" s="501"/>
      <c r="N76" s="501"/>
      <c r="O76" s="501"/>
      <c r="P76" s="501"/>
      <c r="Q76" s="501"/>
      <c r="R76" s="501"/>
      <c r="S76" s="501"/>
      <c r="T76" s="501"/>
    </row>
    <row r="77" spans="1:20" x14ac:dyDescent="0.2">
      <c r="A77" s="501"/>
      <c r="B77" s="501"/>
      <c r="C77" s="501"/>
      <c r="D77" s="501"/>
      <c r="E77" s="501"/>
      <c r="F77" s="1726"/>
      <c r="G77" s="1726"/>
      <c r="H77" s="501"/>
      <c r="I77" s="501"/>
      <c r="J77" s="501"/>
      <c r="K77" s="501"/>
      <c r="L77" s="501"/>
      <c r="M77" s="501"/>
      <c r="N77" s="501"/>
      <c r="O77" s="501"/>
      <c r="P77" s="501"/>
      <c r="Q77" s="501"/>
      <c r="R77" s="501"/>
      <c r="S77" s="501"/>
      <c r="T77" s="501"/>
    </row>
    <row r="78" spans="1:20" x14ac:dyDescent="0.2">
      <c r="A78" s="501"/>
      <c r="B78" s="501"/>
      <c r="C78" s="501"/>
      <c r="D78" s="501"/>
      <c r="E78" s="501"/>
      <c r="F78" s="1726"/>
      <c r="G78" s="1726"/>
      <c r="H78" s="501"/>
      <c r="I78" s="501"/>
      <c r="J78" s="501"/>
      <c r="K78" s="501"/>
      <c r="L78" s="501"/>
      <c r="M78" s="501"/>
      <c r="N78" s="501"/>
      <c r="O78" s="501"/>
      <c r="P78" s="501"/>
      <c r="Q78" s="501"/>
      <c r="R78" s="501"/>
      <c r="S78" s="501"/>
      <c r="T78" s="501"/>
    </row>
    <row r="79" spans="1:20" x14ac:dyDescent="0.2">
      <c r="A79" s="501"/>
      <c r="B79" s="501"/>
      <c r="C79" s="501"/>
      <c r="D79" s="501"/>
      <c r="E79" s="501"/>
      <c r="F79" s="1726"/>
      <c r="G79" s="1726"/>
      <c r="H79" s="501"/>
      <c r="I79" s="501"/>
      <c r="J79" s="501"/>
      <c r="K79" s="501"/>
      <c r="L79" s="501"/>
      <c r="M79" s="501"/>
      <c r="N79" s="501"/>
      <c r="O79" s="501"/>
      <c r="P79" s="501"/>
      <c r="Q79" s="501"/>
      <c r="R79" s="501"/>
      <c r="S79" s="501"/>
      <c r="T79" s="501"/>
    </row>
    <row r="80" spans="1:20" x14ac:dyDescent="0.2">
      <c r="A80" s="501"/>
      <c r="B80" s="501"/>
      <c r="C80" s="501"/>
      <c r="D80" s="501"/>
      <c r="E80" s="501"/>
      <c r="F80" s="1726"/>
      <c r="G80" s="1726"/>
      <c r="H80" s="501"/>
      <c r="I80" s="501"/>
      <c r="J80" s="501"/>
      <c r="K80" s="501"/>
      <c r="L80" s="501"/>
      <c r="M80" s="501"/>
      <c r="N80" s="501"/>
      <c r="O80" s="501"/>
      <c r="P80" s="501"/>
      <c r="Q80" s="501"/>
      <c r="R80" s="501"/>
      <c r="S80" s="501"/>
      <c r="T80" s="501"/>
    </row>
    <row r="81" spans="1:20" x14ac:dyDescent="0.2">
      <c r="A81" s="501"/>
      <c r="B81" s="501"/>
      <c r="C81" s="501"/>
      <c r="D81" s="501"/>
      <c r="E81" s="501"/>
      <c r="F81" s="1726"/>
      <c r="G81" s="1726"/>
      <c r="H81" s="501"/>
      <c r="I81" s="501"/>
      <c r="J81" s="501"/>
      <c r="K81" s="501"/>
      <c r="L81" s="501"/>
      <c r="M81" s="501"/>
      <c r="N81" s="501"/>
      <c r="O81" s="501"/>
      <c r="P81" s="501"/>
      <c r="Q81" s="501"/>
      <c r="R81" s="501"/>
      <c r="S81" s="501"/>
      <c r="T81" s="501"/>
    </row>
    <row r="82" spans="1:20" x14ac:dyDescent="0.2">
      <c r="A82" s="501"/>
      <c r="B82" s="501"/>
      <c r="C82" s="501"/>
      <c r="D82" s="501"/>
      <c r="E82" s="501"/>
      <c r="F82" s="1726"/>
      <c r="G82" s="1726"/>
      <c r="H82" s="501"/>
      <c r="I82" s="501"/>
      <c r="J82" s="501"/>
      <c r="K82" s="501"/>
      <c r="L82" s="501"/>
      <c r="M82" s="501"/>
      <c r="N82" s="501"/>
      <c r="O82" s="501"/>
      <c r="P82" s="501"/>
      <c r="Q82" s="501"/>
      <c r="R82" s="501"/>
      <c r="S82" s="501"/>
      <c r="T82" s="501"/>
    </row>
    <row r="83" spans="1:20" x14ac:dyDescent="0.2">
      <c r="A83" s="501"/>
      <c r="B83" s="501"/>
      <c r="C83" s="501"/>
      <c r="D83" s="501"/>
      <c r="E83" s="501"/>
      <c r="F83" s="1726"/>
      <c r="G83" s="1726"/>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3" t="e">
        <f>Pricing_IRS!$C$14</f>
        <v>#VALUE!</v>
      </c>
      <c r="C1" s="1722" t="str">
        <f>UPPER(Pricing_IRS!$C$18)</f>
        <v>NONE</v>
      </c>
      <c r="D1" s="1722">
        <f>Pricing_IRS!$C$17</f>
        <v>1000000</v>
      </c>
      <c r="F1" s="1721" t="e">
        <f ca="1">_xll.qlScheduleSize(Schedule)-1</f>
        <v>#NAME?</v>
      </c>
      <c r="G1" s="1720" t="e">
        <f ca="1">FirstNominal/Payments</f>
        <v>#NAME?</v>
      </c>
      <c r="H1" s="1724">
        <f>Pricing_IRS!$C$25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VLOOKUP(Dates,SecondLegAdmortization_IRS!$B$4:$C$123,2)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17" t="s">
        <v>529</v>
      </c>
      <c r="B1" s="1918"/>
      <c r="C1" s="1918"/>
      <c r="D1" s="1918"/>
      <c r="E1" s="1918"/>
      <c r="F1" s="1918"/>
      <c r="G1" s="1918"/>
      <c r="H1" s="1918"/>
      <c r="I1" s="1918"/>
      <c r="J1" s="1918"/>
      <c r="K1" s="1918"/>
      <c r="L1" s="1918"/>
      <c r="M1" s="1918"/>
      <c r="N1" s="1918"/>
      <c r="O1" s="1918"/>
      <c r="P1" s="1918"/>
      <c r="Q1" s="1918"/>
      <c r="R1" s="1918"/>
      <c r="S1" s="1918"/>
      <c r="T1" s="1918"/>
      <c r="U1" s="1919"/>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3" t="e">
        <f>Pricing_IRS!$G$14</f>
        <v>#VALUE!</v>
      </c>
      <c r="C1" s="1722" t="str">
        <f>UPPER(Pricing_IRS!$G$18)</f>
        <v>NONE</v>
      </c>
      <c r="D1" s="1722">
        <f>Pricing_IRS!$G$17</f>
        <v>1000000</v>
      </c>
      <c r="F1" s="1721" t="e">
        <f ca="1">_xll.qlScheduleSize(Schedule)-1</f>
        <v>#NAME?</v>
      </c>
      <c r="G1" s="1720" t="e">
        <f ca="1">FirstNominal/Payments</f>
        <v>#NAME?</v>
      </c>
      <c r="H1" s="1719">
        <f>Pricing_IRS!$G$25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VLOOKUP(Dates,FirstLegAdmortization_IRS!$B$4:$C$123,2)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20" t="s">
        <v>522</v>
      </c>
      <c r="B1" s="1921"/>
      <c r="C1" s="1921"/>
      <c r="D1" s="1921"/>
      <c r="E1" s="1921"/>
      <c r="F1" s="1921"/>
      <c r="G1" s="1921"/>
      <c r="H1" s="1921"/>
      <c r="I1" s="1921"/>
      <c r="J1" s="1921"/>
      <c r="K1" s="1921"/>
      <c r="L1" s="1921"/>
      <c r="M1" s="1921"/>
      <c r="N1" s="1921"/>
      <c r="O1" s="1921"/>
      <c r="P1" s="1921"/>
      <c r="Q1" s="1921"/>
      <c r="R1" s="1921"/>
      <c r="S1" s="1921"/>
      <c r="T1" s="1921"/>
      <c r="U1" s="1922"/>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abSelected="1" topLeftCell="I1" workbookViewId="0">
      <selection activeCell="I1" sqref="I1"/>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f>_xll.ohTrigger('General Settings_1Y'!Trigger,'General Settings_1Y'!Trigger2,'General Settings_3M'!Trigger2,'General Settings_1M'!Trigger2,'General Settings_6M'!Trigger2,'General Settings_STD'!Trigger2,'General Settings_ON'!Trigger2)</f>
        <v>3</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1390</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f>_xll.qlTermStructureReferenceDate(Trigger,K11)</f>
        <v>42180</v>
      </c>
      <c r="M11" s="1625">
        <f>_xll.qlYieldTermStructureDiscount(,K11,L11)</f>
        <v>1</v>
      </c>
      <c r="N11" s="1625"/>
      <c r="O11" s="1625"/>
      <c r="P11" s="1625"/>
      <c r="Q11" s="1630" t="str">
        <f>IF(ISERROR(L11),_xll.ohRangeRetrieveError(L11),_xll.ohRangeRetrieveError(M11))</f>
        <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f>_xll.qlTermStructureReferenceDate(Trigger,K12)</f>
        <v>42180</v>
      </c>
      <c r="M12" s="1625">
        <f>_xll.qlYieldTermStructureDiscount(,K12,L12)</f>
        <v>1</v>
      </c>
      <c r="N12" s="1625"/>
      <c r="O12" s="1625"/>
      <c r="P12" s="1625"/>
      <c r="Q12" s="1630" t="str">
        <f>IF(ISERROR(L12),_xll.ohRangeRetrieveError(L12),_xll.ohRangeRetrieveError(M12))</f>
        <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f>_xll.qlTermStructureReferenceDate(Trigger,K13)</f>
        <v>42180</v>
      </c>
      <c r="M13" s="1625">
        <f>_xll.qlYieldTermStructureDiscount(,K13,L13)</f>
        <v>1</v>
      </c>
      <c r="N13" s="1625"/>
      <c r="O13" s="1625"/>
      <c r="P13" s="1625"/>
      <c r="Q13" s="1624" t="str">
        <f>IF(ISERROR(L13),_xll.ohRangeRetrieveError(L13),_xll.ohRangeRetrieveError(M13))</f>
        <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f>_xll.qlTermStructureReferenceDate(Trigger,K14)</f>
        <v>42180</v>
      </c>
      <c r="M14" s="1625">
        <f>_xll.qlYieldTermStructureDiscount(,K14,L14)</f>
        <v>1</v>
      </c>
      <c r="N14" s="1625"/>
      <c r="O14" s="1625"/>
      <c r="P14" s="1625"/>
      <c r="Q14" s="1624" t="str">
        <f>IF(ISERROR(L14),_xll.ohRangeRetrieveError(L14),_xll.ohRangeRetrieveError(M14))</f>
        <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f>_xll.qlTermStructureReferenceDate(Trigger,K15)</f>
        <v>42180</v>
      </c>
      <c r="M15" s="1625">
        <f>_xll.qlYieldTermStructureDiscount(,K15,L15)</f>
        <v>1</v>
      </c>
      <c r="N15" s="1625"/>
      <c r="O15" s="1625"/>
      <c r="P15" s="1625"/>
      <c r="Q15" s="1624" t="str">
        <f>IF(ISERROR(L15),_xll.ohRangeRetrieveError(L15),_xll.ohRangeRetrieveError(M15))</f>
        <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f>_xll.qlTermStructureReferenceDate(Trigger,K16)</f>
        <v>42180</v>
      </c>
      <c r="M16" s="1618">
        <f>_xll.qlYieldTermStructureDiscount(,K16,L16)</f>
        <v>1</v>
      </c>
      <c r="N16" s="1618"/>
      <c r="O16" s="1618"/>
      <c r="P16" s="1618"/>
      <c r="Q16" s="1617" t="str">
        <f>IF(ISERROR(L16),_xll.ohRangeRetrieveError(L16),_xll.ohRangeRetrieveError(M16))</f>
        <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E4" sqref="E4"/>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23" t="s">
        <v>319</v>
      </c>
      <c r="C2" s="1924"/>
      <c r="D2" s="1924"/>
      <c r="E2" s="1924"/>
      <c r="F2" s="1925"/>
      <c r="G2" s="966"/>
      <c r="H2" s="966"/>
      <c r="I2" s="966"/>
      <c r="J2" s="966"/>
      <c r="K2" s="1923" t="s">
        <v>320</v>
      </c>
      <c r="L2" s="1924"/>
      <c r="M2" s="1924"/>
      <c r="N2" s="1926"/>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1914">
        <f>_xll.ohTrigger(D30)</f>
        <v>3</v>
      </c>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23" t="s">
        <v>383</v>
      </c>
      <c r="L9" s="1924"/>
      <c r="M9" s="1924"/>
      <c r="N9" s="1926"/>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f>'General Settings_3M'!Trigger</f>
        <v>42262.606180555558</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str">
        <f>_xll.qlPiecewiseYieldCurve(,D16,ObjectOverwrite,Permanent,NDays,Calendar,_xll.ohPack(Selected_1Y!D2:D126),DayCounter,IF(ISERROR(D22),NA(),D20:E20),IF(ISERROR(D22),NA(),D21:E21),Accuracy,TraitsID,InterpolatorID)</f>
        <v>_GBPYC1Y#0003</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str">
        <f>_xll.ohRangeRetrieveError(YieldCurve)</f>
        <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f>_xll.qlTermStructureReferenceDate(,YieldCurve)</f>
        <v>42180</v>
      </c>
      <c r="D27" s="967">
        <f>MAX(_xll.ohPack(Selected_1Y!J1:J126))</f>
        <v>1</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f>MAX(_xll.ohPack(Selected_1Y!I2:I126))</f>
        <v>64095</v>
      </c>
      <c r="D28" s="808">
        <f>MIN(_xll.ohPack(Selected_1Y!J1:J126))</f>
        <v>0.25494195173041928</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str">
        <f>_xll.ohRangeRetrieveError(Selected_1Y!J1)</f>
        <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GBP1Y#0001</v>
      </c>
      <c r="D30" s="808" t="b">
        <f>_xll.qlRelinkableHandleLinkTo(,C30,YieldCurve)</f>
        <v>1</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27" t="s">
        <v>494</v>
      </c>
      <c r="C1" s="1928"/>
      <c r="D1" s="1929"/>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str">
        <f>Deposits_1Y!E3</f>
        <v>GBPSWD_SYNTH1Y_Quote_rh#0001</v>
      </c>
      <c r="F2" s="299" t="str">
        <f>_xll.qlRateHelperQuoteName(,E2)</f>
        <v>GBPSWD_SYNTH1Y_Quote</v>
      </c>
      <c r="G2" s="791">
        <f>_xll.qlRateHelperQuoteValue(Trigger,E2)</f>
        <v>8.5179999999999995E-3</v>
      </c>
      <c r="H2" s="791"/>
      <c r="I2" s="59" t="b">
        <v>0</v>
      </c>
      <c r="J2" s="59">
        <v>10</v>
      </c>
      <c r="K2" s="59">
        <v>1</v>
      </c>
      <c r="L2" s="947">
        <f>_xll.qlRateHelperEarliestDate(Trigger,E2)</f>
        <v>42180</v>
      </c>
      <c r="M2" s="946">
        <f>_xll.qlRateHelperLatestDate(Trigger,E2)</f>
        <v>42187</v>
      </c>
      <c r="N2" s="399">
        <v>10</v>
      </c>
      <c r="O2" s="399" t="s">
        <v>412</v>
      </c>
    </row>
    <row r="3" spans="2:15" x14ac:dyDescent="0.2">
      <c r="B3" s="1608"/>
      <c r="C3" s="280"/>
      <c r="D3" s="299" t="s">
        <v>94</v>
      </c>
      <c r="E3" s="299" t="str">
        <f>Deposits_1Y!E4</f>
        <v>GBP2WD_SYNTH1Y_Quote_rh#0001</v>
      </c>
      <c r="F3" s="299" t="str">
        <f>_xll.qlRateHelperQuoteName(,E3)</f>
        <v>GBP2WD_SYNTH1Y_Quote</v>
      </c>
      <c r="G3" s="791">
        <f>_xll.qlRateHelperQuoteValue(Trigger,E3)</f>
        <v>8.5280000000000009E-3</v>
      </c>
      <c r="H3" s="791"/>
      <c r="I3" s="59" t="b">
        <v>0</v>
      </c>
      <c r="J3" s="59">
        <v>10</v>
      </c>
      <c r="K3" s="59">
        <v>1</v>
      </c>
      <c r="L3" s="947">
        <f>_xll.qlRateHelperEarliestDate(Trigger,E3)</f>
        <v>42180</v>
      </c>
      <c r="M3" s="946">
        <f>_xll.qlRateHelperLatestDate(Trigger,E3)</f>
        <v>42194</v>
      </c>
      <c r="N3" s="399">
        <v>20</v>
      </c>
      <c r="O3" s="399" t="s">
        <v>411</v>
      </c>
    </row>
    <row r="4" spans="2:15" x14ac:dyDescent="0.2">
      <c r="B4" s="1608"/>
      <c r="C4" s="280"/>
      <c r="D4" s="299" t="s">
        <v>93</v>
      </c>
      <c r="E4" s="299" t="str">
        <f>Deposits_1Y!E5</f>
        <v>GBP3WD_SYNTH1Y_Quote_rh#0001</v>
      </c>
      <c r="F4" s="299" t="str">
        <f>_xll.qlRateHelperQuoteName(,E4)</f>
        <v>GBP3WD_SYNTH1Y_Quote</v>
      </c>
      <c r="G4" s="791">
        <f>_xll.qlRateHelperQuoteValue(Trigger,E4)</f>
        <v>8.5470000000000008E-3</v>
      </c>
      <c r="H4" s="791"/>
      <c r="I4" s="59" t="b">
        <v>0</v>
      </c>
      <c r="J4" s="59">
        <v>10</v>
      </c>
      <c r="K4" s="59">
        <v>1</v>
      </c>
      <c r="L4" s="947">
        <f>_xll.qlRateHelperEarliestDate(Trigger,E4)</f>
        <v>42180</v>
      </c>
      <c r="M4" s="946">
        <f>_xll.qlRateHelperLatestDate(Trigger,E4)</f>
        <v>42201</v>
      </c>
      <c r="N4" s="399">
        <v>30</v>
      </c>
      <c r="O4" s="399" t="s">
        <v>410</v>
      </c>
    </row>
    <row r="5" spans="2:15" x14ac:dyDescent="0.2">
      <c r="B5" s="1608"/>
      <c r="C5" s="280"/>
      <c r="D5" s="299" t="s">
        <v>92</v>
      </c>
      <c r="E5" s="299" t="str">
        <f>Deposits_1Y!E6</f>
        <v>GBP1MD_SYNTH1Y_Quote_rh#0001</v>
      </c>
      <c r="F5" s="299" t="str">
        <f>_xll.qlRateHelperQuoteName(,E5)</f>
        <v>GBP1MD_SYNTH1Y_Quote</v>
      </c>
      <c r="G5" s="791">
        <f>_xll.qlRateHelperQuoteValue(Trigger,E5)</f>
        <v>8.5690000000000002E-3</v>
      </c>
      <c r="H5" s="791"/>
      <c r="I5" s="59" t="b">
        <v>1</v>
      </c>
      <c r="J5" s="59">
        <v>10</v>
      </c>
      <c r="K5" s="59">
        <v>1</v>
      </c>
      <c r="L5" s="947">
        <f>_xll.qlRateHelperEarliestDate(Trigger,E5)</f>
        <v>42180</v>
      </c>
      <c r="M5" s="946">
        <f>_xll.qlRateHelperLatestDate(Trigger,E5)</f>
        <v>42212</v>
      </c>
      <c r="N5" s="399">
        <v>40</v>
      </c>
      <c r="O5" s="399" t="s">
        <v>409</v>
      </c>
    </row>
    <row r="6" spans="2:15" x14ac:dyDescent="0.2">
      <c r="B6" s="1608"/>
      <c r="C6" s="280"/>
      <c r="D6" s="299" t="s">
        <v>91</v>
      </c>
      <c r="E6" s="299" t="str">
        <f>Deposits_1Y!E7</f>
        <v>GBP2MD_SYNTH1Y_Quote_rh#0001</v>
      </c>
      <c r="F6" s="299" t="str">
        <f>_xll.qlRateHelperQuoteName(,E6)</f>
        <v>GBP2MD_SYNTH1Y_Quote</v>
      </c>
      <c r="G6" s="791">
        <f>_xll.qlRateHelperQuoteValue(Trigger,E6)</f>
        <v>8.6510000000000007E-3</v>
      </c>
      <c r="H6" s="791"/>
      <c r="I6" s="59" t="b">
        <v>1</v>
      </c>
      <c r="J6" s="59">
        <v>10</v>
      </c>
      <c r="K6" s="59">
        <v>1</v>
      </c>
      <c r="L6" s="947">
        <f>_xll.qlRateHelperEarliestDate(Trigger,E6)</f>
        <v>42180</v>
      </c>
      <c r="M6" s="946">
        <f>_xll.qlRateHelperLatestDate(Trigger,E6)</f>
        <v>42241</v>
      </c>
      <c r="N6" s="399">
        <v>50</v>
      </c>
      <c r="O6" s="399" t="s">
        <v>408</v>
      </c>
    </row>
    <row r="7" spans="2:15" x14ac:dyDescent="0.2">
      <c r="B7" s="1608"/>
      <c r="C7" s="280"/>
      <c r="D7" s="299" t="s">
        <v>90</v>
      </c>
      <c r="E7" s="299" t="str">
        <f>Deposits_1Y!E8</f>
        <v>GBP3MD_SYNTH1Y_Quote_rh#0001</v>
      </c>
      <c r="F7" s="299" t="str">
        <f>_xll.qlRateHelperQuoteName(,E7)</f>
        <v>GBP3MD_SYNTH1Y_Quote</v>
      </c>
      <c r="G7" s="791">
        <f>_xll.qlRateHelperQuoteValue(Trigger,E7)</f>
        <v>8.7360000000000007E-3</v>
      </c>
      <c r="H7" s="791"/>
      <c r="I7" s="59" t="b">
        <v>1</v>
      </c>
      <c r="J7" s="59">
        <v>10</v>
      </c>
      <c r="K7" s="59">
        <v>1</v>
      </c>
      <c r="L7" s="947">
        <f>_xll.qlRateHelperEarliestDate(Trigger,E7)</f>
        <v>42180</v>
      </c>
      <c r="M7" s="946">
        <f>_xll.qlRateHelperLatestDate(Trigger,E7)</f>
        <v>42272</v>
      </c>
      <c r="N7" s="399">
        <v>60</v>
      </c>
      <c r="O7" s="399" t="s">
        <v>407</v>
      </c>
    </row>
    <row r="8" spans="2:15" x14ac:dyDescent="0.2">
      <c r="B8" s="1608"/>
      <c r="C8" s="280"/>
      <c r="D8" s="299" t="s">
        <v>89</v>
      </c>
      <c r="E8" s="299" t="str">
        <f>Deposits_1Y!E9</f>
        <v>GBP4MD_SYNTH1Y_Quote_rh#0001</v>
      </c>
      <c r="F8" s="299" t="str">
        <f>_xll.qlRateHelperQuoteName(,E8)</f>
        <v>GBP4MD_SYNTH1Y_Quote</v>
      </c>
      <c r="G8" s="791">
        <f>_xll.qlRateHelperQuoteValue(Trigger,E8)</f>
        <v>8.8339999999999998E-3</v>
      </c>
      <c r="H8" s="791"/>
      <c r="I8" s="59" t="b">
        <v>1</v>
      </c>
      <c r="J8" s="59">
        <v>10</v>
      </c>
      <c r="K8" s="59">
        <v>1</v>
      </c>
      <c r="L8" s="947">
        <f>_xll.qlRateHelperEarliestDate(Trigger,E8)</f>
        <v>42180</v>
      </c>
      <c r="M8" s="946">
        <f>_xll.qlRateHelperLatestDate(Trigger,E8)</f>
        <v>42303</v>
      </c>
      <c r="N8" s="399">
        <v>70</v>
      </c>
      <c r="O8" s="399" t="s">
        <v>406</v>
      </c>
    </row>
    <row r="9" spans="2:15" x14ac:dyDescent="0.2">
      <c r="B9" s="1608"/>
      <c r="C9" s="280"/>
      <c r="D9" s="299" t="s">
        <v>88</v>
      </c>
      <c r="E9" s="299" t="str">
        <f>Deposits_1Y!E10</f>
        <v>GBP5MD_SYNTH1Y_Quote_rh#0001</v>
      </c>
      <c r="F9" s="299" t="str">
        <f>_xll.qlRateHelperQuoteName(,E9)</f>
        <v>GBP5MD_SYNTH1Y_Quote</v>
      </c>
      <c r="G9" s="791">
        <f>_xll.qlRateHelperQuoteValue(Trigger,E9)</f>
        <v>8.9929999999999993E-3</v>
      </c>
      <c r="H9" s="791"/>
      <c r="I9" s="59" t="b">
        <v>1</v>
      </c>
      <c r="J9" s="59">
        <v>10</v>
      </c>
      <c r="K9" s="59">
        <v>1</v>
      </c>
      <c r="L9" s="947">
        <f>_xll.qlRateHelperEarliestDate(Trigger,E9)</f>
        <v>42180</v>
      </c>
      <c r="M9" s="946">
        <f>_xll.qlRateHelperLatestDate(Trigger,E9)</f>
        <v>42333</v>
      </c>
    </row>
    <row r="10" spans="2:15" x14ac:dyDescent="0.2">
      <c r="B10" s="1608"/>
      <c r="C10" s="280"/>
      <c r="D10" s="299" t="s">
        <v>87</v>
      </c>
      <c r="E10" s="299" t="str">
        <f>Deposits_1Y!E11</f>
        <v>GBP6MD_SYNTH1Y_Quote_rh#0001</v>
      </c>
      <c r="F10" s="299" t="str">
        <f>_xll.qlRateHelperQuoteName(,E10)</f>
        <v>GBP6MD_SYNTH1Y_Quote</v>
      </c>
      <c r="G10" s="791">
        <f>_xll.qlRateHelperQuoteValue(Trigger,E10)</f>
        <v>9.1839999999999995E-3</v>
      </c>
      <c r="H10" s="791"/>
      <c r="I10" s="59" t="b">
        <v>1</v>
      </c>
      <c r="J10" s="59">
        <v>10</v>
      </c>
      <c r="K10" s="59">
        <v>1</v>
      </c>
      <c r="L10" s="947">
        <f>_xll.qlRateHelperEarliestDate(Trigger,E10)</f>
        <v>42180</v>
      </c>
      <c r="M10" s="946">
        <f>_xll.qlRateHelperLatestDate(Trigger,E10)</f>
        <v>42367</v>
      </c>
    </row>
    <row r="11" spans="2:15" x14ac:dyDescent="0.2">
      <c r="B11" s="1608"/>
      <c r="C11" s="280"/>
      <c r="D11" s="299" t="s">
        <v>86</v>
      </c>
      <c r="E11" s="299" t="str">
        <f>Deposits_1Y!E12</f>
        <v>GBP7MD_SYNTH1Y_Quote_rh#0001</v>
      </c>
      <c r="F11" s="299" t="str">
        <f>_xll.qlRateHelperQuoteName(,E11)</f>
        <v>GBP7MD_SYNTH1Y_Quote</v>
      </c>
      <c r="G11" s="791">
        <f>_xll.qlRateHelperQuoteValue(Trigger,E11)</f>
        <v>9.3259999999999992E-3</v>
      </c>
      <c r="H11" s="791"/>
      <c r="I11" s="59" t="b">
        <v>1</v>
      </c>
      <c r="J11" s="59">
        <v>10</v>
      </c>
      <c r="K11" s="59">
        <v>1</v>
      </c>
      <c r="L11" s="947">
        <f>_xll.qlRateHelperEarliestDate(Trigger,E11)</f>
        <v>42180</v>
      </c>
      <c r="M11" s="946">
        <f>_xll.qlRateHelperLatestDate(Trigger,E11)</f>
        <v>42394</v>
      </c>
    </row>
    <row r="12" spans="2:15" x14ac:dyDescent="0.2">
      <c r="B12" s="1608"/>
      <c r="C12" s="280"/>
      <c r="D12" s="299" t="s">
        <v>85</v>
      </c>
      <c r="E12" s="299" t="str">
        <f>Deposits_1Y!E13</f>
        <v>GBP8MD_SYNTH1Y_Quote_rh#0001</v>
      </c>
      <c r="F12" s="299" t="str">
        <f>_xll.qlRateHelperQuoteName(,E12)</f>
        <v>GBP8MD_SYNTH1Y_Quote</v>
      </c>
      <c r="G12" s="791">
        <f>_xll.qlRateHelperQuoteValue(Trigger,E12)</f>
        <v>9.5619999999999993E-3</v>
      </c>
      <c r="H12" s="791"/>
      <c r="I12" s="59" t="b">
        <v>1</v>
      </c>
      <c r="J12" s="59">
        <v>10</v>
      </c>
      <c r="K12" s="59">
        <v>1</v>
      </c>
      <c r="L12" s="947">
        <f>_xll.qlRateHelperEarliestDate(Trigger,E12)</f>
        <v>42180</v>
      </c>
      <c r="M12" s="946">
        <f>_xll.qlRateHelperLatestDate(Trigger,E12)</f>
        <v>42425</v>
      </c>
    </row>
    <row r="13" spans="2:15" x14ac:dyDescent="0.2">
      <c r="B13" s="1608"/>
      <c r="C13" s="280"/>
      <c r="D13" s="299" t="s">
        <v>84</v>
      </c>
      <c r="E13" s="299" t="str">
        <f>Deposits_1Y!E14</f>
        <v>GBP9MD_SYNTH1Y_Quote_rh#0001</v>
      </c>
      <c r="F13" s="299" t="str">
        <f>_xll.qlRateHelperQuoteName(,E13)</f>
        <v>GBP9MD_SYNTH1Y_Quote</v>
      </c>
      <c r="G13" s="791">
        <f>_xll.qlRateHelperQuoteValue(Trigger,E13)</f>
        <v>9.8150000000000008E-3</v>
      </c>
      <c r="H13" s="791"/>
      <c r="I13" s="59" t="b">
        <v>1</v>
      </c>
      <c r="J13" s="59">
        <v>10</v>
      </c>
      <c r="K13" s="59">
        <v>1</v>
      </c>
      <c r="L13" s="947">
        <f>_xll.qlRateHelperEarliestDate(Trigger,E13)</f>
        <v>42180</v>
      </c>
      <c r="M13" s="946">
        <f>_xll.qlRateHelperLatestDate(Trigger,E13)</f>
        <v>42458</v>
      </c>
    </row>
    <row r="14" spans="2:15" x14ac:dyDescent="0.2">
      <c r="B14" s="1608"/>
      <c r="C14" s="280"/>
      <c r="D14" s="299" t="s">
        <v>83</v>
      </c>
      <c r="E14" s="299" t="str">
        <f>Deposits_1Y!E15</f>
        <v>GBP10MD_SYNTH1Y_Quote_rh#0001</v>
      </c>
      <c r="F14" s="299" t="str">
        <f>_xll.qlRateHelperQuoteName(,E14)</f>
        <v>GBP10MD_SYNTH1Y_Quote</v>
      </c>
      <c r="G14" s="791">
        <f>_xll.qlRateHelperQuoteValue(Trigger,E14)</f>
        <v>1.0019999999999999E-2</v>
      </c>
      <c r="H14" s="791"/>
      <c r="I14" s="59" t="b">
        <v>1</v>
      </c>
      <c r="J14" s="59">
        <v>10</v>
      </c>
      <c r="K14" s="59">
        <v>1</v>
      </c>
      <c r="L14" s="947">
        <f>_xll.qlRateHelperEarliestDate(Trigger,E14)</f>
        <v>42180</v>
      </c>
      <c r="M14" s="946">
        <f>_xll.qlRateHelperLatestDate(Trigger,E14)</f>
        <v>42485</v>
      </c>
    </row>
    <row r="15" spans="2:15" x14ac:dyDescent="0.2">
      <c r="B15" s="1608"/>
      <c r="C15" s="280"/>
      <c r="D15" s="299" t="s">
        <v>82</v>
      </c>
      <c r="E15" s="299" t="str">
        <f>Deposits_1Y!E16</f>
        <v>GBP11MD_SYNTH1Y_Quote_rh#0001</v>
      </c>
      <c r="F15" s="299" t="str">
        <f>_xll.qlRateHelperQuoteName(,E15)</f>
        <v>GBP11MD_SYNTH1Y_Quote</v>
      </c>
      <c r="G15" s="791">
        <f>_xll.qlRateHelperQuoteValue(Trigger,E15)</f>
        <v>1.0255999999999999E-2</v>
      </c>
      <c r="H15" s="791"/>
      <c r="I15" s="59" t="b">
        <v>1</v>
      </c>
      <c r="J15" s="59">
        <v>10</v>
      </c>
      <c r="K15" s="59">
        <v>1</v>
      </c>
      <c r="L15" s="947">
        <f>_xll.qlRateHelperEarliestDate(Trigger,E15)</f>
        <v>42180</v>
      </c>
      <c r="M15" s="946">
        <f>_xll.qlRateHelperLatestDate(Trigger,E15)</f>
        <v>42515</v>
      </c>
    </row>
    <row r="16" spans="2:15" x14ac:dyDescent="0.2">
      <c r="B16" s="1608"/>
      <c r="C16" s="280"/>
      <c r="D16" s="299" t="s">
        <v>64</v>
      </c>
      <c r="E16" s="299" t="str">
        <f>Deposits_1Y!E17</f>
        <v>GBP1YD_SYNTH1Y_Quote_rh#0001</v>
      </c>
      <c r="F16" s="299" t="str">
        <f>_xll.qlRateHelperQuoteName(,E16)</f>
        <v>GBP1YD_SYNTH1Y_Quote</v>
      </c>
      <c r="G16" s="954">
        <f>_xll.qlRateHelperQuoteValue(Trigger,E16)</f>
        <v>1.0559000000000001E-2</v>
      </c>
      <c r="H16" s="954"/>
      <c r="I16" s="953" t="b">
        <v>1</v>
      </c>
      <c r="J16" s="953">
        <v>70</v>
      </c>
      <c r="K16" s="953">
        <v>1</v>
      </c>
      <c r="L16" s="952">
        <f>_xll.qlRateHelperEarliestDate(Trigger,E16)</f>
        <v>42180</v>
      </c>
      <c r="M16" s="951">
        <f>_xll.qlRateHelperLatestDate(Trigger,E16)</f>
        <v>42548</v>
      </c>
    </row>
    <row r="17" spans="2:13" x14ac:dyDescent="0.2">
      <c r="B17" s="964">
        <v>1</v>
      </c>
      <c r="C17" s="965" t="s">
        <v>417</v>
      </c>
      <c r="D17" s="796" t="str">
        <f t="shared" ref="D17:D28" si="0">(B17+Months)&amp;"F"</f>
        <v>13F</v>
      </c>
      <c r="E17" s="796" t="str">
        <f>FRAs_1Y!H3</f>
        <v>GBP1x13F_Quote_rh#0001</v>
      </c>
      <c r="F17" s="796" t="str">
        <f>_xll.qlRateHelperQuoteName(,E17)</f>
        <v>GBP1x13F_Quote</v>
      </c>
      <c r="G17" s="791">
        <f>_xll.qlRateHelperQuoteValue(Trigger,E17)</f>
        <v>1.115E-2</v>
      </c>
      <c r="H17" s="791"/>
      <c r="I17" s="59" t="b">
        <v>1</v>
      </c>
      <c r="J17" s="59">
        <v>20</v>
      </c>
      <c r="K17" s="59">
        <v>7</v>
      </c>
      <c r="L17" s="947">
        <f>_xll.qlRateHelperEarliestDate(Trigger,E17)</f>
        <v>42212</v>
      </c>
      <c r="M17" s="946">
        <f>_xll.qlRateHelperLatestDate(Trigger,E17)</f>
        <v>42578</v>
      </c>
    </row>
    <row r="18" spans="2:13" x14ac:dyDescent="0.2">
      <c r="B18" s="959">
        <v>2</v>
      </c>
      <c r="C18" s="280" t="s">
        <v>417</v>
      </c>
      <c r="D18" s="299" t="str">
        <f t="shared" si="0"/>
        <v>14F</v>
      </c>
      <c r="E18" s="299" t="str">
        <f>FRAs_1Y!H4</f>
        <v>GBP2x14F_Quote_rh#0001</v>
      </c>
      <c r="F18" s="299" t="str">
        <f>_xll.qlRateHelperQuoteName(,E18)</f>
        <v>GBP2x14F_Quote</v>
      </c>
      <c r="G18" s="791">
        <f>_xll.qlRateHelperQuoteValue(Trigger,E18)</f>
        <v>1.15E-2</v>
      </c>
      <c r="H18" s="791"/>
      <c r="I18" s="59" t="b">
        <v>1</v>
      </c>
      <c r="J18" s="59">
        <v>20</v>
      </c>
      <c r="K18" s="59">
        <v>7</v>
      </c>
      <c r="L18" s="947">
        <f>_xll.qlRateHelperEarliestDate(Trigger,E18)</f>
        <v>42241</v>
      </c>
      <c r="M18" s="946">
        <f>_xll.qlRateHelperLatestDate(Trigger,E18)</f>
        <v>42607</v>
      </c>
    </row>
    <row r="19" spans="2:13" x14ac:dyDescent="0.2">
      <c r="B19" s="959">
        <v>3</v>
      </c>
      <c r="C19" s="280" t="s">
        <v>417</v>
      </c>
      <c r="D19" s="299" t="str">
        <f t="shared" si="0"/>
        <v>15F</v>
      </c>
      <c r="E19" s="299" t="str">
        <f>FRAs_1Y!H5</f>
        <v>GBP3x15F_Quote_rh#0001</v>
      </c>
      <c r="F19" s="299" t="str">
        <f>_xll.qlRateHelperQuoteName(,E19)</f>
        <v>GBP3x15F_Quote</v>
      </c>
      <c r="G19" s="791">
        <f>_xll.qlRateHelperQuoteValue(Trigger,E19)</f>
        <v>1.2E-2</v>
      </c>
      <c r="H19" s="791"/>
      <c r="I19" s="59" t="b">
        <v>1</v>
      </c>
      <c r="J19" s="59">
        <v>20</v>
      </c>
      <c r="K19" s="59">
        <v>7</v>
      </c>
      <c r="L19" s="947">
        <f>_xll.qlRateHelperEarliestDate(Trigger,E19)</f>
        <v>42272</v>
      </c>
      <c r="M19" s="946">
        <f>_xll.qlRateHelperLatestDate(Trigger,E19)</f>
        <v>42639</v>
      </c>
    </row>
    <row r="20" spans="2:13" x14ac:dyDescent="0.2">
      <c r="B20" s="959">
        <v>4</v>
      </c>
      <c r="C20" s="280" t="s">
        <v>417</v>
      </c>
      <c r="D20" s="299" t="str">
        <f t="shared" si="0"/>
        <v>16F</v>
      </c>
      <c r="E20" s="299" t="str">
        <f>FRAs_1Y!H6</f>
        <v>GBP4x16F_Quote_rh#0001</v>
      </c>
      <c r="F20" s="299" t="str">
        <f>_xll.qlRateHelperQuoteName(,E20)</f>
        <v>GBP4x16F_Quote</v>
      </c>
      <c r="G20" s="791">
        <f>_xll.qlRateHelperQuoteValue(Trigger,E20)</f>
        <v>1.2500000000000001E-2</v>
      </c>
      <c r="H20" s="791"/>
      <c r="I20" s="59" t="b">
        <v>1</v>
      </c>
      <c r="J20" s="59">
        <v>20</v>
      </c>
      <c r="K20" s="59">
        <v>7</v>
      </c>
      <c r="L20" s="947">
        <f>_xll.qlRateHelperEarliestDate(Trigger,E20)</f>
        <v>42303</v>
      </c>
      <c r="M20" s="946">
        <f>_xll.qlRateHelperLatestDate(Trigger,E20)</f>
        <v>42669</v>
      </c>
    </row>
    <row r="21" spans="2:13" x14ac:dyDescent="0.2">
      <c r="B21" s="959">
        <v>5</v>
      </c>
      <c r="C21" s="280" t="s">
        <v>417</v>
      </c>
      <c r="D21" s="299" t="str">
        <f t="shared" si="0"/>
        <v>17F</v>
      </c>
      <c r="E21" s="299" t="str">
        <f>FRAs_1Y!H7</f>
        <v>GBP5x17F_Quote_rh#0001</v>
      </c>
      <c r="F21" s="299" t="str">
        <f>_xll.qlRateHelperQuoteName(,E21)</f>
        <v>GBP5x17F_Quote</v>
      </c>
      <c r="G21" s="791">
        <f>_xll.qlRateHelperQuoteValue(Trigger,E21)</f>
        <v>1.3000000000000001E-2</v>
      </c>
      <c r="H21" s="791"/>
      <c r="I21" s="59" t="b">
        <v>1</v>
      </c>
      <c r="J21" s="59">
        <v>20</v>
      </c>
      <c r="K21" s="59">
        <v>7</v>
      </c>
      <c r="L21" s="947">
        <f>_xll.qlRateHelperEarliestDate(Trigger,E21)</f>
        <v>42333</v>
      </c>
      <c r="M21" s="946">
        <f>_xll.qlRateHelperLatestDate(Trigger,E21)</f>
        <v>42699</v>
      </c>
    </row>
    <row r="22" spans="2:13" x14ac:dyDescent="0.2">
      <c r="B22" s="959">
        <v>6</v>
      </c>
      <c r="C22" s="280" t="s">
        <v>417</v>
      </c>
      <c r="D22" s="299" t="str">
        <f t="shared" si="0"/>
        <v>18F</v>
      </c>
      <c r="E22" s="299" t="str">
        <f>FRAs_1Y!H8</f>
        <v>GBP6x18F_Quote_rh#0001</v>
      </c>
      <c r="F22" s="299" t="str">
        <f>_xll.qlRateHelperQuoteName(,E22)</f>
        <v>GBP6x18F_Quote</v>
      </c>
      <c r="G22" s="791">
        <f>_xll.qlRateHelperQuoteValue(Trigger,E22)</f>
        <v>1.355E-2</v>
      </c>
      <c r="H22" s="791"/>
      <c r="I22" s="59" t="b">
        <v>1</v>
      </c>
      <c r="J22" s="59">
        <v>20</v>
      </c>
      <c r="K22" s="59">
        <v>7</v>
      </c>
      <c r="L22" s="947">
        <f>_xll.qlRateHelperEarliestDate(Trigger,E22)</f>
        <v>42367</v>
      </c>
      <c r="M22" s="946">
        <f>_xll.qlRateHelperLatestDate(Trigger,E22)</f>
        <v>42733</v>
      </c>
    </row>
    <row r="23" spans="2:13" x14ac:dyDescent="0.2">
      <c r="B23" s="959">
        <v>7</v>
      </c>
      <c r="C23" s="280" t="s">
        <v>417</v>
      </c>
      <c r="D23" s="299" t="str">
        <f t="shared" si="0"/>
        <v>19F</v>
      </c>
      <c r="E23" s="299" t="str">
        <f>FRAs_1Y!H9</f>
        <v>GBP7x19F_SYNTH1Y_Quote_rh#0001</v>
      </c>
      <c r="F23" s="299" t="str">
        <f>_xll.qlRateHelperQuoteName(,E23)</f>
        <v>GBP7x19F_SYNTH1Y_Quote</v>
      </c>
      <c r="G23" s="791">
        <f>_xll.qlRateHelperQuoteValue(Trigger,E23)</f>
        <v>1.4108000000000001E-2</v>
      </c>
      <c r="H23" s="791"/>
      <c r="I23" s="59" t="b">
        <v>0</v>
      </c>
      <c r="J23" s="59">
        <v>20</v>
      </c>
      <c r="K23" s="59">
        <v>7</v>
      </c>
      <c r="L23" s="947">
        <f>_xll.qlRateHelperEarliestDate(Trigger,E23)</f>
        <v>42394</v>
      </c>
      <c r="M23" s="946">
        <f>_xll.qlRateHelperLatestDate(Trigger,E23)</f>
        <v>42760</v>
      </c>
    </row>
    <row r="24" spans="2:13" x14ac:dyDescent="0.2">
      <c r="B24" s="959">
        <v>8</v>
      </c>
      <c r="C24" s="280" t="s">
        <v>417</v>
      </c>
      <c r="D24" s="299" t="str">
        <f t="shared" si="0"/>
        <v>20F</v>
      </c>
      <c r="E24" s="299" t="str">
        <f>FRAs_1Y!H10</f>
        <v>GBP8x20F_SYNTH1Y_Quote_rh#0001</v>
      </c>
      <c r="F24" s="299" t="str">
        <f>_xll.qlRateHelperQuoteName(,E24)</f>
        <v>GBP8x20F_SYNTH1Y_Quote</v>
      </c>
      <c r="G24" s="791">
        <f>_xll.qlRateHelperQuoteValue(Trigger,E24)</f>
        <v>1.4763999999999999E-2</v>
      </c>
      <c r="H24" s="791"/>
      <c r="I24" s="59" t="b">
        <v>0</v>
      </c>
      <c r="J24" s="59">
        <v>20</v>
      </c>
      <c r="K24" s="59">
        <v>7</v>
      </c>
      <c r="L24" s="947">
        <f>_xll.qlRateHelperEarliestDate(Trigger,E24)</f>
        <v>42425</v>
      </c>
      <c r="M24" s="946">
        <f>_xll.qlRateHelperLatestDate(Trigger,E24)</f>
        <v>42793</v>
      </c>
    </row>
    <row r="25" spans="2:13" x14ac:dyDescent="0.2">
      <c r="B25" s="959">
        <v>9</v>
      </c>
      <c r="C25" s="280" t="s">
        <v>417</v>
      </c>
      <c r="D25" s="299" t="str">
        <f t="shared" si="0"/>
        <v>21F</v>
      </c>
      <c r="E25" s="299" t="str">
        <f>FRAs_1Y!H11</f>
        <v>GBP9x21F_Quote_rh#0001</v>
      </c>
      <c r="F25" s="299" t="str">
        <f>_xll.qlRateHelperQuoteName(,E25)</f>
        <v>GBP9x21F_Quote</v>
      </c>
      <c r="G25" s="791">
        <f>_xll.qlRateHelperQuoteValue(Trigger,E25)</f>
        <v>1.54E-2</v>
      </c>
      <c r="H25" s="791"/>
      <c r="I25" s="59" t="b">
        <v>1</v>
      </c>
      <c r="J25" s="59">
        <v>20</v>
      </c>
      <c r="K25" s="59">
        <v>7</v>
      </c>
      <c r="L25" s="947">
        <f>_xll.qlRateHelperEarliestDate(Trigger,E25)</f>
        <v>42458</v>
      </c>
      <c r="M25" s="946">
        <f>_xll.qlRateHelperLatestDate(Trigger,E25)</f>
        <v>42823</v>
      </c>
    </row>
    <row r="26" spans="2:13" x14ac:dyDescent="0.2">
      <c r="B26" s="959">
        <v>10</v>
      </c>
      <c r="C26" s="280" t="s">
        <v>417</v>
      </c>
      <c r="D26" s="299" t="str">
        <f t="shared" si="0"/>
        <v>22F</v>
      </c>
      <c r="E26" s="299" t="str">
        <f>FRAs_1Y!H12</f>
        <v>GBP10x22F_SYNTH1Y_Quote_rh#0001</v>
      </c>
      <c r="F26" s="299" t="str">
        <f>_xll.qlRateHelperQuoteName(,E26)</f>
        <v>GBP10x22F_SYNTH1Y_Quote</v>
      </c>
      <c r="G26" s="791">
        <f>_xll.qlRateHelperQuoteValue(Trigger,E26)</f>
        <v>1.5886000000000001E-2</v>
      </c>
      <c r="H26" s="791"/>
      <c r="I26" s="59" t="b">
        <v>0</v>
      </c>
      <c r="J26" s="59">
        <v>20</v>
      </c>
      <c r="K26" s="59">
        <v>7</v>
      </c>
      <c r="L26" s="947">
        <f>_xll.qlRateHelperEarliestDate(Trigger,E26)</f>
        <v>42485</v>
      </c>
      <c r="M26" s="946">
        <f>_xll.qlRateHelperLatestDate(Trigger,E26)</f>
        <v>42850</v>
      </c>
    </row>
    <row r="27" spans="2:13" x14ac:dyDescent="0.2">
      <c r="B27" s="959">
        <v>11</v>
      </c>
      <c r="C27" s="280" t="s">
        <v>417</v>
      </c>
      <c r="D27" s="299" t="str">
        <f t="shared" si="0"/>
        <v>23F</v>
      </c>
      <c r="E27" s="299" t="str">
        <f>FRAs_1Y!H13</f>
        <v>GBP11x23F_SYNTH1Y_Quote_rh#0001</v>
      </c>
      <c r="F27" s="299" t="str">
        <f>_xll.qlRateHelperQuoteName(,E27)</f>
        <v>GBP11x23F_SYNTH1Y_Quote</v>
      </c>
      <c r="G27" s="791">
        <f>_xll.qlRateHelperQuoteValue(Trigger,E27)</f>
        <v>1.6379000000000001E-2</v>
      </c>
      <c r="H27" s="791"/>
      <c r="I27" s="59" t="b">
        <v>0</v>
      </c>
      <c r="J27" s="59">
        <v>20</v>
      </c>
      <c r="K27" s="59">
        <v>7</v>
      </c>
      <c r="L27" s="947">
        <f>_xll.qlRateHelperEarliestDate(Trigger,E27)</f>
        <v>42515</v>
      </c>
      <c r="M27" s="946">
        <f>_xll.qlRateHelperLatestDate(Trigger,E27)</f>
        <v>42880</v>
      </c>
    </row>
    <row r="28" spans="2:13" x14ac:dyDescent="0.2">
      <c r="B28" s="959">
        <v>12</v>
      </c>
      <c r="C28" s="280" t="s">
        <v>417</v>
      </c>
      <c r="D28" s="299" t="str">
        <f t="shared" si="0"/>
        <v>24F</v>
      </c>
      <c r="E28" s="299" t="str">
        <f>FRAs_1Y!H14</f>
        <v>GBP12x24F_Quote_rh#0001</v>
      </c>
      <c r="F28" s="299" t="str">
        <f>_xll.qlRateHelperQuoteName(,E28)</f>
        <v>GBP12x24F_Quote</v>
      </c>
      <c r="G28" s="791">
        <f>_xll.qlRateHelperQuoteValue(Trigger,E28)</f>
        <v>1.685E-2</v>
      </c>
      <c r="H28" s="791"/>
      <c r="I28" s="59" t="b">
        <v>1</v>
      </c>
      <c r="J28" s="59">
        <v>20</v>
      </c>
      <c r="K28" s="59">
        <v>7</v>
      </c>
      <c r="L28" s="947">
        <f>_xll.qlRateHelperEarliestDate(Trigger,E28)</f>
        <v>42548</v>
      </c>
      <c r="M28" s="946">
        <f>_xll.qlRateHelperLatestDate(Trigger,E28)</f>
        <v>42913</v>
      </c>
    </row>
    <row r="29" spans="2:13" x14ac:dyDescent="0.2">
      <c r="B29" s="964"/>
      <c r="C29" s="965"/>
      <c r="D29" s="796" t="s">
        <v>64</v>
      </c>
      <c r="E29" s="796">
        <f>SwapsFromBasis_1Y!L5</f>
        <v>0</v>
      </c>
      <c r="F29" s="796" t="e">
        <f>SUBSTITUTE(SUBSTITUTE(_xll.qlRateHelperQuoteName(,E29),"_S6L12L",""),"6L","12LBASIS")</f>
        <v>#NUM!</v>
      </c>
      <c r="G29" s="795" t="e">
        <f>_xll.qlRateHelperQuoteValue(Trigger,E29)</f>
        <v>#NUM!</v>
      </c>
      <c r="H29" s="795" t="e">
        <f ca="1">_xll.qlSwapRateHelperSpread($E29,Trigger)</f>
        <v>#NAME?</v>
      </c>
      <c r="I29" s="794" t="b">
        <v>0</v>
      </c>
      <c r="J29" s="794">
        <v>40</v>
      </c>
      <c r="K29" s="794">
        <v>1</v>
      </c>
      <c r="L29" s="961" t="e">
        <f>_xll.qlRateHelperEarliestDate(Trigger,E29)</f>
        <v>#NUM!</v>
      </c>
      <c r="M29" s="960" t="e">
        <f>_xll.qlRateHelperLatestDate(Trigger,E29)</f>
        <v>#NUM!</v>
      </c>
    </row>
    <row r="30" spans="2:13" x14ac:dyDescent="0.2">
      <c r="B30" s="959"/>
      <c r="C30" s="280"/>
      <c r="D30" s="299" t="s">
        <v>134</v>
      </c>
      <c r="E30" s="299" t="str">
        <f>SwapsFromBasis_1Y!L6</f>
        <v>GBPSB6L2Y_S6L12L_Quote_rh#0003</v>
      </c>
      <c r="F30" s="299" t="str">
        <f>SUBSTITUTE(SUBSTITUTE(_xll.qlRateHelperQuoteName(,E30),"_S6L12L",""),"6L","12LBASIS")</f>
        <v>GBPSB12LBASIS2Y_Quote</v>
      </c>
      <c r="G30" s="791">
        <f>_xll.qlRateHelperQuoteValue(Trigger,E30)</f>
        <v>1.275036466303809E-2</v>
      </c>
      <c r="H30" s="791" t="e">
        <f ca="1">_xll.qlSwapRateHelperSpread($E30,Trigger)</f>
        <v>#NAME?</v>
      </c>
      <c r="I30" s="59" t="b">
        <v>0</v>
      </c>
      <c r="J30" s="59">
        <v>40</v>
      </c>
      <c r="K30" s="59">
        <v>1</v>
      </c>
      <c r="L30" s="947">
        <f>_xll.qlRateHelperEarliestDate(Trigger,E30)</f>
        <v>42180</v>
      </c>
      <c r="M30" s="946">
        <f>_xll.qlRateHelperLatestDate(Trigger,E30)</f>
        <v>42912</v>
      </c>
    </row>
    <row r="31" spans="2:13" x14ac:dyDescent="0.2">
      <c r="B31" s="959"/>
      <c r="C31" s="280"/>
      <c r="D31" s="299" t="s">
        <v>133</v>
      </c>
      <c r="E31" s="299" t="str">
        <f>SwapsFromBasis_1Y!L7</f>
        <v>GBPSB6L3Y_S6L12L_Quote_rh#0003</v>
      </c>
      <c r="F31" s="299" t="str">
        <f>SUBSTITUTE(SUBSTITUTE(_xll.qlRateHelperQuoteName(,E31),"_S6L12L",""),"6L","12LBASIS")</f>
        <v>GBPSB12LBASIS3Y_Quote</v>
      </c>
      <c r="G31" s="791">
        <f>_xll.qlRateHelperQuoteValue(Trigger,E31)</f>
        <v>1.5128059830433528E-2</v>
      </c>
      <c r="H31" s="791" t="e">
        <f ca="1">_xll.qlSwapRateHelperSpread($E31,Trigger)</f>
        <v>#NAME?</v>
      </c>
      <c r="I31" s="59" t="b">
        <v>1</v>
      </c>
      <c r="J31" s="59">
        <v>40</v>
      </c>
      <c r="K31" s="59">
        <v>1</v>
      </c>
      <c r="L31" s="947">
        <f>_xll.qlRateHelperEarliestDate(Trigger,E31)</f>
        <v>42180</v>
      </c>
      <c r="M31" s="946">
        <f>_xll.qlRateHelperLatestDate(Trigger,E31)</f>
        <v>43276</v>
      </c>
    </row>
    <row r="32" spans="2:13" x14ac:dyDescent="0.2">
      <c r="B32" s="959"/>
      <c r="C32" s="280"/>
      <c r="D32" s="299" t="s">
        <v>132</v>
      </c>
      <c r="E32" s="299" t="str">
        <f>SwapsFromBasis_1Y!L8</f>
        <v>GBPSB6L4Y_S6L12L_Quote_rh#0003</v>
      </c>
      <c r="F32" s="299" t="str">
        <f>SUBSTITUTE(SUBSTITUTE(_xll.qlRateHelperQuoteName(,E32),"_S6L12L",""),"6L","12LBASIS")</f>
        <v>GBPSB12LBASIS4Y_Quote</v>
      </c>
      <c r="G32" s="791">
        <f>_xll.qlRateHelperQuoteValue(Trigger,E32)</f>
        <v>1.6941610057199706E-2</v>
      </c>
      <c r="H32" s="791" t="e">
        <f ca="1">_xll.qlSwapRateHelperSpread($E32,Trigger)</f>
        <v>#NAME?</v>
      </c>
      <c r="I32" s="59" t="b">
        <v>1</v>
      </c>
      <c r="J32" s="59">
        <v>40</v>
      </c>
      <c r="K32" s="59">
        <v>1</v>
      </c>
      <c r="L32" s="947">
        <f>_xll.qlRateHelperEarliestDate(Trigger,E32)</f>
        <v>42180</v>
      </c>
      <c r="M32" s="946">
        <f>_xll.qlRateHelperLatestDate(Trigger,E32)</f>
        <v>43641</v>
      </c>
    </row>
    <row r="33" spans="2:13" x14ac:dyDescent="0.2">
      <c r="B33" s="959"/>
      <c r="C33" s="280"/>
      <c r="D33" s="299" t="s">
        <v>63</v>
      </c>
      <c r="E33" s="299" t="str">
        <f>SwapsFromBasis_1Y!L9</f>
        <v>GBPSB6L5Y_S6L12L_Quote_rh#0003</v>
      </c>
      <c r="F33" s="299" t="str">
        <f>SUBSTITUTE(SUBSTITUTE(_xll.qlRateHelperQuoteName(,E33),"_S6L12L",""),"6L","12LBASIS")</f>
        <v>GBPSB12LBASIS5Y_Quote</v>
      </c>
      <c r="G33" s="791">
        <f>_xll.qlRateHelperQuoteValue(Trigger,E33)</f>
        <v>1.8321283559703881E-2</v>
      </c>
      <c r="H33" s="791" t="e">
        <f ca="1">_xll.qlSwapRateHelperSpread($E33,Trigger)</f>
        <v>#NAME?</v>
      </c>
      <c r="I33" s="59" t="b">
        <v>1</v>
      </c>
      <c r="J33" s="59">
        <v>40</v>
      </c>
      <c r="K33" s="59">
        <v>1</v>
      </c>
      <c r="L33" s="947">
        <f>_xll.qlRateHelperEarliestDate(Trigger,E33)</f>
        <v>42180</v>
      </c>
      <c r="M33" s="946">
        <f>_xll.qlRateHelperLatestDate(Trigger,E33)</f>
        <v>44007</v>
      </c>
    </row>
    <row r="34" spans="2:13" x14ac:dyDescent="0.2">
      <c r="B34" s="959"/>
      <c r="C34" s="280"/>
      <c r="D34" s="299" t="s">
        <v>62</v>
      </c>
      <c r="E34" s="299" t="str">
        <f>SwapsFromBasis_1Y!L10</f>
        <v>GBPSB6L6Y_S6L12L_Quote_rh#0003</v>
      </c>
      <c r="F34" s="299" t="str">
        <f>SUBSTITUTE(SUBSTITUTE(_xll.qlRateHelperQuoteName(,E34),"_S6L12L",""),"6L","12LBASIS")</f>
        <v>GBPSB12LBASIS6Y_Quote</v>
      </c>
      <c r="G34" s="791">
        <f>_xll.qlRateHelperQuoteValue(Trigger,E34)</f>
        <v>1.9462764937590582E-2</v>
      </c>
      <c r="H34" s="791" t="e">
        <f ca="1">_xll.qlSwapRateHelperSpread($E34,Trigger)</f>
        <v>#NAME?</v>
      </c>
      <c r="I34" s="59" t="b">
        <v>1</v>
      </c>
      <c r="J34" s="59">
        <v>40</v>
      </c>
      <c r="K34" s="59">
        <v>1</v>
      </c>
      <c r="L34" s="947">
        <f>_xll.qlRateHelperEarliestDate(Trigger,E34)</f>
        <v>42180</v>
      </c>
      <c r="M34" s="946">
        <f>_xll.qlRateHelperLatestDate(Trigger,E34)</f>
        <v>44372</v>
      </c>
    </row>
    <row r="35" spans="2:13" x14ac:dyDescent="0.2">
      <c r="B35" s="959"/>
      <c r="C35" s="280"/>
      <c r="D35" s="299" t="s">
        <v>61</v>
      </c>
      <c r="E35" s="299" t="str">
        <f>SwapsFromBasis_1Y!L11</f>
        <v>GBPSB6L7Y_S6L12L_Quote_rh#0003</v>
      </c>
      <c r="F35" s="299" t="str">
        <f>SUBSTITUTE(SUBSTITUTE(_xll.qlRateHelperQuoteName(,E35),"_S6L12L",""),"6L","12LBASIS")</f>
        <v>GBPSB12LBASIS7Y_Quote</v>
      </c>
      <c r="G35" s="791">
        <f>_xll.qlRateHelperQuoteValue(Trigger,E35)</f>
        <v>2.0456711241682895E-2</v>
      </c>
      <c r="H35" s="791" t="e">
        <f ca="1">_xll.qlSwapRateHelperSpread($E35,Trigger)</f>
        <v>#NAME?</v>
      </c>
      <c r="I35" s="59" t="b">
        <v>1</v>
      </c>
      <c r="J35" s="59">
        <v>40</v>
      </c>
      <c r="K35" s="59">
        <v>1</v>
      </c>
      <c r="L35" s="947">
        <f>_xll.qlRateHelperEarliestDate(Trigger,E35)</f>
        <v>42180</v>
      </c>
      <c r="M35" s="946">
        <f>_xll.qlRateHelperLatestDate(Trigger,E35)</f>
        <v>44739</v>
      </c>
    </row>
    <row r="36" spans="2:13" x14ac:dyDescent="0.2">
      <c r="B36" s="959"/>
      <c r="C36" s="280"/>
      <c r="D36" s="299" t="s">
        <v>60</v>
      </c>
      <c r="E36" s="299" t="str">
        <f>SwapsFromBasis_1Y!L12</f>
        <v>GBPSB6L8Y_S6L12L_Quote_rh#0003</v>
      </c>
      <c r="F36" s="299" t="str">
        <f>SUBSTITUTE(SUBSTITUTE(_xll.qlRateHelperQuoteName(,E36),"_S6L12L",""),"6L","12LBASIS")</f>
        <v>GBPSB12LBASIS8Y_Quote</v>
      </c>
      <c r="G36" s="791">
        <f>_xll.qlRateHelperQuoteValue(Trigger,E36)</f>
        <v>2.1259723346622583E-2</v>
      </c>
      <c r="H36" s="791" t="e">
        <f ca="1">_xll.qlSwapRateHelperSpread($E36,Trigger)</f>
        <v>#NAME?</v>
      </c>
      <c r="I36" s="59" t="b">
        <v>1</v>
      </c>
      <c r="J36" s="59">
        <v>40</v>
      </c>
      <c r="K36" s="59">
        <v>1</v>
      </c>
      <c r="L36" s="947">
        <f>_xll.qlRateHelperEarliestDate(Trigger,E36)</f>
        <v>42180</v>
      </c>
      <c r="M36" s="946">
        <f>_xll.qlRateHelperLatestDate(Trigger,E36)</f>
        <v>45103</v>
      </c>
    </row>
    <row r="37" spans="2:13" x14ac:dyDescent="0.2">
      <c r="B37" s="959"/>
      <c r="C37" s="280"/>
      <c r="D37" s="299" t="s">
        <v>59</v>
      </c>
      <c r="E37" s="299" t="str">
        <f>SwapsFromBasis_1Y!L13</f>
        <v>GBPSB6L9Y_S6L12L_Quote_rh#0003</v>
      </c>
      <c r="F37" s="299" t="str">
        <f>SUBSTITUTE(SUBSTITUTE(_xll.qlRateHelperQuoteName(,E37),"_S6L12L",""),"6L","12LBASIS")</f>
        <v>GBPSB12LBASIS9Y_Quote</v>
      </c>
      <c r="G37" s="791">
        <f>_xll.qlRateHelperQuoteValue(Trigger,E37)</f>
        <v>2.1878719839612374E-2</v>
      </c>
      <c r="H37" s="791" t="e">
        <f ca="1">_xll.qlSwapRateHelperSpread($E37,Trigger)</f>
        <v>#NAME?</v>
      </c>
      <c r="I37" s="59" t="b">
        <v>1</v>
      </c>
      <c r="J37" s="59">
        <v>40</v>
      </c>
      <c r="K37" s="59">
        <v>1</v>
      </c>
      <c r="L37" s="947">
        <f>_xll.qlRateHelperEarliestDate(Trigger,E37)</f>
        <v>42180</v>
      </c>
      <c r="M37" s="946">
        <f>_xll.qlRateHelperLatestDate(Trigger,E37)</f>
        <v>45468</v>
      </c>
    </row>
    <row r="38" spans="2:13" x14ac:dyDescent="0.2">
      <c r="B38" s="959"/>
      <c r="C38" s="280"/>
      <c r="D38" s="299" t="s">
        <v>58</v>
      </c>
      <c r="E38" s="299" t="str">
        <f>SwapsFromBasis_1Y!L14</f>
        <v>GBPSB6L10Y_S6L12L_Quote_rh#0003</v>
      </c>
      <c r="F38" s="299" t="str">
        <f>SUBSTITUTE(SUBSTITUTE(_xll.qlRateHelperQuoteName(,E38),"_S6L12L",""),"6L","12LBASIS")</f>
        <v>GBPSB12LBASIS10Y_Quote</v>
      </c>
      <c r="G38" s="791">
        <f>_xll.qlRateHelperQuoteValue(Trigger,E38)</f>
        <v>2.2415988703945865E-2</v>
      </c>
      <c r="H38" s="791" t="e">
        <f ca="1">_xll.qlSwapRateHelperSpread($E38,Trigger)</f>
        <v>#NAME?</v>
      </c>
      <c r="I38" s="59" t="b">
        <v>1</v>
      </c>
      <c r="J38" s="59">
        <v>40</v>
      </c>
      <c r="K38" s="59">
        <v>1</v>
      </c>
      <c r="L38" s="947">
        <f>_xll.qlRateHelperEarliestDate(Trigger,E38)</f>
        <v>42180</v>
      </c>
      <c r="M38" s="946">
        <f>_xll.qlRateHelperLatestDate(Trigger,E38)</f>
        <v>45833</v>
      </c>
    </row>
    <row r="39" spans="2:13" x14ac:dyDescent="0.2">
      <c r="B39" s="959"/>
      <c r="C39" s="280"/>
      <c r="D39" s="299" t="s">
        <v>57</v>
      </c>
      <c r="E39" s="299" t="str">
        <f>SwapsFromBasis_1Y!L15</f>
        <v>GBPSB6L11Y_S6L12L_Quote_rh#0003</v>
      </c>
      <c r="F39" s="299" t="str">
        <f>SUBSTITUTE(SUBSTITUTE(_xll.qlRateHelperQuoteName(,E39),"_S6L12L",""),"6L","12LBASIS")</f>
        <v>GBPSB12LBASIS11Y_Quote</v>
      </c>
      <c r="G39" s="791">
        <f>_xll.qlRateHelperQuoteValue(Trigger,E39)</f>
        <v>2.2866979401739027E-2</v>
      </c>
      <c r="H39" s="791" t="e">
        <f ca="1">_xll.qlSwapRateHelperSpread($E39,Trigger)</f>
        <v>#NAME?</v>
      </c>
      <c r="I39" s="59" t="b">
        <v>1</v>
      </c>
      <c r="J39" s="59">
        <v>40</v>
      </c>
      <c r="K39" s="59">
        <v>1</v>
      </c>
      <c r="L39" s="947">
        <f>_xll.qlRateHelperEarliestDate(Trigger,E39)</f>
        <v>42180</v>
      </c>
      <c r="M39" s="946">
        <f>_xll.qlRateHelperLatestDate(Trigger,E39)</f>
        <v>46198</v>
      </c>
    </row>
    <row r="40" spans="2:13" x14ac:dyDescent="0.2">
      <c r="B40" s="959"/>
      <c r="C40" s="280"/>
      <c r="D40" s="299" t="s">
        <v>56</v>
      </c>
      <c r="E40" s="299" t="str">
        <f>SwapsFromBasis_1Y!L16</f>
        <v>GBPSB6L12Y_S6L12L_Quote_rh#0003</v>
      </c>
      <c r="F40" s="299" t="str">
        <f>SUBSTITUTE(SUBSTITUTE(_xll.qlRateHelperQuoteName(,E40),"_S6L12L",""),"6L","12LBASIS")</f>
        <v>GBPSB12LBASIS12Y_Quote</v>
      </c>
      <c r="G40" s="791">
        <f>_xll.qlRateHelperQuoteValue(Trigger,E40)</f>
        <v>2.3264328611792156E-2</v>
      </c>
      <c r="H40" s="791" t="e">
        <f ca="1">_xll.qlSwapRateHelperSpread($E40,Trigger)</f>
        <v>#NAME?</v>
      </c>
      <c r="I40" s="59" t="b">
        <v>1</v>
      </c>
      <c r="J40" s="59">
        <v>40</v>
      </c>
      <c r="K40" s="59">
        <v>1</v>
      </c>
      <c r="L40" s="947">
        <f>_xll.qlRateHelperEarliestDate(Trigger,E40)</f>
        <v>42180</v>
      </c>
      <c r="M40" s="946">
        <f>_xll.qlRateHelperLatestDate(Trigger,E40)</f>
        <v>46563</v>
      </c>
    </row>
    <row r="41" spans="2:13" x14ac:dyDescent="0.2">
      <c r="B41" s="959"/>
      <c r="C41" s="280"/>
      <c r="D41" s="299" t="s">
        <v>55</v>
      </c>
      <c r="E41" s="299" t="str">
        <f>SwapsFromBasis_1Y!L17</f>
        <v>GBPSB6L13Y_S6L12L_Quote_rh#0003</v>
      </c>
      <c r="F41" s="299" t="str">
        <f>SUBSTITUTE(SUBSTITUTE(_xll.qlRateHelperQuoteName(,E41),"_S6L12L",""),"6L","12LBASIS")</f>
        <v>GBPSB12LBASIS13Y_Quote</v>
      </c>
      <c r="G41" s="791">
        <f>_xll.qlRateHelperQuoteValue(Trigger,E41)</f>
        <v>2.3618632804586287E-2</v>
      </c>
      <c r="H41" s="791" t="e">
        <f ca="1">_xll.qlSwapRateHelperSpread($E41,Trigger)</f>
        <v>#NAME?</v>
      </c>
      <c r="I41" s="59" t="b">
        <v>1</v>
      </c>
      <c r="J41" s="59">
        <v>40</v>
      </c>
      <c r="K41" s="59">
        <v>1</v>
      </c>
      <c r="L41" s="947">
        <f>_xll.qlRateHelperEarliestDate(Trigger,E41)</f>
        <v>42180</v>
      </c>
      <c r="M41" s="946">
        <f>_xll.qlRateHelperLatestDate(Trigger,E41)</f>
        <v>46930</v>
      </c>
    </row>
    <row r="42" spans="2:13" x14ac:dyDescent="0.2">
      <c r="B42" s="959"/>
      <c r="C42" s="280"/>
      <c r="D42" s="299" t="s">
        <v>119</v>
      </c>
      <c r="E42" s="299" t="str">
        <f>SwapsFromBasis_1Y!L18</f>
        <v>GBPSB6L14Y_S6L12L_Quote_rh#0003</v>
      </c>
      <c r="F42" s="299" t="str">
        <f>SUBSTITUTE(SUBSTITUTE(_xll.qlRateHelperQuoteName(,E42),"_S6L12L",""),"6L","12LBASIS")</f>
        <v>GBPSB12LBASIS14Y_Quote</v>
      </c>
      <c r="G42" s="791">
        <f>_xll.qlRateHelperQuoteValue(Trigger,E42)</f>
        <v>2.3917194819466643E-2</v>
      </c>
      <c r="H42" s="791" t="e">
        <f ca="1">_xll.qlSwapRateHelperSpread($E42,Trigger)</f>
        <v>#NAME?</v>
      </c>
      <c r="I42" s="59" t="b">
        <v>1</v>
      </c>
      <c r="J42" s="59">
        <v>40</v>
      </c>
      <c r="K42" s="59">
        <v>1</v>
      </c>
      <c r="L42" s="947">
        <f>_xll.qlRateHelperEarliestDate(Trigger,E42)</f>
        <v>42180</v>
      </c>
      <c r="M42" s="946">
        <f>_xll.qlRateHelperLatestDate(Trigger,E42)</f>
        <v>47294</v>
      </c>
    </row>
    <row r="43" spans="2:13" x14ac:dyDescent="0.2">
      <c r="B43" s="959"/>
      <c r="C43" s="280"/>
      <c r="D43" s="299" t="s">
        <v>54</v>
      </c>
      <c r="E43" s="299" t="str">
        <f>SwapsFromBasis_1Y!L19</f>
        <v>GBPSB6L15Y_S6L12L_Quote_rh#0003</v>
      </c>
      <c r="F43" s="299" t="str">
        <f>SUBSTITUTE(SUBSTITUTE(_xll.qlRateHelperQuoteName(,E43),"_S6L12L",""),"6L","12LBASIS")</f>
        <v>GBPSB12LBASIS15Y_Quote</v>
      </c>
      <c r="G43" s="791">
        <f>_xll.qlRateHelperQuoteValue(Trigger,E43)</f>
        <v>2.4157692210987059E-2</v>
      </c>
      <c r="H43" s="791" t="e">
        <f ca="1">_xll.qlSwapRateHelperSpread($E43,Trigger)</f>
        <v>#NAME?</v>
      </c>
      <c r="I43" s="59" t="b">
        <v>1</v>
      </c>
      <c r="J43" s="59">
        <v>40</v>
      </c>
      <c r="K43" s="59">
        <v>1</v>
      </c>
      <c r="L43" s="947">
        <f>_xll.qlRateHelperEarliestDate(Trigger,E43)</f>
        <v>42180</v>
      </c>
      <c r="M43" s="946">
        <f>_xll.qlRateHelperLatestDate(Trigger,E43)</f>
        <v>47659</v>
      </c>
    </row>
    <row r="44" spans="2:13" x14ac:dyDescent="0.2">
      <c r="B44" s="959"/>
      <c r="C44" s="280"/>
      <c r="D44" s="299" t="s">
        <v>118</v>
      </c>
      <c r="E44" s="299" t="str">
        <f>SwapsFromBasis_1Y!L20</f>
        <v>GBPSB6L16Y_S6L12L_Quote_rh#0003</v>
      </c>
      <c r="F44" s="299" t="str">
        <f>SUBSTITUTE(SUBSTITUTE(_xll.qlRateHelperQuoteName(,E44),"_S6L12L",""),"6L","12LBASIS")</f>
        <v>GBPSB12LBASIS16Y_Quote</v>
      </c>
      <c r="G44" s="791">
        <f>_xll.qlRateHelperQuoteValue(Trigger,E44)</f>
        <v>2.433738575096563E-2</v>
      </c>
      <c r="H44" s="791" t="e">
        <f ca="1">_xll.qlSwapRateHelperSpread($E44,Trigger)</f>
        <v>#NAME?</v>
      </c>
      <c r="I44" s="59" t="b">
        <v>1</v>
      </c>
      <c r="J44" s="59">
        <v>40</v>
      </c>
      <c r="K44" s="59">
        <v>1</v>
      </c>
      <c r="L44" s="947">
        <f>_xll.qlRateHelperEarliestDate(Trigger,E44)</f>
        <v>42180</v>
      </c>
      <c r="M44" s="946">
        <f>_xll.qlRateHelperLatestDate(Trigger,E44)</f>
        <v>48024</v>
      </c>
    </row>
    <row r="45" spans="2:13" x14ac:dyDescent="0.2">
      <c r="B45" s="959"/>
      <c r="C45" s="280"/>
      <c r="D45" s="299" t="s">
        <v>117</v>
      </c>
      <c r="E45" s="299" t="str">
        <f>SwapsFromBasis_1Y!L21</f>
        <v>GBPSB6L17Y_S6L12L_Quote_rh#0003</v>
      </c>
      <c r="F45" s="299" t="str">
        <f>SUBSTITUTE(SUBSTITUTE(_xll.qlRateHelperQuoteName(,E45),"_S6L12L",""),"6L","12LBASIS")</f>
        <v>GBPSB12LBASIS17Y_Quote</v>
      </c>
      <c r="G45" s="791">
        <f>_xll.qlRateHelperQuoteValue(Trigger,E45)</f>
        <v>2.4467363061199177E-2</v>
      </c>
      <c r="H45" s="791" t="e">
        <f ca="1">_xll.qlSwapRateHelperSpread($E45,Trigger)</f>
        <v>#NAME?</v>
      </c>
      <c r="I45" s="59" t="b">
        <v>1</v>
      </c>
      <c r="J45" s="59">
        <v>40</v>
      </c>
      <c r="K45" s="59">
        <v>1</v>
      </c>
      <c r="L45" s="947">
        <f>_xll.qlRateHelperEarliestDate(Trigger,E45)</f>
        <v>42180</v>
      </c>
      <c r="M45" s="946">
        <f>_xll.qlRateHelperLatestDate(Trigger,E45)</f>
        <v>48390</v>
      </c>
    </row>
    <row r="46" spans="2:13" x14ac:dyDescent="0.2">
      <c r="B46" s="959"/>
      <c r="C46" s="280"/>
      <c r="D46" s="299" t="s">
        <v>53</v>
      </c>
      <c r="E46" s="299" t="str">
        <f>SwapsFromBasis_1Y!L22</f>
        <v>GBPSB6L18Y_S6L12L_Quote_rh#0003</v>
      </c>
      <c r="F46" s="299" t="str">
        <f>SUBSTITUTE(SUBSTITUTE(_xll.qlRateHelperQuoteName(,E46),"_S6L12L",""),"6L","12LBASIS")</f>
        <v>GBPSB12LBASIS18Y_Quote</v>
      </c>
      <c r="G46" s="791">
        <f>_xll.qlRateHelperQuoteValue(Trigger,E46)</f>
        <v>2.4558114402627583E-2</v>
      </c>
      <c r="H46" s="791" t="e">
        <f ca="1">_xll.qlSwapRateHelperSpread($E46,Trigger)</f>
        <v>#NAME?</v>
      </c>
      <c r="I46" s="59" t="b">
        <v>1</v>
      </c>
      <c r="J46" s="59">
        <v>40</v>
      </c>
      <c r="K46" s="59">
        <v>1</v>
      </c>
      <c r="L46" s="947">
        <f>_xll.qlRateHelperEarliestDate(Trigger,E46)</f>
        <v>42180</v>
      </c>
      <c r="M46" s="946">
        <f>_xll.qlRateHelperLatestDate(Trigger,E46)</f>
        <v>48757</v>
      </c>
    </row>
    <row r="47" spans="2:13" x14ac:dyDescent="0.2">
      <c r="B47" s="959"/>
      <c r="C47" s="280"/>
      <c r="D47" s="299" t="s">
        <v>116</v>
      </c>
      <c r="E47" s="299" t="str">
        <f>SwapsFromBasis_1Y!L23</f>
        <v>GBPSB6L19Y_S6L12L_Quote_rh#0003</v>
      </c>
      <c r="F47" s="299" t="str">
        <f>SUBSTITUTE(SUBSTITUTE(_xll.qlRateHelperQuoteName(,E47),"_S6L12L",""),"6L","12LBASIS")</f>
        <v>GBPSB12LBASIS19Y_Quote</v>
      </c>
      <c r="G47" s="791">
        <f>_xll.qlRateHelperQuoteValue(Trigger,E47)</f>
        <v>2.4616815369607394E-2</v>
      </c>
      <c r="H47" s="791" t="e">
        <f ca="1">_xll.qlSwapRateHelperSpread($E47,Trigger)</f>
        <v>#NAME?</v>
      </c>
      <c r="I47" s="59" t="b">
        <v>1</v>
      </c>
      <c r="J47" s="59">
        <v>40</v>
      </c>
      <c r="K47" s="59">
        <v>1</v>
      </c>
      <c r="L47" s="947">
        <f>_xll.qlRateHelperEarliestDate(Trigger,E47)</f>
        <v>42180</v>
      </c>
      <c r="M47" s="946">
        <f>_xll.qlRateHelperLatestDate(Trigger,E47)</f>
        <v>49121</v>
      </c>
    </row>
    <row r="48" spans="2:13" x14ac:dyDescent="0.2">
      <c r="B48" s="959"/>
      <c r="C48" s="280"/>
      <c r="D48" s="299" t="s">
        <v>115</v>
      </c>
      <c r="E48" s="299" t="str">
        <f>SwapsFromBasis_1Y!L24</f>
        <v>GBPSB6L20Y_S6L12L_Quote_rh#0003</v>
      </c>
      <c r="F48" s="299" t="str">
        <f>SUBSTITUTE(SUBSTITUTE(_xll.qlRateHelperQuoteName(,E48),"_S6L12L",""),"6L","12LBASIS")</f>
        <v>GBPSB12LBASIS20Y_Quote</v>
      </c>
      <c r="G48" s="791">
        <f>_xll.qlRateHelperQuoteValue(Trigger,E48)</f>
        <v>2.4650803847512191E-2</v>
      </c>
      <c r="H48" s="791" t="e">
        <f ca="1">_xll.qlSwapRateHelperSpread($E48,Trigger)</f>
        <v>#NAME?</v>
      </c>
      <c r="I48" s="59" t="b">
        <v>1</v>
      </c>
      <c r="J48" s="59">
        <v>40</v>
      </c>
      <c r="K48" s="59">
        <v>1</v>
      </c>
      <c r="L48" s="947">
        <f>_xll.qlRateHelperEarliestDate(Trigger,E48)</f>
        <v>42180</v>
      </c>
      <c r="M48" s="946">
        <f>_xll.qlRateHelperLatestDate(Trigger,E48)</f>
        <v>49485</v>
      </c>
    </row>
    <row r="49" spans="2:14" x14ac:dyDescent="0.2">
      <c r="B49" s="959"/>
      <c r="C49" s="280"/>
      <c r="D49" s="299" t="s">
        <v>114</v>
      </c>
      <c r="E49" s="299" t="str">
        <f>SwapsFromBasis_1Y!L25</f>
        <v>GBPSB6L21Y_S6L12L_Quote_rh#0003</v>
      </c>
      <c r="F49" s="299" t="str">
        <f>SUBSTITUTE(SUBSTITUTE(_xll.qlRateHelperQuoteName(,E49),"_S6L12L",""),"6L","12LBASIS")</f>
        <v>GBPSB12LBASIS21Y_Quote</v>
      </c>
      <c r="G49" s="791">
        <f>_xll.qlRateHelperQuoteValue(Trigger,E49)</f>
        <v>2.4665190812478567E-2</v>
      </c>
      <c r="H49" s="791" t="e">
        <f ca="1">_xll.qlSwapRateHelperSpread($E49,Trigger)</f>
        <v>#NAME?</v>
      </c>
      <c r="I49" s="59" t="b">
        <v>1</v>
      </c>
      <c r="J49" s="59">
        <v>40</v>
      </c>
      <c r="K49" s="59">
        <v>1</v>
      </c>
      <c r="L49" s="947">
        <f>_xll.qlRateHelperEarliestDate(Trigger,E49)</f>
        <v>42180</v>
      </c>
      <c r="M49" s="946">
        <f>_xll.qlRateHelperLatestDate(Trigger,E49)</f>
        <v>49851</v>
      </c>
    </row>
    <row r="50" spans="2:14" x14ac:dyDescent="0.2">
      <c r="B50" s="959"/>
      <c r="C50" s="280"/>
      <c r="D50" s="299" t="s">
        <v>113</v>
      </c>
      <c r="E50" s="299" t="str">
        <f>SwapsFromBasis_1Y!L26</f>
        <v>GBPSB6L22Y_S6L12L_Quote_rh#0003</v>
      </c>
      <c r="F50" s="299" t="str">
        <f>SUBSTITUTE(SUBSTITUTE(_xll.qlRateHelperQuoteName(,E50),"_S6L12L",""),"6L","12LBASIS")</f>
        <v>GBPSB12LBASIS22Y_Quote</v>
      </c>
      <c r="G50" s="791">
        <f>_xll.qlRateHelperQuoteValue(Trigger,E50)</f>
        <v>2.4664248391439849E-2</v>
      </c>
      <c r="H50" s="791" t="e">
        <f ca="1">_xll.qlSwapRateHelperSpread($E50,Trigger)</f>
        <v>#NAME?</v>
      </c>
      <c r="I50" s="59" t="b">
        <v>1</v>
      </c>
      <c r="J50" s="59">
        <v>40</v>
      </c>
      <c r="K50" s="59">
        <v>1</v>
      </c>
      <c r="L50" s="947">
        <f>_xll.qlRateHelperEarliestDate(Trigger,E50)</f>
        <v>42180</v>
      </c>
      <c r="M50" s="946">
        <f>_xll.qlRateHelperLatestDate(Trigger,E50)</f>
        <v>50216</v>
      </c>
    </row>
    <row r="51" spans="2:14" x14ac:dyDescent="0.2">
      <c r="B51" s="959"/>
      <c r="C51" s="280"/>
      <c r="D51" s="299" t="s">
        <v>52</v>
      </c>
      <c r="E51" s="299" t="str">
        <f>SwapsFromBasis_1Y!L27</f>
        <v>GBPSB6L23Y_S6L12L_Quote_rh#0003</v>
      </c>
      <c r="F51" s="299" t="str">
        <f>SUBSTITUTE(SUBSTITUTE(_xll.qlRateHelperQuoteName(,E51),"_S6L12L",""),"6L","12LBASIS")</f>
        <v>GBPSB12LBASIS23Y_Quote</v>
      </c>
      <c r="G51" s="791">
        <f>_xll.qlRateHelperQuoteValue(Trigger,E51)</f>
        <v>2.4652211030670133E-2</v>
      </c>
      <c r="H51" s="791" t="e">
        <f ca="1">_xll.qlSwapRateHelperSpread($E51,Trigger)</f>
        <v>#NAME?</v>
      </c>
      <c r="I51" s="59" t="b">
        <v>1</v>
      </c>
      <c r="J51" s="59">
        <v>40</v>
      </c>
      <c r="K51" s="59">
        <v>1</v>
      </c>
      <c r="L51" s="947">
        <f>_xll.qlRateHelperEarliestDate(Trigger,E51)</f>
        <v>42180</v>
      </c>
      <c r="M51" s="946">
        <f>_xll.qlRateHelperLatestDate(Trigger,E51)</f>
        <v>50581</v>
      </c>
    </row>
    <row r="52" spans="2:14" x14ac:dyDescent="0.2">
      <c r="B52" s="959"/>
      <c r="C52" s="280"/>
      <c r="D52" s="299" t="s">
        <v>112</v>
      </c>
      <c r="E52" s="299" t="str">
        <f>SwapsFromBasis_1Y!L28</f>
        <v>GBPSB6L24Y_S6L12L_Quote_rh#0003</v>
      </c>
      <c r="F52" s="299" t="str">
        <f>SUBSTITUTE(SUBSTITUTE(_xll.qlRateHelperQuoteName(,E52),"_S6L12L",""),"6L","12LBASIS")</f>
        <v>GBPSB12LBASIS24Y_Quote</v>
      </c>
      <c r="G52" s="791">
        <f>_xll.qlRateHelperQuoteValue(Trigger,E52)</f>
        <v>2.4632546007583245E-2</v>
      </c>
      <c r="H52" s="791" t="e">
        <f ca="1">_xll.qlSwapRateHelperSpread($E52,Trigger)</f>
        <v>#NAME?</v>
      </c>
      <c r="I52" s="59" t="b">
        <v>1</v>
      </c>
      <c r="J52" s="59">
        <v>40</v>
      </c>
      <c r="K52" s="59">
        <v>1</v>
      </c>
      <c r="L52" s="947">
        <f>_xll.qlRateHelperEarliestDate(Trigger,E52)</f>
        <v>42180</v>
      </c>
      <c r="M52" s="946">
        <f>_xll.qlRateHelperLatestDate(Trigger,E52)</f>
        <v>50948</v>
      </c>
    </row>
    <row r="53" spans="2:14" x14ac:dyDescent="0.2">
      <c r="B53" s="959"/>
      <c r="C53" s="280"/>
      <c r="D53" s="299" t="s">
        <v>111</v>
      </c>
      <c r="E53" s="299" t="str">
        <f>SwapsFromBasis_1Y!L29</f>
        <v>GBPSB6L25Y_S6L12L_Quote_rh#0003</v>
      </c>
      <c r="F53" s="299" t="str">
        <f>SUBSTITUTE(SUBSTITUTE(_xll.qlRateHelperQuoteName(,E53),"_S6L12L",""),"6L","12LBASIS")</f>
        <v>GBPSB12LBASIS25Y_Quote</v>
      </c>
      <c r="G53" s="791">
        <f>_xll.qlRateHelperQuoteValue(Trigger,E53)</f>
        <v>2.4608141819576337E-2</v>
      </c>
      <c r="H53" s="791" t="e">
        <f ca="1">_xll.qlSwapRateHelperSpread($E53,Trigger)</f>
        <v>#NAME?</v>
      </c>
      <c r="I53" s="59" t="b">
        <v>1</v>
      </c>
      <c r="J53" s="59">
        <v>40</v>
      </c>
      <c r="K53" s="59">
        <v>1</v>
      </c>
      <c r="L53" s="947">
        <f>_xll.qlRateHelperEarliestDate(Trigger,E53)</f>
        <v>42180</v>
      </c>
      <c r="M53" s="946">
        <f>_xll.qlRateHelperLatestDate(Trigger,E53)</f>
        <v>51312</v>
      </c>
    </row>
    <row r="54" spans="2:14" x14ac:dyDescent="0.2">
      <c r="B54" s="959"/>
      <c r="C54" s="280"/>
      <c r="D54" s="299" t="s">
        <v>110</v>
      </c>
      <c r="E54" s="299" t="str">
        <f>SwapsFromBasis_1Y!L30</f>
        <v>GBPSB6L26Y_S6L12L_Quote_rh#0003</v>
      </c>
      <c r="F54" s="299" t="str">
        <f>SUBSTITUTE(SUBSTITUTE(_xll.qlRateHelperQuoteName(,E54),"_S6L12L",""),"6L","12LBASIS")</f>
        <v>GBPSB12LBASIS26Y_Quote</v>
      </c>
      <c r="G54" s="791">
        <f>_xll.qlRateHelperQuoteValue(Trigger,E54)</f>
        <v>2.4580972609195742E-2</v>
      </c>
      <c r="H54" s="791" t="e">
        <f ca="1">_xll.qlSwapRateHelperSpread($E54,Trigger)</f>
        <v>#NAME?</v>
      </c>
      <c r="I54" s="59" t="b">
        <v>1</v>
      </c>
      <c r="J54" s="59">
        <v>40</v>
      </c>
      <c r="K54" s="59">
        <v>1</v>
      </c>
      <c r="L54" s="947">
        <f>_xll.qlRateHelperEarliestDate(Trigger,E54)</f>
        <v>42180</v>
      </c>
      <c r="M54" s="946">
        <f>_xll.qlRateHelperLatestDate(Trigger,E54)</f>
        <v>51677</v>
      </c>
    </row>
    <row r="55" spans="2:14" x14ac:dyDescent="0.2">
      <c r="B55" s="959"/>
      <c r="C55" s="280"/>
      <c r="D55" s="299" t="s">
        <v>109</v>
      </c>
      <c r="E55" s="299" t="str">
        <f>SwapsFromBasis_1Y!L31</f>
        <v>GBPSB6L27Y_S6L12L_Quote_rh#0003</v>
      </c>
      <c r="F55" s="299" t="str">
        <f>SUBSTITUTE(SUBSTITUTE(_xll.qlRateHelperQuoteName(,E55),"_S6L12L",""),"6L","12LBASIS")</f>
        <v>GBPSB12LBASIS27Y_Quote</v>
      </c>
      <c r="G55" s="791">
        <f>_xll.qlRateHelperQuoteValue(Trigger,E55)</f>
        <v>2.4550332746551128E-2</v>
      </c>
      <c r="H55" s="791" t="e">
        <f ca="1">_xll.qlSwapRateHelperSpread($E55,Trigger)</f>
        <v>#NAME?</v>
      </c>
      <c r="I55" s="59" t="b">
        <v>1</v>
      </c>
      <c r="J55" s="59">
        <v>40</v>
      </c>
      <c r="K55" s="59">
        <v>1</v>
      </c>
      <c r="L55" s="947">
        <f>_xll.qlRateHelperEarliestDate(Trigger,E55)</f>
        <v>42180</v>
      </c>
      <c r="M55" s="946">
        <f>_xll.qlRateHelperLatestDate(Trigger,E55)</f>
        <v>52042</v>
      </c>
    </row>
    <row r="56" spans="2:14" x14ac:dyDescent="0.2">
      <c r="B56" s="959"/>
      <c r="C56" s="280"/>
      <c r="D56" s="299" t="s">
        <v>51</v>
      </c>
      <c r="E56" s="299" t="str">
        <f>SwapsFromBasis_1Y!L32</f>
        <v>GBPSB6L28Y_S6L12L_Quote_rh#0003</v>
      </c>
      <c r="F56" s="299" t="str">
        <f>SUBSTITUTE(SUBSTITUTE(_xll.qlRateHelperQuoteName(,E56),"_S6L12L",""),"6L","12LBASIS")</f>
        <v>GBPSB12LBASIS28Y_Quote</v>
      </c>
      <c r="G56" s="791">
        <f>_xll.qlRateHelperQuoteValue(Trigger,E56)</f>
        <v>2.451505109015889E-2</v>
      </c>
      <c r="H56" s="791" t="e">
        <f ca="1">_xll.qlSwapRateHelperSpread($E56,Trigger)</f>
        <v>#NAME?</v>
      </c>
      <c r="I56" s="59" t="b">
        <v>1</v>
      </c>
      <c r="J56" s="59">
        <v>40</v>
      </c>
      <c r="K56" s="59">
        <v>1</v>
      </c>
      <c r="L56" s="947">
        <f>_xll.qlRateHelperEarliestDate(Trigger,E56)</f>
        <v>42180</v>
      </c>
      <c r="M56" s="946">
        <f>_xll.qlRateHelperLatestDate(Trigger,E56)</f>
        <v>52407</v>
      </c>
    </row>
    <row r="57" spans="2:14" x14ac:dyDescent="0.2">
      <c r="B57" s="959"/>
      <c r="C57" s="280"/>
      <c r="D57" s="299" t="s">
        <v>108</v>
      </c>
      <c r="E57" s="299" t="str">
        <f>SwapsFromBasis_1Y!L33</f>
        <v>GBPSB6L29Y_S6L12L_Quote_rh#0003</v>
      </c>
      <c r="F57" s="299" t="str">
        <f>SUBSTITUTE(SUBSTITUTE(_xll.qlRateHelperQuoteName(,E57),"_S6L12L",""),"6L","12LBASIS")</f>
        <v>GBPSB12LBASIS29Y_Quote</v>
      </c>
      <c r="G57" s="791">
        <f>_xll.qlRateHelperQuoteValue(Trigger,E57)</f>
        <v>2.4473870049947884E-2</v>
      </c>
      <c r="H57" s="791" t="e">
        <f ca="1">_xll.qlSwapRateHelperSpread($E57,Trigger)</f>
        <v>#NAME?</v>
      </c>
      <c r="I57" s="59" t="b">
        <v>1</v>
      </c>
      <c r="J57" s="59">
        <v>40</v>
      </c>
      <c r="K57" s="59">
        <v>1</v>
      </c>
      <c r="L57" s="947">
        <f>_xll.qlRateHelperEarliestDate(Trigger,E57)</f>
        <v>42180</v>
      </c>
      <c r="M57" s="946">
        <f>_xll.qlRateHelperLatestDate(Trigger,E57)</f>
        <v>52775</v>
      </c>
    </row>
    <row r="58" spans="2:14" x14ac:dyDescent="0.2">
      <c r="B58" s="959"/>
      <c r="C58" s="280"/>
      <c r="D58" s="299" t="s">
        <v>107</v>
      </c>
      <c r="E58" s="299" t="str">
        <f>SwapsFromBasis_1Y!L34</f>
        <v>GBPSB6L30Y_S6L12L_Quote_rh#0003</v>
      </c>
      <c r="F58" s="299" t="str">
        <f>SUBSTITUTE(SUBSTITUTE(_xll.qlRateHelperQuoteName(,E58),"_S6L12L",""),"6L","12LBASIS")</f>
        <v>GBPSB12LBASIS30Y_Quote</v>
      </c>
      <c r="G58" s="791">
        <f>_xll.qlRateHelperQuoteValue(Trigger,E58)</f>
        <v>2.4426379784223896E-2</v>
      </c>
      <c r="H58" s="791" t="e">
        <f ca="1">_xll.qlSwapRateHelperSpread($E58,Trigger)</f>
        <v>#NAME?</v>
      </c>
      <c r="I58" s="59" t="b">
        <v>1</v>
      </c>
      <c r="J58" s="59">
        <v>40</v>
      </c>
      <c r="K58" s="59">
        <v>1</v>
      </c>
      <c r="L58" s="947">
        <f>_xll.qlRateHelperEarliestDate(Trigger,E58)</f>
        <v>42180</v>
      </c>
      <c r="M58" s="946">
        <f>_xll.qlRateHelperLatestDate(Trigger,E58)</f>
        <v>53139</v>
      </c>
    </row>
    <row r="59" spans="2:14" x14ac:dyDescent="0.2">
      <c r="B59" s="959"/>
      <c r="C59" s="280"/>
      <c r="D59" s="299" t="s">
        <v>106</v>
      </c>
      <c r="E59" s="299" t="str">
        <f>SwapsFromBasis_1Y!L35</f>
        <v>GBPSB6L35Y_S6L12L_Quote_rh#0003</v>
      </c>
      <c r="F59" s="299" t="str">
        <f>SUBSTITUTE(SUBSTITUTE(_xll.qlRateHelperQuoteName(,E59),"_S6L12L",""),"6L","12LBASIS")</f>
        <v>GBPSB12LBASIS35Y_Quote</v>
      </c>
      <c r="G59" s="791">
        <f>_xll.qlRateHelperQuoteValue(Trigger,E59)</f>
        <v>2.411097350270144E-2</v>
      </c>
      <c r="H59" s="791" t="e">
        <f ca="1">_xll.qlSwapRateHelperSpread($E59,Trigger)</f>
        <v>#NAME?</v>
      </c>
      <c r="I59" s="59" t="b">
        <v>1</v>
      </c>
      <c r="J59" s="59">
        <v>40</v>
      </c>
      <c r="K59" s="59">
        <v>1</v>
      </c>
      <c r="L59" s="947">
        <f>_xll.qlRateHelperEarliestDate(Trigger,E59)</f>
        <v>42180</v>
      </c>
      <c r="M59" s="946">
        <f>_xll.qlRateHelperLatestDate(Trigger,E59)</f>
        <v>54966</v>
      </c>
    </row>
    <row r="60" spans="2:14" x14ac:dyDescent="0.2">
      <c r="B60" s="959"/>
      <c r="C60" s="280"/>
      <c r="D60" s="299" t="s">
        <v>105</v>
      </c>
      <c r="E60" s="299" t="str">
        <f>SwapsFromBasis_1Y!L36</f>
        <v>GBPSB6L40Y_S6L12L_Quote_rh#0003</v>
      </c>
      <c r="F60" s="299" t="str">
        <f>SUBSTITUTE(SUBSTITUTE(_xll.qlRateHelperQuoteName(,E60),"_S6L12L",""),"6L","12LBASIS")</f>
        <v>GBPSB12LBASIS40Y_Quote</v>
      </c>
      <c r="G60" s="791">
        <f>_xll.qlRateHelperQuoteValue(Trigger,E60)</f>
        <v>2.3771642274481766E-2</v>
      </c>
      <c r="H60" s="791" t="e">
        <f ca="1">_xll.qlSwapRateHelperSpread($E60,Trigger)</f>
        <v>#NAME?</v>
      </c>
      <c r="I60" s="59" t="b">
        <v>1</v>
      </c>
      <c r="J60" s="59">
        <v>40</v>
      </c>
      <c r="K60" s="59">
        <v>1</v>
      </c>
      <c r="L60" s="947">
        <f>_xll.qlRateHelperEarliestDate(Trigger,E60)</f>
        <v>42180</v>
      </c>
      <c r="M60" s="946">
        <f>_xll.qlRateHelperLatestDate(Trigger,E60)</f>
        <v>56790</v>
      </c>
    </row>
    <row r="61" spans="2:14" x14ac:dyDescent="0.2">
      <c r="B61" s="959"/>
      <c r="C61" s="280"/>
      <c r="D61" s="299" t="s">
        <v>50</v>
      </c>
      <c r="E61" s="299" t="str">
        <f>SwapsFromBasis_1Y!L37</f>
        <v>GBPSB6L50Y_S6L12L_Quote_rh#0003</v>
      </c>
      <c r="F61" s="299" t="str">
        <f>SUBSTITUTE(SUBSTITUTE(_xll.qlRateHelperQuoteName(,E61),"_S6L12L",""),"6L","12LBASIS")</f>
        <v>GBPSB12LBASIS50Y_Quote</v>
      </c>
      <c r="G61" s="791">
        <f>_xll.qlRateHelperQuoteValue(Trigger,E61)</f>
        <v>2.3327791493675948E-2</v>
      </c>
      <c r="H61" s="791" t="e">
        <f ca="1">_xll.qlSwapRateHelperSpread($E61,Trigger)</f>
        <v>#NAME?</v>
      </c>
      <c r="I61" s="59" t="b">
        <v>1</v>
      </c>
      <c r="J61" s="59">
        <v>40</v>
      </c>
      <c r="K61" s="59">
        <v>1</v>
      </c>
      <c r="L61" s="947">
        <f>_xll.qlRateHelperEarliestDate(Trigger,E61)</f>
        <v>42180</v>
      </c>
      <c r="M61" s="946">
        <f>_xll.qlRateHelperLatestDate(Trigger,E61)</f>
        <v>60443</v>
      </c>
    </row>
    <row r="62" spans="2:14" x14ac:dyDescent="0.2">
      <c r="B62" s="959"/>
      <c r="C62" s="280"/>
      <c r="D62" s="299" t="s">
        <v>104</v>
      </c>
      <c r="E62" s="299" t="str">
        <f>SwapsFromBasis_1Y!L38</f>
        <v>GBPSB6L60Y_S6L12L_Quote_rh#0003</v>
      </c>
      <c r="F62" s="299" t="str">
        <f>SUBSTITUTE(SUBSTITUTE(_xll.qlRateHelperQuoteName(,E62),"_S6L12L",""),"6L","12LBASIS")</f>
        <v>GBPSB12LBASIS60Y_Quote</v>
      </c>
      <c r="G62" s="791">
        <f>_xll.qlRateHelperQuoteValue(Trigger,E62)</f>
        <v>2.3274420679101519E-2</v>
      </c>
      <c r="H62" s="791" t="e">
        <f ca="1">_xll.qlSwapRateHelperSpread($E62,Trigger)</f>
        <v>#NAME?</v>
      </c>
      <c r="I62" s="59" t="b">
        <v>1</v>
      </c>
      <c r="J62" s="59">
        <v>40</v>
      </c>
      <c r="K62" s="59">
        <v>1</v>
      </c>
      <c r="L62" s="947">
        <f>_xll.qlRateHelperEarliestDate(Trigger,E62)</f>
        <v>42180</v>
      </c>
      <c r="M62" s="946">
        <f>_xll.qlRateHelperLatestDate(Trigger,E62)</f>
        <v>64095</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30" t="s">
        <v>360</v>
      </c>
      <c r="B1" s="1931"/>
      <c r="D1" s="787" t="s">
        <v>359</v>
      </c>
      <c r="E1" s="786" t="s">
        <v>364</v>
      </c>
      <c r="F1" s="785" t="s">
        <v>357</v>
      </c>
      <c r="G1" s="785"/>
      <c r="H1" s="785" t="s">
        <v>356</v>
      </c>
      <c r="I1" s="784" t="s">
        <v>355</v>
      </c>
      <c r="J1" s="772">
        <f t="array" ref="J1:J126">_xll.qlPiecewiseYieldCurveData(,YieldCurve)</f>
        <v>1</v>
      </c>
    </row>
    <row r="2" spans="1:10"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GBP1MD_SYNTH1Y_Quote_rh</v>
      </c>
      <c r="E2" s="776" t="str">
        <f>SUBSTITUTE(SUBSTITUTE(_xll.qlRateHelperQuoteName(,D2),"_S6L12L",""),"6L","12LBASIS")</f>
        <v>GBP1MD_SYNTH1Y_Quote</v>
      </c>
      <c r="F2" s="775">
        <f>_xll.qlRateHelperRate(,$D2)</f>
        <v>8.5690000000000002E-3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0.99924930916556798</v>
      </c>
    </row>
    <row r="3" spans="1:10" x14ac:dyDescent="0.2">
      <c r="A3" s="780" t="s">
        <v>353</v>
      </c>
      <c r="B3" s="781">
        <v>1</v>
      </c>
      <c r="D3" s="776" t="str">
        <v>GBP2MD_SYNTH1Y_Quote_rh</v>
      </c>
      <c r="E3" s="776" t="str">
        <f>SUBSTITUTE(SUBSTITUTE(_xll.qlRateHelperQuoteName(,D3),"_S6L12L",""),"6L","12LBASIS")</f>
        <v>GBP2MD_SYNTH1Y_Quote</v>
      </c>
      <c r="F3" s="775">
        <f>_xll.qlRateHelperRate(,$D3)</f>
        <v>8.6510000000000007E-3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0.99855630371071913</v>
      </c>
    </row>
    <row r="4" spans="1:10" x14ac:dyDescent="0.2">
      <c r="A4" s="780" t="s">
        <v>352</v>
      </c>
      <c r="B4" s="781">
        <v>2</v>
      </c>
      <c r="D4" s="776" t="str">
        <v>GBP3MD_SYNTH1Y_Quote_rh</v>
      </c>
      <c r="E4" s="776" t="str">
        <f>SUBSTITUTE(SUBSTITUTE(_xll.qlRateHelperQuoteName(,D4),"_S6L12L",""),"6L","12LBASIS")</f>
        <v>GBP3MD_SYNTH1Y_Quote</v>
      </c>
      <c r="F4" s="775">
        <f>_xll.qlRateHelperRate(,$D4)</f>
        <v>8.7360000000000007E-3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0.99780288724899535</v>
      </c>
    </row>
    <row r="5" spans="1:10" x14ac:dyDescent="0.2">
      <c r="A5" s="780" t="s">
        <v>351</v>
      </c>
      <c r="B5" s="779" t="s">
        <v>350</v>
      </c>
      <c r="D5" s="776" t="str">
        <v>GBP4MD_SYNTH1Y_Quote_rh</v>
      </c>
      <c r="E5" s="776" t="str">
        <f>SUBSTITUTE(SUBSTITUTE(_xll.qlRateHelperQuoteName(,D5),"_S6L12L",""),"6L","12LBASIS")</f>
        <v>GBP4MD_SYNTH1Y_Quote</v>
      </c>
      <c r="F5" s="775">
        <f>_xll.qlRateHelperRate(,$D5)</f>
        <v>8.8339999999999998E-3</v>
      </c>
      <c r="G5" s="775" t="str">
        <f ca="1">IF(ISERROR(_xll.qlSwapRateHelperSpread($D5)),IF(ISERROR(_xll.qlFuturesRateHelperConvexityAdjustment($D5)),"--",_xll.qlFuturesRateHelperConvexityAdjustment($D5)),_xll.qlSwapRateHelperSpread($D5))</f>
        <v>--</v>
      </c>
      <c r="H5" s="774">
        <f>_xll.qlRateHelperEarliestDate(,$D5)</f>
        <v>42180</v>
      </c>
      <c r="I5" s="773">
        <f>_xll.qlRateHelperLatestDate(,$D5)</f>
        <v>42303</v>
      </c>
      <c r="J5" s="772">
        <v>0.99703189886375032</v>
      </c>
    </row>
    <row r="6" spans="1:10" x14ac:dyDescent="0.2">
      <c r="D6" s="776" t="str">
        <v>GBP5MD_SYNTH1Y_Quote_rh</v>
      </c>
      <c r="E6" s="776" t="str">
        <f>SUBSTITUTE(SUBSTITUTE(_xll.qlRateHelperQuoteName(,D6),"_S6L12L",""),"6L","12LBASIS")</f>
        <v>GBP5MD_SYNTH1Y_Quote</v>
      </c>
      <c r="F6" s="775">
        <f>_xll.qlRateHelperRate(,$D6)</f>
        <v>8.9929999999999993E-3</v>
      </c>
      <c r="G6" s="775" t="str">
        <f ca="1">IF(ISERROR(_xll.qlSwapRateHelperSpread($D6)),IF(ISERROR(_xll.qlFuturesRateHelperConvexityAdjustment($D6)),"--",_xll.qlFuturesRateHelperConvexityAdjustment($D6)),_xll.qlSwapRateHelperSpread($D6))</f>
        <v>--</v>
      </c>
      <c r="H6" s="774">
        <f>_xll.qlRateHelperEarliestDate(,$D6)</f>
        <v>42180</v>
      </c>
      <c r="I6" s="773">
        <f>_xll.qlRateHelperLatestDate(,$D6)</f>
        <v>42333</v>
      </c>
      <c r="J6" s="772">
        <v>0.99624448854007563</v>
      </c>
    </row>
    <row r="7" spans="1:10" x14ac:dyDescent="0.2">
      <c r="D7" s="776" t="str">
        <v>GBP6MD_SYNTH1Y_Quote_rh</v>
      </c>
      <c r="E7" s="776" t="str">
        <f>SUBSTITUTE(SUBSTITUTE(_xll.qlRateHelperQuoteName(,D7),"_S6L12L",""),"6L","12LBASIS")</f>
        <v>GBP6MD_SYNTH1Y_Quote</v>
      </c>
      <c r="F7" s="775">
        <f>_xll.qlRateHelperRate(,$D7)</f>
        <v>9.1839999999999995E-3</v>
      </c>
      <c r="G7" s="775" t="str">
        <f ca="1">IF(ISERROR(_xll.qlSwapRateHelperSpread($D7)),IF(ISERROR(_xll.qlFuturesRateHelperConvexityAdjustment($D7)),"--",_xll.qlFuturesRateHelperConvexityAdjustment($D7)),_xll.qlSwapRateHelperSpread($D7))</f>
        <v>--</v>
      </c>
      <c r="H7" s="774">
        <f>_xll.qlRateHelperEarliestDate(,$D7)</f>
        <v>42180</v>
      </c>
      <c r="I7" s="773">
        <f>_xll.qlRateHelperLatestDate(,$D7)</f>
        <v>42367</v>
      </c>
      <c r="J7" s="772">
        <v>0.99531680808564238</v>
      </c>
    </row>
    <row r="8" spans="1:10" x14ac:dyDescent="0.2">
      <c r="D8" s="776" t="str">
        <v>GBP7MD_SYNTH1Y_Quote_rh</v>
      </c>
      <c r="E8" s="776" t="str">
        <f>SUBSTITUTE(SUBSTITUTE(_xll.qlRateHelperQuoteName(,D8),"_S6L12L",""),"6L","12LBASIS")</f>
        <v>GBP7MD_SYNTH1Y_Quote</v>
      </c>
      <c r="F8" s="775">
        <f>_xll.qlRateHelperRate(,$D8)</f>
        <v>9.3259999999999992E-3</v>
      </c>
      <c r="G8" s="775" t="str">
        <f ca="1">IF(ISERROR(_xll.qlSwapRateHelperSpread($D8)),IF(ISERROR(_xll.qlFuturesRateHelperConvexityAdjustment($D8)),"--",_xll.qlFuturesRateHelperConvexityAdjustment($D8)),_xll.qlSwapRateHelperSpread($D8))</f>
        <v>--</v>
      </c>
      <c r="H8" s="774">
        <f>_xll.qlRateHelperEarliestDate(,$D8)</f>
        <v>42180</v>
      </c>
      <c r="I8" s="773">
        <f>_xll.qlRateHelperLatestDate(,$D8)</f>
        <v>42394</v>
      </c>
      <c r="J8" s="772">
        <v>0.99456188818571778</v>
      </c>
    </row>
    <row r="9" spans="1:10" x14ac:dyDescent="0.2">
      <c r="D9" s="776" t="str">
        <v>GBP8MD_SYNTH1Y_Quote_rh</v>
      </c>
      <c r="E9" s="776" t="str">
        <f>SUBSTITUTE(SUBSTITUTE(_xll.qlRateHelperQuoteName(,D9),"_S6L12L",""),"6L","12LBASIS")</f>
        <v>GBP8MD_SYNTH1Y_Quote</v>
      </c>
      <c r="F9" s="775">
        <f>_xll.qlRateHelperRate(,$D9)</f>
        <v>9.5619999999999993E-3</v>
      </c>
      <c r="G9" s="775" t="str">
        <f ca="1">IF(ISERROR(_xll.qlSwapRateHelperSpread($D9)),IF(ISERROR(_xll.qlFuturesRateHelperConvexityAdjustment($D9)),"--",_xll.qlFuturesRateHelperConvexityAdjustment($D9)),_xll.qlSwapRateHelperSpread($D9))</f>
        <v>--</v>
      </c>
      <c r="H9" s="774">
        <f>_xll.qlRateHelperEarliestDate(,$D9)</f>
        <v>42180</v>
      </c>
      <c r="I9" s="773">
        <f>_xll.qlRateHelperLatestDate(,$D9)</f>
        <v>42425</v>
      </c>
      <c r="J9" s="772">
        <v>0.99362260346054709</v>
      </c>
    </row>
    <row r="10" spans="1:10" x14ac:dyDescent="0.2">
      <c r="D10" s="776" t="str">
        <v>GBP9MD_SYNTH1Y_Quote_rh</v>
      </c>
      <c r="E10" s="776" t="str">
        <f>SUBSTITUTE(SUBSTITUTE(_xll.qlRateHelperQuoteName(,D10),"_S6L12L",""),"6L","12LBASIS")</f>
        <v>GBP9MD_SYNTH1Y_Quote</v>
      </c>
      <c r="F10" s="775">
        <f>_xll.qlRateHelperRate(,$D10)</f>
        <v>9.8150000000000008E-3</v>
      </c>
      <c r="G10" s="775" t="str">
        <f ca="1">IF(ISERROR(_xll.qlSwapRateHelperSpread($D10)),IF(ISERROR(_xll.qlFuturesRateHelperConvexityAdjustment($D10)),"--",_xll.qlFuturesRateHelperConvexityAdjustment($D10)),_xll.qlSwapRateHelperSpread($D10))</f>
        <v>--</v>
      </c>
      <c r="H10" s="774">
        <f>_xll.qlRateHelperEarliestDate(,$D10)</f>
        <v>42180</v>
      </c>
      <c r="I10" s="773">
        <f>_xll.qlRateHelperLatestDate(,$D10)</f>
        <v>42458</v>
      </c>
      <c r="J10" s="772">
        <v>0.99257993470564865</v>
      </c>
    </row>
    <row r="11" spans="1:10" x14ac:dyDescent="0.2">
      <c r="D11" s="776" t="str">
        <v>GBP10MD_SYNTH1Y_Quote_rh</v>
      </c>
      <c r="E11" s="776" t="str">
        <f>SUBSTITUTE(SUBSTITUTE(_xll.qlRateHelperQuoteName(,D11),"_S6L12L",""),"6L","12LBASIS")</f>
        <v>GBP10MD_SYNTH1Y_Quote</v>
      </c>
      <c r="F11" s="775">
        <f>_xll.qlRateHelperRate(,$D11)</f>
        <v>1.0019999999999999E-2</v>
      </c>
      <c r="G11" s="775" t="str">
        <f ca="1">IF(ISERROR(_xll.qlSwapRateHelperSpread($D11)),IF(ISERROR(_xll.qlFuturesRateHelperConvexityAdjustment($D11)),"--",_xll.qlFuturesRateHelperConvexityAdjustment($D11)),_xll.qlSwapRateHelperSpread($D11))</f>
        <v>--</v>
      </c>
      <c r="H11" s="774">
        <f>_xll.qlRateHelperEarliestDate(,$D11)</f>
        <v>42180</v>
      </c>
      <c r="I11" s="773">
        <f>_xll.qlRateHelperLatestDate(,$D11)</f>
        <v>42485</v>
      </c>
      <c r="J11" s="772">
        <v>0.99169664624496268</v>
      </c>
    </row>
    <row r="12" spans="1:10" x14ac:dyDescent="0.2">
      <c r="D12" s="776" t="str">
        <v>GBP11MD_SYNTH1Y_Quote_rh</v>
      </c>
      <c r="E12" s="776" t="str">
        <f>SUBSTITUTE(SUBSTITUTE(_xll.qlRateHelperQuoteName(,D12),"_S6L12L",""),"6L","12LBASIS")</f>
        <v>GBP11MD_SYNTH1Y_Quote</v>
      </c>
      <c r="F12" s="775">
        <f>_xll.qlRateHelperRate(,$D12)</f>
        <v>1.0255999999999999E-2</v>
      </c>
      <c r="G12" s="775" t="str">
        <f ca="1">IF(ISERROR(_xll.qlSwapRateHelperSpread($D12)),IF(ISERROR(_xll.qlFuturesRateHelperConvexityAdjustment($D12)),"--",_xll.qlFuturesRateHelperConvexityAdjustment($D12)),_xll.qlSwapRateHelperSpread($D12))</f>
        <v>--</v>
      </c>
      <c r="H12" s="774">
        <f>_xll.qlRateHelperEarliestDate(,$D12)</f>
        <v>42180</v>
      </c>
      <c r="I12" s="773">
        <f>_xll.qlRateHelperLatestDate(,$D12)</f>
        <v>42515</v>
      </c>
      <c r="J12" s="772">
        <v>0.99067473797875005</v>
      </c>
    </row>
    <row r="13" spans="1:10" x14ac:dyDescent="0.2">
      <c r="D13" s="776" t="str">
        <v>GBP1YD_SYNTH1Y_Quote_rh</v>
      </c>
      <c r="E13" s="776" t="str">
        <f>SUBSTITUTE(SUBSTITUTE(_xll.qlRateHelperQuoteName(,D13),"_S6L12L",""),"6L","12LBASIS")</f>
        <v>GBP1YD_SYNTH1Y_Quote</v>
      </c>
      <c r="F13" s="775">
        <f>_xll.qlRateHelperRate(,$D13)</f>
        <v>1.0559000000000001E-2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42548</v>
      </c>
      <c r="J13" s="772">
        <v>0.98946635265723171</v>
      </c>
    </row>
    <row r="14" spans="1:10" x14ac:dyDescent="0.2">
      <c r="D14" s="776" t="str">
        <v>GBP1x13F_Quote_rh</v>
      </c>
      <c r="E14" s="776" t="str">
        <f>SUBSTITUTE(SUBSTITUTE(_xll.qlRateHelperQuoteName(,D14),"_S6L12L",""),"6L","12LBASIS")</f>
        <v>GBP1x13F_Quote</v>
      </c>
      <c r="F14" s="775">
        <f>_xll.qlRateHelperRate(,$D14)</f>
        <v>1.115E-2</v>
      </c>
      <c r="G14" s="775" t="str">
        <f ca="1">IF(ISERROR(_xll.qlSwapRateHelperSpread($D14)),IF(ISERROR(_xll.qlFuturesRateHelperConvexityAdjustment($D14)),"--",_xll.qlFuturesRateHelperConvexityAdjustment($D14)),_xll.qlSwapRateHelperSpread($D14))</f>
        <v>--</v>
      </c>
      <c r="H14" s="774">
        <f>_xll.qlRateHelperEarliestDate(,$D14)</f>
        <v>42212</v>
      </c>
      <c r="I14" s="773">
        <f>_xll.qlRateHelperLatestDate(,$D14)</f>
        <v>42578</v>
      </c>
      <c r="J14" s="772">
        <v>0.98820068403822781</v>
      </c>
    </row>
    <row r="15" spans="1:10" x14ac:dyDescent="0.2">
      <c r="D15" s="776" t="str">
        <v>GBP2x14F_Quote_rh</v>
      </c>
      <c r="E15" s="776" t="str">
        <f>SUBSTITUTE(SUBSTITUTE(_xll.qlRateHelperQuoteName(,D15),"_S6L12L",""),"6L","12LBASIS")</f>
        <v>GBP2x14F_Quote</v>
      </c>
      <c r="F15" s="775">
        <f>_xll.qlRateHelperRate(,$D15)</f>
        <v>1.15E-2</v>
      </c>
      <c r="G15" s="775" t="str">
        <f ca="1">IF(ISERROR(_xll.qlSwapRateHelperSpread($D15)),IF(ISERROR(_xll.qlFuturesRateHelperConvexityAdjustment($D15)),"--",_xll.qlFuturesRateHelperConvexityAdjustment($D15)),_xll.qlSwapRateHelperSpread($D15))</f>
        <v>--</v>
      </c>
      <c r="H15" s="774">
        <f>_xll.qlRateHelperEarliestDate(,$D15)</f>
        <v>42241</v>
      </c>
      <c r="I15" s="773">
        <f>_xll.qlRateHelperLatestDate(,$D15)</f>
        <v>42607</v>
      </c>
      <c r="J15" s="772">
        <v>0.98717271478867874</v>
      </c>
    </row>
    <row r="16" spans="1:10" x14ac:dyDescent="0.2">
      <c r="D16" s="776" t="str">
        <v>GBP3x15F_Quote_rh</v>
      </c>
      <c r="E16" s="776" t="str">
        <f>SUBSTITUTE(SUBSTITUTE(_xll.qlRateHelperQuoteName(,D16),"_S6L12L",""),"6L","12LBASIS")</f>
        <v>GBP3x15F_Quote</v>
      </c>
      <c r="F16" s="775">
        <f>_xll.qlRateHelperRate(,$D16)</f>
        <v>1.2E-2</v>
      </c>
      <c r="G16" s="775" t="str">
        <f ca="1">IF(ISERROR(_xll.qlSwapRateHelperSpread($D16)),IF(ISERROR(_xll.qlFuturesRateHelperConvexityAdjustment($D16)),"--",_xll.qlFuturesRateHelperConvexityAdjustment($D16)),_xll.qlSwapRateHelperSpread($D16))</f>
        <v>--</v>
      </c>
      <c r="H16" s="774">
        <f>_xll.qlRateHelperEarliestDate(,$D16)</f>
        <v>42272</v>
      </c>
      <c r="I16" s="773">
        <f>_xll.qlRateHelperLatestDate(,$D16)</f>
        <v>42639</v>
      </c>
      <c r="J16" s="772">
        <v>0.98590717438330333</v>
      </c>
    </row>
    <row r="17" spans="4:10" x14ac:dyDescent="0.2">
      <c r="D17" s="776" t="str">
        <v>GBP4x16F_Quote_rh</v>
      </c>
      <c r="E17" s="776" t="str">
        <f>SUBSTITUTE(SUBSTITUTE(_xll.qlRateHelperQuoteName(,D17),"_S6L12L",""),"6L","12LBASIS")</f>
        <v>GBP4x16F_Quote</v>
      </c>
      <c r="F17" s="775">
        <f>_xll.qlRateHelperRate(,$D17)</f>
        <v>1.2500000000000001E-2</v>
      </c>
      <c r="G17" s="775" t="str">
        <f ca="1">IF(ISERROR(_xll.qlSwapRateHelperSpread($D17)),IF(ISERROR(_xll.qlFuturesRateHelperConvexityAdjustment($D17)),"--",_xll.qlFuturesRateHelperConvexityAdjustment($D17)),_xll.qlSwapRateHelperSpread($D17))</f>
        <v>--</v>
      </c>
      <c r="H17" s="774">
        <f>_xll.qlRateHelperEarliestDate(,$D17)</f>
        <v>42303</v>
      </c>
      <c r="I17" s="773">
        <f>_xll.qlRateHelperLatestDate(,$D17)</f>
        <v>42669</v>
      </c>
      <c r="J17" s="772">
        <v>0.98468955715422823</v>
      </c>
    </row>
    <row r="18" spans="4:10" x14ac:dyDescent="0.2">
      <c r="D18" s="776" t="str">
        <v>GBP5x17F_Quote_rh</v>
      </c>
      <c r="E18" s="776" t="str">
        <f>SUBSTITUTE(SUBSTITUTE(_xll.qlRateHelperQuoteName(,D18),"_S6L12L",""),"6L","12LBASIS")</f>
        <v>GBP5x17F_Quote</v>
      </c>
      <c r="F18" s="775">
        <f>_xll.qlRateHelperRate(,$D18)</f>
        <v>1.3000000000000001E-2</v>
      </c>
      <c r="G18" s="775" t="str">
        <f ca="1">IF(ISERROR(_xll.qlSwapRateHelperSpread($D18)),IF(ISERROR(_xll.qlFuturesRateHelperConvexityAdjustment($D18)),"--",_xll.qlFuturesRateHelperConvexityAdjustment($D18)),_xll.qlSwapRateHelperSpread($D18))</f>
        <v>--</v>
      </c>
      <c r="H18" s="774">
        <f>_xll.qlRateHelperEarliestDate(,$D18)</f>
        <v>42333</v>
      </c>
      <c r="I18" s="773">
        <f>_xll.qlRateHelperLatestDate(,$D18)</f>
        <v>42699</v>
      </c>
      <c r="J18" s="772">
        <v>0.98342493824916355</v>
      </c>
    </row>
    <row r="19" spans="4:10" x14ac:dyDescent="0.2">
      <c r="D19" s="776" t="str">
        <v>GBP6x18F_Quote_rh</v>
      </c>
      <c r="E19" s="776" t="str">
        <f>SUBSTITUTE(SUBSTITUTE(_xll.qlRateHelperQuoteName(,D19),"_S6L12L",""),"6L","12LBASIS")</f>
        <v>GBP6x18F_Quote</v>
      </c>
      <c r="F19" s="775">
        <f>_xll.qlRateHelperRate(,$D19)</f>
        <v>1.355E-2</v>
      </c>
      <c r="G19" s="775" t="str">
        <f ca="1">IF(ISERROR(_xll.qlSwapRateHelperSpread($D19)),IF(ISERROR(_xll.qlFuturesRateHelperConvexityAdjustment($D19)),"--",_xll.qlFuturesRateHelperConvexityAdjustment($D19)),_xll.qlSwapRateHelperSpread($D19))</f>
        <v>--</v>
      </c>
      <c r="H19" s="774">
        <f>_xll.qlRateHelperEarliestDate(,$D19)</f>
        <v>42367</v>
      </c>
      <c r="I19" s="773">
        <f>_xll.qlRateHelperLatestDate(,$D19)</f>
        <v>42733</v>
      </c>
      <c r="J19" s="772">
        <v>0.9819745981551834</v>
      </c>
    </row>
    <row r="20" spans="4:10" x14ac:dyDescent="0.2">
      <c r="D20" s="776" t="str">
        <v>GBP9x21F_Quote_rh</v>
      </c>
      <c r="E20" s="776" t="str">
        <f>SUBSTITUTE(SUBSTITUTE(_xll.qlRateHelperQuoteName(,D20),"_S6L12L",""),"6L","12LBASIS")</f>
        <v>GBP9x21F_Quote</v>
      </c>
      <c r="F20" s="775">
        <f>_xll.qlRateHelperRate(,$D20)</f>
        <v>1.54E-2</v>
      </c>
      <c r="G20" s="775" t="str">
        <f ca="1">IF(ISERROR(_xll.qlSwapRateHelperSpread($D20)),IF(ISERROR(_xll.qlFuturesRateHelperConvexityAdjustment($D20)),"--",_xll.qlFuturesRateHelperConvexityAdjustment($D20)),_xll.qlSwapRateHelperSpread($D20))</f>
        <v>--</v>
      </c>
      <c r="H20" s="774">
        <f>_xll.qlRateHelperEarliestDate(,$D20)</f>
        <v>42458</v>
      </c>
      <c r="I20" s="773">
        <f>_xll.qlRateHelperLatestDate(,$D20)</f>
        <v>42823</v>
      </c>
      <c r="J20" s="772">
        <v>0.97752603378535419</v>
      </c>
    </row>
    <row r="21" spans="4:10" x14ac:dyDescent="0.2">
      <c r="D21" s="776" t="str">
        <v>GBP12x24F_Quote_rh</v>
      </c>
      <c r="E21" s="776" t="str">
        <f>SUBSTITUTE(SUBSTITUTE(_xll.qlRateHelperQuoteName(,D21),"_S6L12L",""),"6L","12LBASIS")</f>
        <v>GBP12x24F_Quote</v>
      </c>
      <c r="F21" s="775">
        <f>_xll.qlRateHelperRate(,$D21)</f>
        <v>1.685E-2</v>
      </c>
      <c r="G21" s="775" t="str">
        <f ca="1">IF(ISERROR(_xll.qlSwapRateHelperSpread($D21)),IF(ISERROR(_xll.qlFuturesRateHelperConvexityAdjustment($D21)),"--",_xll.qlFuturesRateHelperConvexityAdjustment($D21)),_xll.qlSwapRateHelperSpread($D21))</f>
        <v>--</v>
      </c>
      <c r="H21" s="774">
        <f>_xll.qlRateHelperEarliestDate(,$D21)</f>
        <v>42548</v>
      </c>
      <c r="I21" s="773">
        <f>_xll.qlRateHelperLatestDate(,$D21)</f>
        <v>42913</v>
      </c>
      <c r="J21" s="772">
        <v>0.97307012111641999</v>
      </c>
    </row>
    <row r="22" spans="4:10" x14ac:dyDescent="0.2">
      <c r="D22" s="776" t="str">
        <v>GBPSB6L3Y_S6L12L_Quote_rh</v>
      </c>
      <c r="E22" s="776" t="str">
        <f>SUBSTITUTE(SUBSTITUTE(_xll.qlRateHelperQuoteName(,D22),"_S6L12L",""),"6L","12LBASIS")</f>
        <v>GBPSB12LBASIS3Y_Quote</v>
      </c>
      <c r="F22" s="775">
        <f>_xll.qlRateHelperRate(,$D22)</f>
        <v>1.5128059830433528E-2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43276</v>
      </c>
      <c r="J22" s="772">
        <v>0.95570037498213856</v>
      </c>
    </row>
    <row r="23" spans="4:10" x14ac:dyDescent="0.2">
      <c r="D23" s="776" t="str">
        <v>GBPSB6L4Y_S6L12L_Quote_rh</v>
      </c>
      <c r="E23" s="776" t="str">
        <f>SUBSTITUTE(SUBSTITUTE(_xll.qlRateHelperQuoteName(,D23),"_S6L12L",""),"6L","12LBASIS")</f>
        <v>GBPSB12LBASIS4Y_Quote</v>
      </c>
      <c r="F23" s="775">
        <f>_xll.qlRateHelperRate(,$D23)</f>
        <v>1.6941610057199706E-2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43641</v>
      </c>
      <c r="J23" s="772">
        <v>0.93451363007106103</v>
      </c>
    </row>
    <row r="24" spans="4:10" x14ac:dyDescent="0.2">
      <c r="D24" s="776" t="str">
        <v>GBPSB6L5Y_S6L12L_Quote_rh</v>
      </c>
      <c r="E24" s="776" t="str">
        <f>SUBSTITUTE(SUBSTITUTE(_xll.qlRateHelperQuoteName(,D24),"_S6L12L",""),"6L","12LBASIS")</f>
        <v>GBPSB12LBASIS5Y_Quote</v>
      </c>
      <c r="F24" s="775">
        <f>_xll.qlRateHelperRate(,$D24)</f>
        <v>1.8321283559703881E-2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44007</v>
      </c>
      <c r="J24" s="772">
        <v>0.91236969928097711</v>
      </c>
    </row>
    <row r="25" spans="4:10" x14ac:dyDescent="0.2">
      <c r="D25" s="776" t="str">
        <v>GBPSB6L6Y_S6L12L_Quote_rh</v>
      </c>
      <c r="E25" s="776" t="str">
        <f>SUBSTITUTE(SUBSTITUTE(_xll.qlRateHelperQuoteName(,D25),"_S6L12L",""),"6L","12LBASIS")</f>
        <v>GBPSB12LBASIS6Y_Quote</v>
      </c>
      <c r="F25" s="775">
        <f>_xll.qlRateHelperRate(,$D25)</f>
        <v>1.9462764937590582E-2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44372</v>
      </c>
      <c r="J25" s="772">
        <v>0.88954779258829342</v>
      </c>
    </row>
    <row r="26" spans="4:10" x14ac:dyDescent="0.2">
      <c r="D26" s="776" t="str">
        <v>GBPSB6L7Y_S6L12L_Quote_rh</v>
      </c>
      <c r="E26" s="776" t="str">
        <f>SUBSTITUTE(SUBSTITUTE(_xll.qlRateHelperQuoteName(,D26),"_S6L12L",""),"6L","12LBASIS")</f>
        <v>GBPSB12LBASIS7Y_Quote</v>
      </c>
      <c r="F26" s="775">
        <f>_xll.qlRateHelperRate(,$D26)</f>
        <v>2.0456711241682895E-2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44739</v>
      </c>
      <c r="J26" s="772">
        <v>0.86604495750789856</v>
      </c>
    </row>
    <row r="27" spans="4:10" x14ac:dyDescent="0.2">
      <c r="D27" s="776" t="str">
        <v>GBPSB6L8Y_S6L12L_Quote_rh</v>
      </c>
      <c r="E27" s="776" t="str">
        <f>SUBSTITUTE(SUBSTITUTE(_xll.qlRateHelperQuoteName(,D27),"_S6L12L",""),"6L","12LBASIS")</f>
        <v>GBPSB12LBASIS8Y_Quote</v>
      </c>
      <c r="F27" s="775">
        <f>_xll.qlRateHelperRate(,$D27)</f>
        <v>2.1259723346622583E-2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45103</v>
      </c>
      <c r="J27" s="772">
        <v>0.84286798079451775</v>
      </c>
    </row>
    <row r="28" spans="4:10" x14ac:dyDescent="0.2">
      <c r="D28" s="776" t="str">
        <v>GBPSB6L9Y_S6L12L_Quote_rh</v>
      </c>
      <c r="E28" s="776" t="str">
        <f>SUBSTITUTE(SUBSTITUTE(_xll.qlRateHelperQuoteName(,D28),"_S6L12L",""),"6L","12LBASIS")</f>
        <v>GBPSB12LBASIS9Y_Quote</v>
      </c>
      <c r="F28" s="775">
        <f>_xll.qlRateHelperRate(,$D28)</f>
        <v>2.1878719839612374E-2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45468</v>
      </c>
      <c r="J28" s="772">
        <v>0.82029300084563295</v>
      </c>
    </row>
    <row r="29" spans="4:10" x14ac:dyDescent="0.2">
      <c r="D29" s="776" t="str">
        <v>GBPSB6L10Y_S6L12L_Quote_rh</v>
      </c>
      <c r="E29" s="776" t="str">
        <f>SUBSTITUTE(SUBSTITUTE(_xll.qlRateHelperQuoteName(,D29),"_S6L12L",""),"6L","12LBASIS")</f>
        <v>GBPSB12LBASIS10Y_Quote</v>
      </c>
      <c r="F29" s="775">
        <f>_xll.qlRateHelperRate(,$D29)</f>
        <v>2.2415988703945865E-2</v>
      </c>
      <c r="G29" s="775" t="str">
        <f ca="1">IF(ISERROR(_xll.qlSwapRateHelperSpread($D29)),IF(ISERROR(_xll.qlFuturesRateHelperConvexityAdjustment($D29)),"--",_xll.qlFuturesRateHelperConvexityAdjustment($D29)),_xll.qlSwapRateHelperSpread($D29))</f>
        <v>--</v>
      </c>
      <c r="H29" s="774">
        <f>_xll.qlRateHelperEarliestDate(,$D29)</f>
        <v>42180</v>
      </c>
      <c r="I29" s="773">
        <f>_xll.qlRateHelperLatestDate(,$D29)</f>
        <v>45833</v>
      </c>
      <c r="J29" s="772">
        <v>0.79794151776147704</v>
      </c>
    </row>
    <row r="30" spans="4:10" x14ac:dyDescent="0.2">
      <c r="D30" s="776" t="str">
        <v>GBPSB6L11Y_S6L12L_Quote_rh</v>
      </c>
      <c r="E30" s="776" t="str">
        <f>SUBSTITUTE(SUBSTITUTE(_xll.qlRateHelperQuoteName(,D30),"_S6L12L",""),"6L","12LBASIS")</f>
        <v>GBPSB12LBASIS11Y_Quote</v>
      </c>
      <c r="F30" s="775">
        <f>_xll.qlRateHelperRate(,$D30)</f>
        <v>2.2866979401739027E-2</v>
      </c>
      <c r="G30" s="775" t="str">
        <f ca="1">IF(ISERROR(_xll.qlSwapRateHelperSpread($D30)),IF(ISERROR(_xll.qlFuturesRateHelperConvexityAdjustment($D30)),"--",_xll.qlFuturesRateHelperConvexityAdjustment($D30)),_xll.qlSwapRateHelperSpread($D30))</f>
        <v>--</v>
      </c>
      <c r="H30" s="774">
        <f>_xll.qlRateHelperEarliestDate(,$D30)</f>
        <v>42180</v>
      </c>
      <c r="I30" s="773">
        <f>_xll.qlRateHelperLatestDate(,$D30)</f>
        <v>46198</v>
      </c>
      <c r="J30" s="772">
        <v>0.77607380649809865</v>
      </c>
    </row>
    <row r="31" spans="4:10" x14ac:dyDescent="0.2">
      <c r="D31" s="776" t="str">
        <v>GBPSB6L12Y_S6L12L_Quote_rh</v>
      </c>
      <c r="E31" s="776" t="str">
        <f>SUBSTITUTE(SUBSTITUTE(_xll.qlRateHelperQuoteName(,D31),"_S6L12L",""),"6L","12LBASIS")</f>
        <v>GBPSB12LBASIS12Y_Quote</v>
      </c>
      <c r="F31" s="775">
        <f>_xll.qlRateHelperRate(,$D31)</f>
        <v>2.3264328611792156E-2</v>
      </c>
      <c r="G31" s="775" t="str">
        <f ca="1">IF(ISERROR(_xll.qlSwapRateHelperSpread($D31)),IF(ISERROR(_xll.qlFuturesRateHelperConvexityAdjustment($D31)),"--",_xll.qlFuturesRateHelperConvexityAdjustment($D31)),_xll.qlSwapRateHelperSpread($D31))</f>
        <v>--</v>
      </c>
      <c r="H31" s="774">
        <f>_xll.qlRateHelperEarliestDate(,$D31)</f>
        <v>42180</v>
      </c>
      <c r="I31" s="773">
        <f>_xll.qlRateHelperLatestDate(,$D31)</f>
        <v>46563</v>
      </c>
      <c r="J31" s="772">
        <v>0.75457022249966565</v>
      </c>
    </row>
    <row r="32" spans="4:10" x14ac:dyDescent="0.2">
      <c r="D32" s="776" t="str">
        <v>GBPSB6L13Y_S6L12L_Quote_rh</v>
      </c>
      <c r="E32" s="776" t="str">
        <f>SUBSTITUTE(SUBSTITUTE(_xll.qlRateHelperQuoteName(,D32),"_S6L12L",""),"6L","12LBASIS")</f>
        <v>GBPSB12LBASIS13Y_Quote</v>
      </c>
      <c r="F32" s="775">
        <f>_xll.qlRateHelperRate(,$D32)</f>
        <v>2.3618632804586287E-2</v>
      </c>
      <c r="G32" s="775" t="str">
        <f ca="1">IF(ISERROR(_xll.qlSwapRateHelperSpread($D32)),IF(ISERROR(_xll.qlFuturesRateHelperConvexityAdjustment($D32)),"--",_xll.qlFuturesRateHelperConvexityAdjustment($D32)),_xll.qlSwapRateHelperSpread($D32))</f>
        <v>--</v>
      </c>
      <c r="H32" s="774">
        <f>_xll.qlRateHelperEarliestDate(,$D32)</f>
        <v>42180</v>
      </c>
      <c r="I32" s="773">
        <f>_xll.qlRateHelperLatestDate(,$D32)</f>
        <v>46930</v>
      </c>
      <c r="J32" s="772">
        <v>0.73335648963578937</v>
      </c>
    </row>
    <row r="33" spans="4:10" x14ac:dyDescent="0.2">
      <c r="D33" s="776" t="str">
        <v>GBPSB6L14Y_S6L12L_Quote_rh</v>
      </c>
      <c r="E33" s="776" t="str">
        <f>SUBSTITUTE(SUBSTITUTE(_xll.qlRateHelperQuoteName(,D33),"_S6L12L",""),"6L","12LBASIS")</f>
        <v>GBPSB12LBASIS14Y_Quote</v>
      </c>
      <c r="F33" s="775">
        <f>_xll.qlRateHelperRate(,$D33)</f>
        <v>2.3917194819466643E-2</v>
      </c>
      <c r="G33" s="775" t="str">
        <f ca="1">IF(ISERROR(_xll.qlSwapRateHelperSpread($D33)),IF(ISERROR(_xll.qlFuturesRateHelperConvexityAdjustment($D33)),"--",_xll.qlFuturesRateHelperConvexityAdjustment($D33)),_xll.qlSwapRateHelperSpread($D33))</f>
        <v>--</v>
      </c>
      <c r="H33" s="774">
        <f>_xll.qlRateHelperEarliestDate(,$D33)</f>
        <v>42180</v>
      </c>
      <c r="I33" s="773">
        <f>_xll.qlRateHelperLatestDate(,$D33)</f>
        <v>47294</v>
      </c>
      <c r="J33" s="772">
        <v>0.7129201506762709</v>
      </c>
    </row>
    <row r="34" spans="4:10" x14ac:dyDescent="0.2">
      <c r="D34" s="776" t="str">
        <v>GBPSB6L15Y_S6L12L_Quote_rh</v>
      </c>
      <c r="E34" s="776" t="str">
        <f>SUBSTITUTE(SUBSTITUTE(_xll.qlRateHelperQuoteName(,D34),"_S6L12L",""),"6L","12LBASIS")</f>
        <v>GBPSB12LBASIS15Y_Quote</v>
      </c>
      <c r="F34" s="775">
        <f>_xll.qlRateHelperRate(,$D34)</f>
        <v>2.4157692210987059E-2</v>
      </c>
      <c r="G34" s="775" t="str">
        <f ca="1">IF(ISERROR(_xll.qlSwapRateHelperSpread($D34)),IF(ISERROR(_xll.qlFuturesRateHelperConvexityAdjustment($D34)),"--",_xll.qlFuturesRateHelperConvexityAdjustment($D34)),_xll.qlSwapRateHelperSpread($D34))</f>
        <v>--</v>
      </c>
      <c r="H34" s="774">
        <f>_xll.qlRateHelperEarliestDate(,$D34)</f>
        <v>42180</v>
      </c>
      <c r="I34" s="773">
        <f>_xll.qlRateHelperLatestDate(,$D34)</f>
        <v>47659</v>
      </c>
      <c r="J34" s="772">
        <v>0.69322116124091404</v>
      </c>
    </row>
    <row r="35" spans="4:10" x14ac:dyDescent="0.2">
      <c r="D35" s="776" t="str">
        <v>GBPSB6L16Y_S6L12L_Quote_rh</v>
      </c>
      <c r="E35" s="776" t="str">
        <f>SUBSTITUTE(SUBSTITUTE(_xll.qlRateHelperQuoteName(,D35),"_S6L12L",""),"6L","12LBASIS")</f>
        <v>GBPSB12LBASIS16Y_Quote</v>
      </c>
      <c r="F35" s="775">
        <f>_xll.qlRateHelperRate(,$D35)</f>
        <v>2.433738575096563E-2</v>
      </c>
      <c r="G35" s="775" t="str">
        <f ca="1">IF(ISERROR(_xll.qlSwapRateHelperSpread($D35)),IF(ISERROR(_xll.qlFuturesRateHelperConvexityAdjustment($D35)),"--",_xll.qlFuturesRateHelperConvexityAdjustment($D35)),_xll.qlSwapRateHelperSpread($D35))</f>
        <v>--</v>
      </c>
      <c r="H35" s="774">
        <f>_xll.qlRateHelperEarliestDate(,$D35)</f>
        <v>42180</v>
      </c>
      <c r="I35" s="773">
        <f>_xll.qlRateHelperLatestDate(,$D35)</f>
        <v>48024</v>
      </c>
      <c r="J35" s="772">
        <v>0.67445420109143361</v>
      </c>
    </row>
    <row r="36" spans="4:10" x14ac:dyDescent="0.2">
      <c r="D36" s="776" t="str">
        <v>GBPSB6L17Y_S6L12L_Quote_rh</v>
      </c>
      <c r="E36" s="776" t="str">
        <f>SUBSTITUTE(SUBSTITUTE(_xll.qlRateHelperQuoteName(,D36),"_S6L12L",""),"6L","12LBASIS")</f>
        <v>GBPSB12LBASIS17Y_Quote</v>
      </c>
      <c r="F36" s="775">
        <f>_xll.qlRateHelperRate(,$D36)</f>
        <v>2.4467363061199177E-2</v>
      </c>
      <c r="G36" s="775" t="str">
        <f ca="1">IF(ISERROR(_xll.qlSwapRateHelperSpread($D36)),IF(ISERROR(_xll.qlFuturesRateHelperConvexityAdjustment($D36)),"--",_xll.qlFuturesRateHelperConvexityAdjustment($D36)),_xll.qlSwapRateHelperSpread($D36))</f>
        <v>--</v>
      </c>
      <c r="H36" s="774">
        <f>_xll.qlRateHelperEarliestDate(,$D36)</f>
        <v>42180</v>
      </c>
      <c r="I36" s="773">
        <f>_xll.qlRateHelperLatestDate(,$D36)</f>
        <v>48390</v>
      </c>
      <c r="J36" s="772">
        <v>0.65653259850395373</v>
      </c>
    </row>
    <row r="37" spans="4:10" x14ac:dyDescent="0.2">
      <c r="D37" s="776" t="str">
        <v>GBPSB6L18Y_S6L12L_Quote_rh</v>
      </c>
      <c r="E37" s="776" t="str">
        <f>SUBSTITUTE(SUBSTITUTE(_xll.qlRateHelperQuoteName(,D37),"_S6L12L",""),"6L","12LBASIS")</f>
        <v>GBPSB12LBASIS18Y_Quote</v>
      </c>
      <c r="F37" s="775">
        <f>_xll.qlRateHelperRate(,$D37)</f>
        <v>2.4558114402627583E-2</v>
      </c>
      <c r="G37" s="775" t="str">
        <f ca="1">IF(ISERROR(_xll.qlSwapRateHelperSpread($D37)),IF(ISERROR(_xll.qlFuturesRateHelperConvexityAdjustment($D37)),"--",_xll.qlFuturesRateHelperConvexityAdjustment($D37)),_xll.qlSwapRateHelperSpread($D37))</f>
        <v>--</v>
      </c>
      <c r="H37" s="774">
        <f>_xll.qlRateHelperEarliestDate(,$D37)</f>
        <v>42180</v>
      </c>
      <c r="I37" s="773">
        <f>_xll.qlRateHelperLatestDate(,$D37)</f>
        <v>48757</v>
      </c>
      <c r="J37" s="772">
        <v>0.63939116888141534</v>
      </c>
    </row>
    <row r="38" spans="4:10" x14ac:dyDescent="0.2">
      <c r="D38" s="776" t="str">
        <v>GBPSB6L19Y_S6L12L_Quote_rh</v>
      </c>
      <c r="E38" s="776" t="str">
        <f>SUBSTITUTE(SUBSTITUTE(_xll.qlRateHelperQuoteName(,D38),"_S6L12L",""),"6L","12LBASIS")</f>
        <v>GBPSB12LBASIS19Y_Quote</v>
      </c>
      <c r="F38" s="775">
        <f>_xll.qlRateHelperRate(,$D38)</f>
        <v>2.4616815369607394E-2</v>
      </c>
      <c r="G38" s="775" t="str">
        <f ca="1">IF(ISERROR(_xll.qlSwapRateHelperSpread($D38)),IF(ISERROR(_xll.qlFuturesRateHelperConvexityAdjustment($D38)),"--",_xll.qlFuturesRateHelperConvexityAdjustment($D38)),_xll.qlSwapRateHelperSpread($D38))</f>
        <v>--</v>
      </c>
      <c r="H38" s="774">
        <f>_xll.qlRateHelperEarliestDate(,$D38)</f>
        <v>42180</v>
      </c>
      <c r="I38" s="773">
        <f>_xll.qlRateHelperLatestDate(,$D38)</f>
        <v>49121</v>
      </c>
      <c r="J38" s="772">
        <v>0.62315080218381258</v>
      </c>
    </row>
    <row r="39" spans="4:10" x14ac:dyDescent="0.2">
      <c r="D39" s="776" t="str">
        <v>GBPSB6L20Y_S6L12L_Quote_rh</v>
      </c>
      <c r="E39" s="776" t="str">
        <f>SUBSTITUTE(SUBSTITUTE(_xll.qlRateHelperQuoteName(,D39),"_S6L12L",""),"6L","12LBASIS")</f>
        <v>GBPSB12LBASIS20Y_Quote</v>
      </c>
      <c r="F39" s="775">
        <f>_xll.qlRateHelperRate(,$D39)</f>
        <v>2.4650803847512191E-2</v>
      </c>
      <c r="G39" s="775" t="str">
        <f ca="1">IF(ISERROR(_xll.qlSwapRateHelperSpread($D39)),IF(ISERROR(_xll.qlFuturesRateHelperConvexityAdjustment($D39)),"--",_xll.qlFuturesRateHelperConvexityAdjustment($D39)),_xll.qlSwapRateHelperSpread($D39))</f>
        <v>--</v>
      </c>
      <c r="H39" s="774">
        <f>_xll.qlRateHelperEarliestDate(,$D39)</f>
        <v>42180</v>
      </c>
      <c r="I39" s="773">
        <f>_xll.qlRateHelperLatestDate(,$D39)</f>
        <v>49485</v>
      </c>
      <c r="J39" s="772">
        <v>0.60761099086974557</v>
      </c>
    </row>
    <row r="40" spans="4:10" x14ac:dyDescent="0.2">
      <c r="D40" s="776" t="str">
        <v>GBPSB6L21Y_S6L12L_Quote_rh</v>
      </c>
      <c r="E40" s="776" t="str">
        <f>SUBSTITUTE(SUBSTITUTE(_xll.qlRateHelperQuoteName(,D40),"_S6L12L",""),"6L","12LBASIS")</f>
        <v>GBPSB12LBASIS21Y_Quote</v>
      </c>
      <c r="F40" s="775">
        <f>_xll.qlRateHelperRate(,$D40)</f>
        <v>2.4665190812478567E-2</v>
      </c>
      <c r="G40" s="775" t="str">
        <f ca="1">IF(ISERROR(_xll.qlSwapRateHelperSpread($D40)),IF(ISERROR(_xll.qlFuturesRateHelperConvexityAdjustment($D40)),"--",_xll.qlFuturesRateHelperConvexityAdjustment($D40)),_xll.qlSwapRateHelperSpread($D40))</f>
        <v>--</v>
      </c>
      <c r="H40" s="774">
        <f>_xll.qlRateHelperEarliestDate(,$D40)</f>
        <v>42180</v>
      </c>
      <c r="I40" s="773">
        <f>_xll.qlRateHelperLatestDate(,$D40)</f>
        <v>49851</v>
      </c>
      <c r="J40" s="772">
        <v>0.59263955256166134</v>
      </c>
    </row>
    <row r="41" spans="4:10" x14ac:dyDescent="0.2">
      <c r="D41" s="776" t="str">
        <v>GBPSB6L22Y_S6L12L_Quote_rh</v>
      </c>
      <c r="E41" s="776" t="str">
        <f>SUBSTITUTE(SUBSTITUTE(_xll.qlRateHelperQuoteName(,D41),"_S6L12L",""),"6L","12LBASIS")</f>
        <v>GBPSB12LBASIS22Y_Quote</v>
      </c>
      <c r="F41" s="775">
        <f>_xll.qlRateHelperRate(,$D41)</f>
        <v>2.4664248391439849E-2</v>
      </c>
      <c r="G41" s="775" t="str">
        <f ca="1">IF(ISERROR(_xll.qlSwapRateHelperSpread($D41)),IF(ISERROR(_xll.qlFuturesRateHelperConvexityAdjustment($D41)),"--",_xll.qlFuturesRateHelperConvexityAdjustment($D41)),_xll.qlSwapRateHelperSpread($D41))</f>
        <v>--</v>
      </c>
      <c r="H41" s="774">
        <f>_xll.qlRateHelperEarliestDate(,$D41)</f>
        <v>42180</v>
      </c>
      <c r="I41" s="773">
        <f>_xll.qlRateHelperLatestDate(,$D41)</f>
        <v>50216</v>
      </c>
      <c r="J41" s="772">
        <v>0.57830645241732126</v>
      </c>
    </row>
    <row r="42" spans="4:10" x14ac:dyDescent="0.2">
      <c r="D42" s="776" t="str">
        <v>GBPSB6L23Y_S6L12L_Quote_rh</v>
      </c>
      <c r="E42" s="776" t="str">
        <f>SUBSTITUTE(SUBSTITUTE(_xll.qlRateHelperQuoteName(,D42),"_S6L12L",""),"6L","12LBASIS")</f>
        <v>GBPSB12LBASIS23Y_Quote</v>
      </c>
      <c r="F42" s="775">
        <f>_xll.qlRateHelperRate(,$D42)</f>
        <v>2.4652211030670133E-2</v>
      </c>
      <c r="G42" s="775" t="str">
        <f ca="1">IF(ISERROR(_xll.qlSwapRateHelperSpread($D42)),IF(ISERROR(_xll.qlFuturesRateHelperConvexityAdjustment($D42)),"--",_xll.qlFuturesRateHelperConvexityAdjustment($D42)),_xll.qlSwapRateHelperSpread($D42))</f>
        <v>--</v>
      </c>
      <c r="H42" s="774">
        <f>_xll.qlRateHelperEarliestDate(,$D42)</f>
        <v>42180</v>
      </c>
      <c r="I42" s="773">
        <f>_xll.qlRateHelperLatestDate(,$D42)</f>
        <v>50581</v>
      </c>
      <c r="J42" s="772">
        <v>0.56451042297326059</v>
      </c>
    </row>
    <row r="43" spans="4:10" x14ac:dyDescent="0.2">
      <c r="D43" s="776" t="str">
        <v>GBPSB6L24Y_S6L12L_Quote_rh</v>
      </c>
      <c r="E43" s="776" t="str">
        <f>SUBSTITUTE(SUBSTITUTE(_xll.qlRateHelperQuoteName(,D43),"_S6L12L",""),"6L","12LBASIS")</f>
        <v>GBPSB12LBASIS24Y_Quote</v>
      </c>
      <c r="F43" s="775">
        <f>_xll.qlRateHelperRate(,$D43)</f>
        <v>2.4632546007583245E-2</v>
      </c>
      <c r="G43" s="775" t="str">
        <f ca="1">IF(ISERROR(_xll.qlSwapRateHelperSpread($D43)),IF(ISERROR(_xll.qlFuturesRateHelperConvexityAdjustment($D43)),"--",_xll.qlFuturesRateHelperConvexityAdjustment($D43)),_xll.qlSwapRateHelperSpread($D43))</f>
        <v>--</v>
      </c>
      <c r="H43" s="774">
        <f>_xll.qlRateHelperEarliestDate(,$D43)</f>
        <v>42180</v>
      </c>
      <c r="I43" s="773">
        <f>_xll.qlRateHelperLatestDate(,$D43)</f>
        <v>50948</v>
      </c>
      <c r="J43" s="772">
        <v>0.55112194666228775</v>
      </c>
    </row>
    <row r="44" spans="4:10" x14ac:dyDescent="0.2">
      <c r="D44" s="776" t="str">
        <v>GBPSB6L25Y_S6L12L_Quote_rh</v>
      </c>
      <c r="E44" s="776" t="str">
        <f>SUBSTITUTE(SUBSTITUTE(_xll.qlRateHelperQuoteName(,D44),"_S6L12L",""),"6L","12LBASIS")</f>
        <v>GBPSB12LBASIS25Y_Quote</v>
      </c>
      <c r="F44" s="775">
        <f>_xll.qlRateHelperRate(,$D44)</f>
        <v>2.4608141819576337E-2</v>
      </c>
      <c r="G44" s="775" t="str">
        <f ca="1">IF(ISERROR(_xll.qlSwapRateHelperSpread($D44)),IF(ISERROR(_xll.qlFuturesRateHelperConvexityAdjustment($D44)),"--",_xll.qlFuturesRateHelperConvexityAdjustment($D44)),_xll.qlSwapRateHelperSpread($D44))</f>
        <v>--</v>
      </c>
      <c r="H44" s="774">
        <f>_xll.qlRateHelperEarliestDate(,$D44)</f>
        <v>42180</v>
      </c>
      <c r="I44" s="773">
        <f>_xll.qlRateHelperLatestDate(,$D44)</f>
        <v>51312</v>
      </c>
      <c r="J44" s="772">
        <v>0.53827323318705345</v>
      </c>
    </row>
    <row r="45" spans="4:10" x14ac:dyDescent="0.2">
      <c r="D45" s="776" t="str">
        <v>GBPSB6L26Y_S6L12L_Quote_rh</v>
      </c>
      <c r="E45" s="776" t="str">
        <f>SUBSTITUTE(SUBSTITUTE(_xll.qlRateHelperQuoteName(,D45),"_S6L12L",""),"6L","12LBASIS")</f>
        <v>GBPSB12LBASIS26Y_Quote</v>
      </c>
      <c r="F45" s="775">
        <f>_xll.qlRateHelperRate(,$D45)</f>
        <v>2.4580972609195742E-2</v>
      </c>
      <c r="G45" s="775" t="str">
        <f ca="1">IF(ISERROR(_xll.qlSwapRateHelperSpread($D45)),IF(ISERROR(_xll.qlFuturesRateHelperConvexityAdjustment($D45)),"--",_xll.qlFuturesRateHelperConvexityAdjustment($D45)),_xll.qlSwapRateHelperSpread($D45))</f>
        <v>--</v>
      </c>
      <c r="H45" s="774">
        <f>_xll.qlRateHelperEarliestDate(,$D45)</f>
        <v>42180</v>
      </c>
      <c r="I45" s="773">
        <f>_xll.qlRateHelperLatestDate(,$D45)</f>
        <v>51677</v>
      </c>
      <c r="J45" s="772">
        <v>0.52577596272148319</v>
      </c>
    </row>
    <row r="46" spans="4:10" x14ac:dyDescent="0.2">
      <c r="D46" s="776" t="str">
        <v>GBPSB6L27Y_S6L12L_Quote_rh</v>
      </c>
      <c r="E46" s="776" t="str">
        <f>SUBSTITUTE(SUBSTITUTE(_xll.qlRateHelperQuoteName(,D46),"_S6L12L",""),"6L","12LBASIS")</f>
        <v>GBPSB12LBASIS27Y_Quote</v>
      </c>
      <c r="F46" s="775">
        <f>_xll.qlRateHelperRate(,$D46)</f>
        <v>2.4550332746551128E-2</v>
      </c>
      <c r="G46" s="775" t="str">
        <f ca="1">IF(ISERROR(_xll.qlSwapRateHelperSpread($D46)),IF(ISERROR(_xll.qlFuturesRateHelperConvexityAdjustment($D46)),"--",_xll.qlFuturesRateHelperConvexityAdjustment($D46)),_xll.qlSwapRateHelperSpread($D46))</f>
        <v>--</v>
      </c>
      <c r="H46" s="774">
        <f>_xll.qlRateHelperEarliestDate(,$D46)</f>
        <v>42180</v>
      </c>
      <c r="I46" s="773">
        <f>_xll.qlRateHelperLatestDate(,$D46)</f>
        <v>52042</v>
      </c>
      <c r="J46" s="772">
        <v>0.51367425563824509</v>
      </c>
    </row>
    <row r="47" spans="4:10" x14ac:dyDescent="0.2">
      <c r="D47" s="776" t="str">
        <v>GBPSB6L28Y_S6L12L_Quote_rh</v>
      </c>
      <c r="E47" s="776" t="str">
        <f>SUBSTITUTE(SUBSTITUTE(_xll.qlRateHelperQuoteName(,D47),"_S6L12L",""),"6L","12LBASIS")</f>
        <v>GBPSB12LBASIS28Y_Quote</v>
      </c>
      <c r="F47" s="775">
        <f>_xll.qlRateHelperRate(,$D47)</f>
        <v>2.451505109015889E-2</v>
      </c>
      <c r="G47" s="775" t="str">
        <f ca="1">IF(ISERROR(_xll.qlSwapRateHelperSpread($D47)),IF(ISERROR(_xll.qlFuturesRateHelperConvexityAdjustment($D47)),"--",_xll.qlFuturesRateHelperConvexityAdjustment($D47)),_xll.qlSwapRateHelperSpread($D47))</f>
        <v>--</v>
      </c>
      <c r="H47" s="774">
        <f>_xll.qlRateHelperEarliestDate(,$D47)</f>
        <v>42180</v>
      </c>
      <c r="I47" s="773">
        <f>_xll.qlRateHelperLatestDate(,$D47)</f>
        <v>52407</v>
      </c>
      <c r="J47" s="772">
        <v>0.50198562579312223</v>
      </c>
    </row>
    <row r="48" spans="4:10" x14ac:dyDescent="0.2">
      <c r="D48" s="776" t="str">
        <v>GBPSB6L29Y_S6L12L_Quote_rh</v>
      </c>
      <c r="E48" s="776" t="str">
        <f>SUBSTITUTE(SUBSTITUTE(_xll.qlRateHelperQuoteName(,D48),"_S6L12L",""),"6L","12LBASIS")</f>
        <v>GBPSB12LBASIS29Y_Quote</v>
      </c>
      <c r="F48" s="775">
        <f>_xll.qlRateHelperRate(,$D48)</f>
        <v>2.4473870049947884E-2</v>
      </c>
      <c r="G48" s="775" t="str">
        <f ca="1">IF(ISERROR(_xll.qlSwapRateHelperSpread($D48)),IF(ISERROR(_xll.qlFuturesRateHelperConvexityAdjustment($D48)),"--",_xll.qlFuturesRateHelperConvexityAdjustment($D48)),_xll.qlSwapRateHelperSpread($D48))</f>
        <v>--</v>
      </c>
      <c r="H48" s="774">
        <f>_xll.qlRateHelperEarliestDate(,$D48)</f>
        <v>42180</v>
      </c>
      <c r="I48" s="773">
        <f>_xll.qlRateHelperLatestDate(,$D48)</f>
        <v>52775</v>
      </c>
      <c r="J48" s="772">
        <v>0.49063341182881426</v>
      </c>
    </row>
    <row r="49" spans="4:10" x14ac:dyDescent="0.2">
      <c r="D49" s="776" t="str">
        <v>GBPSB6L30Y_S6L12L_Quote_rh</v>
      </c>
      <c r="E49" s="776" t="str">
        <f>SUBSTITUTE(SUBSTITUTE(_xll.qlRateHelperQuoteName(,D49),"_S6L12L",""),"6L","12LBASIS")</f>
        <v>GBPSB12LBASIS30Y_Quote</v>
      </c>
      <c r="F49" s="775">
        <f>_xll.qlRateHelperRate(,$D49)</f>
        <v>2.4426379784223896E-2</v>
      </c>
      <c r="G49" s="775" t="str">
        <f ca="1">IF(ISERROR(_xll.qlSwapRateHelperSpread($D49)),IF(ISERROR(_xll.qlFuturesRateHelperConvexityAdjustment($D49)),"--",_xll.qlFuturesRateHelperConvexityAdjustment($D49)),_xll.qlSwapRateHelperSpread($D49))</f>
        <v>--</v>
      </c>
      <c r="H49" s="774">
        <f>_xll.qlRateHelperEarliestDate(,$D49)</f>
        <v>42180</v>
      </c>
      <c r="I49" s="773">
        <f>_xll.qlRateHelperLatestDate(,$D49)</f>
        <v>53139</v>
      </c>
      <c r="J49" s="772">
        <v>0.47985167835367043</v>
      </c>
    </row>
    <row r="50" spans="4:10" x14ac:dyDescent="0.2">
      <c r="D50" s="776" t="str">
        <v>GBPSB6L35Y_S6L12L_Quote_rh</v>
      </c>
      <c r="E50" s="776" t="str">
        <f>SUBSTITUTE(SUBSTITUTE(_xll.qlRateHelperQuoteName(,D50),"_S6L12L",""),"6L","12LBASIS")</f>
        <v>GBPSB12LBASIS35Y_Quote</v>
      </c>
      <c r="F50" s="775">
        <f>_xll.qlRateHelperRate(,$D50)</f>
        <v>2.411097350270144E-2</v>
      </c>
      <c r="G50" s="775" t="str">
        <f ca="1">IF(ISERROR(_xll.qlSwapRateHelperSpread($D50)),IF(ISERROR(_xll.qlFuturesRateHelperConvexityAdjustment($D50)),"--",_xll.qlFuturesRateHelperConvexityAdjustment($D50)),_xll.qlSwapRateHelperSpread($D50))</f>
        <v>--</v>
      </c>
      <c r="H50" s="774">
        <f>_xll.qlRateHelperEarliestDate(,$D50)</f>
        <v>42180</v>
      </c>
      <c r="I50" s="773">
        <f>_xll.qlRateHelperLatestDate(,$D50)</f>
        <v>54966</v>
      </c>
      <c r="J50" s="772">
        <v>0.43180978333791087</v>
      </c>
    </row>
    <row r="51" spans="4:10" x14ac:dyDescent="0.2">
      <c r="D51" s="776" t="str">
        <v>GBPSB6L40Y_S6L12L_Quote_rh</v>
      </c>
      <c r="E51" s="776" t="str">
        <f>SUBSTITUTE(SUBSTITUTE(_xll.qlRateHelperQuoteName(,D51),"_S6L12L",""),"6L","12LBASIS")</f>
        <v>GBPSB12LBASIS40Y_Quote</v>
      </c>
      <c r="F51" s="775">
        <f>_xll.qlRateHelperRate(,$D51)</f>
        <v>2.3771642274481766E-2</v>
      </c>
      <c r="G51" s="775" t="str">
        <f ca="1">IF(ISERROR(_xll.qlSwapRateHelperSpread($D51)),IF(ISERROR(_xll.qlFuturesRateHelperConvexityAdjustment($D51)),"--",_xll.qlFuturesRateHelperConvexityAdjustment($D51)),_xll.qlSwapRateHelperSpread($D51))</f>
        <v>--</v>
      </c>
      <c r="H51" s="774">
        <f>_xll.qlRateHelperEarliestDate(,$D51)</f>
        <v>42180</v>
      </c>
      <c r="I51" s="773">
        <f>_xll.qlRateHelperLatestDate(,$D51)</f>
        <v>56790</v>
      </c>
      <c r="J51" s="772">
        <v>0.39106383570243902</v>
      </c>
    </row>
    <row r="52" spans="4:10" x14ac:dyDescent="0.2">
      <c r="D52" s="776" t="str">
        <v>GBPSB6L50Y_S6L12L_Quote_rh</v>
      </c>
      <c r="E52" s="776" t="str">
        <f>SUBSTITUTE(SUBSTITUTE(_xll.qlRateHelperQuoteName(,D52),"_S6L12L",""),"6L","12LBASIS")</f>
        <v>GBPSB12LBASIS50Y_Quote</v>
      </c>
      <c r="F52" s="775">
        <f>_xll.qlRateHelperRate(,$D52)</f>
        <v>2.3327791493675948E-2</v>
      </c>
      <c r="G52" s="775" t="str">
        <f ca="1">IF(ISERROR(_xll.qlSwapRateHelperSpread($D52)),IF(ISERROR(_xll.qlFuturesRateHelperConvexityAdjustment($D52)),"--",_xll.qlFuturesRateHelperConvexityAdjustment($D52)),_xll.qlSwapRateHelperSpread($D52))</f>
        <v>--</v>
      </c>
      <c r="H52" s="774">
        <f>_xll.qlRateHelperEarliestDate(,$D52)</f>
        <v>42180</v>
      </c>
      <c r="I52" s="773">
        <f>_xll.qlRateHelperLatestDate(,$D52)</f>
        <v>60443</v>
      </c>
      <c r="J52" s="772">
        <v>0.3197792343544541</v>
      </c>
    </row>
    <row r="53" spans="4:10" x14ac:dyDescent="0.2">
      <c r="D53" s="776" t="str">
        <v>GBPSB6L60Y_S6L12L_Quote_rh</v>
      </c>
      <c r="E53" s="776" t="str">
        <f>SUBSTITUTE(SUBSTITUTE(_xll.qlRateHelperQuoteName(,D53),"_S6L12L",""),"6L","12LBASIS")</f>
        <v>GBPSB12LBASIS60Y_Quote</v>
      </c>
      <c r="F53" s="775">
        <f>_xll.qlRateHelperRate(,$D53)</f>
        <v>2.3274420679101519E-2</v>
      </c>
      <c r="G53" s="775" t="str">
        <f ca="1">IF(ISERROR(_xll.qlSwapRateHelperSpread($D53)),IF(ISERROR(_xll.qlFuturesRateHelperConvexityAdjustment($D53)),"--",_xll.qlFuturesRateHelperConvexityAdjustment($D53)),_xll.qlSwapRateHelperSpread($D53))</f>
        <v>--</v>
      </c>
      <c r="H53" s="774">
        <f>_xll.qlRateHelperEarliestDate(,$D53)</f>
        <v>42180</v>
      </c>
      <c r="I53" s="773">
        <f>_xll.qlRateHelperLatestDate(,$D53)</f>
        <v>64095</v>
      </c>
      <c r="J53" s="772">
        <v>0.25494195173041928</v>
      </c>
    </row>
    <row r="54" spans="4:10" x14ac:dyDescent="0.2">
      <c r="D54" s="776" t="e">
        <v>#N/A</v>
      </c>
      <c r="E54" s="776" t="e">
        <f>SUBSTITUTE(SUBSTITUTE(_xll.qlRateHelperQuoteName(,D54),"_S6L12L",""),"6L","12LBASIS")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row>
    <row r="55" spans="4:10" x14ac:dyDescent="0.2">
      <c r="D55" s="776" t="e">
        <v>#N/A</v>
      </c>
      <c r="E55" s="776" t="e">
        <f>SUBSTITUTE(SUBSTITUTE(_xll.qlRateHelperQuoteName(,D55),"_S6L12L",""),"6L","12LBASIS")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row>
    <row r="56" spans="4:10" x14ac:dyDescent="0.2">
      <c r="D56" s="776" t="e">
        <v>#N/A</v>
      </c>
      <c r="E56" s="776" t="e">
        <f>SUBSTITUTE(SUBSTITUTE(_xll.qlRateHelperQuoteName(,D56),"_S6L12L",""),"6L","12LBASIS")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row>
    <row r="57" spans="4:10" x14ac:dyDescent="0.2">
      <c r="D57" s="776" t="e">
        <v>#N/A</v>
      </c>
      <c r="E57" s="776" t="e">
        <f>SUBSTITUTE(SUBSTITUTE(_xll.qlRateHelperQuoteName(,D57),"_S6L12L",""),"6L","12LBASIS")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row>
    <row r="58" spans="4:10" x14ac:dyDescent="0.2">
      <c r="D58" s="776" t="e">
        <v>#N/A</v>
      </c>
      <c r="E58" s="776" t="e">
        <f>SUBSTITUTE(SUBSTITUTE(_xll.qlRateHelperQuoteName(,D58),"_S6L12L",""),"6L","12LBASIS")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row>
    <row r="59" spans="4:10" x14ac:dyDescent="0.2">
      <c r="D59" s="776" t="e">
        <v>#N/A</v>
      </c>
      <c r="E59" s="776" t="e">
        <f>SUBSTITUTE(SUBSTITUTE(_xll.qlRateHelperQuoteName(,D59),"_S6L12L",""),"6L","12LBASIS")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row>
    <row r="60" spans="4:10" x14ac:dyDescent="0.2">
      <c r="D60" s="776" t="e">
        <v>#N/A</v>
      </c>
      <c r="E60" s="776" t="e">
        <f>SUBSTITUTE(SUBSTITUTE(_xll.qlRateHelperQuoteName(,D60),"_S6L12L",""),"6L","12LBASIS")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row>
    <row r="61" spans="4:10" x14ac:dyDescent="0.2">
      <c r="D61" s="776" t="e">
        <v>#N/A</v>
      </c>
      <c r="E61" s="776" t="e">
        <f>SUBSTITUTE(SUBSTITUTE(_xll.qlRateHelperQuoteName(,D61),"_S6L12L",""),"6L","12LBASIS")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row>
    <row r="62" spans="4:10" x14ac:dyDescent="0.2">
      <c r="D62" s="776" t="e">
        <v>#N/A</v>
      </c>
      <c r="E62" s="776" t="e">
        <f>SUBSTITUTE(SUBSTITUTE(_xll.qlRateHelperQuoteName(,D62),"_S6L12L",""),"6L","12LBASIS")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row>
    <row r="63" spans="4:10" x14ac:dyDescent="0.2">
      <c r="D63" s="776" t="e">
        <v>#N/A</v>
      </c>
      <c r="E63" s="776" t="e">
        <f>SUBSTITUTE(SUBSTITUTE(_xll.qlRateHelperQuoteName(,D63),"_S6L12L",""),"6L","12LBASIS")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row>
    <row r="64" spans="4:10" x14ac:dyDescent="0.2">
      <c r="D64" s="776" t="e">
        <v>#N/A</v>
      </c>
      <c r="E64" s="776" t="e">
        <f>SUBSTITUTE(SUBSTITUTE(_xll.qlRateHelperQuoteName(,D64),"_S6L12L",""),"6L","12LBASIS")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row>
    <row r="65" spans="4:10" x14ac:dyDescent="0.2">
      <c r="D65" s="776" t="e">
        <v>#N/A</v>
      </c>
      <c r="E65" s="776" t="e">
        <f>SUBSTITUTE(SUBSTITUTE(_xll.qlRateHelperQuoteName(,D65),"_S6L12L",""),"6L","12LBASIS")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row>
    <row r="66" spans="4:10" x14ac:dyDescent="0.2">
      <c r="D66" s="776" t="e">
        <v>#N/A</v>
      </c>
      <c r="E66" s="776" t="e">
        <f>SUBSTITUTE(SUBSTITUTE(_xll.qlRateHelperQuoteName(,D66),"_S6L12L",""),"6L","12LBASIS")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row>
    <row r="67" spans="4:10" x14ac:dyDescent="0.2">
      <c r="D67" s="776" t="e">
        <v>#N/A</v>
      </c>
      <c r="E67" s="776" t="e">
        <f>SUBSTITUTE(SUBSTITUTE(_xll.qlRateHelperQuoteName(,D67),"_S6L12L",""),"6L","12LBASIS")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row>
    <row r="68" spans="4:10" x14ac:dyDescent="0.2">
      <c r="D68" s="776" t="e">
        <v>#N/A</v>
      </c>
      <c r="E68" s="776" t="e">
        <f>SUBSTITUTE(SUBSTITUTE(_xll.qlRateHelperQuoteName(,D68),"_S6L12L",""),"6L","12LBASIS")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row>
    <row r="69" spans="4:10" x14ac:dyDescent="0.2">
      <c r="D69" s="776" t="e">
        <v>#N/A</v>
      </c>
      <c r="E69" s="776" t="e">
        <f>SUBSTITUTE(SUBSTITUTE(_xll.qlRateHelperQuoteName(,D69),"_S6L12L",""),"6L","12LBASIS")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row>
    <row r="70" spans="4:10" x14ac:dyDescent="0.2">
      <c r="D70" s="776" t="e">
        <v>#N/A</v>
      </c>
      <c r="E70" s="776" t="e">
        <f>SUBSTITUTE(SUBSTITUTE(_xll.qlRateHelperQuoteName(,D70),"_S6L12L",""),"6L","12LBASIS")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row>
    <row r="71" spans="4:10" x14ac:dyDescent="0.2">
      <c r="D71" s="776" t="e">
        <v>#N/A</v>
      </c>
      <c r="E71" s="776" t="e">
        <f>SUBSTITUTE(SUBSTITUTE(_xll.qlRateHelperQuoteName(,D71),"_S6L12L",""),"6L","12LBASIS")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row>
    <row r="72" spans="4:10" x14ac:dyDescent="0.2">
      <c r="D72" s="776" t="e">
        <v>#N/A</v>
      </c>
      <c r="E72" s="776" t="e">
        <f>SUBSTITUTE(SUBSTITUTE(_xll.qlRateHelperQuoteName(,D72),"_S6L12L",""),"6L","12LBASIS")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row>
    <row r="73" spans="4:10" x14ac:dyDescent="0.2">
      <c r="D73" s="776" t="e">
        <v>#N/A</v>
      </c>
      <c r="E73" s="776" t="e">
        <f>SUBSTITUTE(SUBSTITUTE(_xll.qlRateHelperQuoteName(,D73),"_S6L12L",""),"6L","12LBASIS")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row>
    <row r="74" spans="4:10" x14ac:dyDescent="0.2">
      <c r="D74" s="776" t="e">
        <v>#N/A</v>
      </c>
      <c r="E74" s="776" t="e">
        <f>SUBSTITUTE(SUBSTITUTE(_xll.qlRateHelperQuoteName(,D74),"_S6L12L",""),"6L","12LBASIS")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row>
    <row r="75" spans="4:10" x14ac:dyDescent="0.2">
      <c r="D75" s="776" t="e">
        <v>#N/A</v>
      </c>
      <c r="E75" s="776" t="e">
        <f>SUBSTITUTE(SUBSTITUTE(_xll.qlRateHelperQuoteName(,D75),"_S6L12L",""),"6L","12LBASIS")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row>
    <row r="76" spans="4:10" x14ac:dyDescent="0.2">
      <c r="D76" s="776" t="e">
        <v>#N/A</v>
      </c>
      <c r="E76" s="776" t="e">
        <f>SUBSTITUTE(SUBSTITUTE(_xll.qlRateHelperQuoteName(,D76),"_S6L12L",""),"6L","12LBASIS")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row>
    <row r="77" spans="4:10" x14ac:dyDescent="0.2">
      <c r="D77" s="776" t="e">
        <v>#N/A</v>
      </c>
      <c r="E77" s="776" t="e">
        <f>SUBSTITUTE(SUBSTITUTE(_xll.qlRateHelperQuoteName(,D77),"_S6L12L",""),"6L","12LBASIS")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row>
    <row r="78" spans="4:10" x14ac:dyDescent="0.2">
      <c r="D78" s="776" t="e">
        <v>#N/A</v>
      </c>
      <c r="E78" s="776" t="e">
        <f>SUBSTITUTE(SUBSTITUTE(_xll.qlRateHelperQuoteName(,D78),"_S6L12L",""),"6L","12LBASIS")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row>
    <row r="79" spans="4:10" x14ac:dyDescent="0.2">
      <c r="D79" s="776" t="e">
        <v>#N/A</v>
      </c>
      <c r="E79" s="776" t="e">
        <f>SUBSTITUTE(SUBSTITUTE(_xll.qlRateHelperQuoteName(,D79),"_S6L12L",""),"6L","12LBASIS")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row>
    <row r="80" spans="4:10" x14ac:dyDescent="0.2">
      <c r="D80" s="776" t="e">
        <v>#N/A</v>
      </c>
      <c r="E80" s="776" t="e">
        <f>SUBSTITUTE(SUBSTITUTE(_xll.qlRateHelperQuoteName(,D80),"_S6L12L",""),"6L","12LBASIS")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row>
    <row r="81" spans="4:10" x14ac:dyDescent="0.2">
      <c r="D81" s="776" t="e">
        <v>#N/A</v>
      </c>
      <c r="E81" s="776" t="e">
        <f>SUBSTITUTE(SUBSTITUTE(_xll.qlRateHelperQuoteName(,D81),"_S6L12L",""),"6L","12LBASIS")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row>
    <row r="82" spans="4:10" x14ac:dyDescent="0.2">
      <c r="D82" s="776" t="e">
        <v>#N/A</v>
      </c>
      <c r="E82" s="776" t="e">
        <f>SUBSTITUTE(SUBSTITUTE(_xll.qlRateHelperQuoteName(,D82),"_S6L12L",""),"6L","12LBASIS")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row>
    <row r="83" spans="4:10" x14ac:dyDescent="0.2">
      <c r="D83" s="776" t="e">
        <v>#N/A</v>
      </c>
      <c r="E83" s="776" t="e">
        <f>SUBSTITUTE(SUBSTITUTE(_xll.qlRateHelperQuoteName(,D83),"_S6L12L",""),"6L","12LBASIS")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row>
    <row r="84" spans="4:10" x14ac:dyDescent="0.2">
      <c r="D84" s="776" t="e">
        <v>#N/A</v>
      </c>
      <c r="E84" s="776" t="e">
        <f>SUBSTITUTE(SUBSTITUTE(_xll.qlRateHelperQuoteName(,D84),"_S6L12L",""),"6L","12LBASIS")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row>
    <row r="85" spans="4:10" x14ac:dyDescent="0.2">
      <c r="D85" s="776" t="e">
        <v>#N/A</v>
      </c>
      <c r="E85" s="776" t="e">
        <f>SUBSTITUTE(SUBSTITUTE(_xll.qlRateHelperQuoteName(,D85),"_S6L12L",""),"6L","12LBASIS")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row>
    <row r="86" spans="4:10" x14ac:dyDescent="0.2">
      <c r="D86" s="776" t="e">
        <v>#N/A</v>
      </c>
      <c r="E86" s="776" t="e">
        <f>SUBSTITUTE(SUBSTITUTE(_xll.qlRateHelperQuoteName(,D86),"_S6L12L",""),"6L","12LBASIS")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row>
    <row r="87" spans="4:10" x14ac:dyDescent="0.2">
      <c r="D87" s="776" t="e">
        <v>#N/A</v>
      </c>
      <c r="E87" s="776" t="e">
        <f>SUBSTITUTE(SUBSTITUTE(_xll.qlRateHelperQuoteName(,D87),"_S6L12L",""),"6L","12LBASIS")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row>
    <row r="88" spans="4:10" x14ac:dyDescent="0.2">
      <c r="D88" s="776" t="e">
        <v>#N/A</v>
      </c>
      <c r="E88" s="776" t="e">
        <f>SUBSTITUTE(SUBSTITUTE(_xll.qlRateHelperQuoteName(,D88),"_S6L12L",""),"6L","12LBASIS")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row>
    <row r="89" spans="4:10" x14ac:dyDescent="0.2">
      <c r="D89" s="776" t="e">
        <v>#N/A</v>
      </c>
      <c r="E89" s="776" t="e">
        <f>SUBSTITUTE(SUBSTITUTE(_xll.qlRateHelperQuoteName(,D89),"_S6L12L",""),"6L","12LBASIS")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row>
    <row r="90" spans="4:10" x14ac:dyDescent="0.2">
      <c r="D90" s="776" t="e">
        <v>#N/A</v>
      </c>
      <c r="E90" s="776" t="e">
        <f>SUBSTITUTE(SUBSTITUTE(_xll.qlRateHelperQuoteName(,D90),"_S6L12L",""),"6L","12LBASIS")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row>
    <row r="91" spans="4:10" x14ac:dyDescent="0.2">
      <c r="D91" s="776" t="e">
        <v>#N/A</v>
      </c>
      <c r="E91" s="776" t="e">
        <f>SUBSTITUTE(SUBSTITUTE(_xll.qlRateHelperQuoteName(,D91),"_S6L12L",""),"6L","12LBASIS")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row>
    <row r="92" spans="4:10" x14ac:dyDescent="0.2">
      <c r="D92" s="776" t="e">
        <v>#N/A</v>
      </c>
      <c r="E92" s="776" t="e">
        <f>SUBSTITUTE(SUBSTITUTE(_xll.qlRateHelperQuoteName(,D92),"_S6L12L",""),"6L","12LBASIS")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row>
    <row r="93" spans="4:10" x14ac:dyDescent="0.2">
      <c r="D93" s="776" t="e">
        <v>#N/A</v>
      </c>
      <c r="E93" s="776" t="e">
        <f>SUBSTITUTE(SUBSTITUTE(_xll.qlRateHelperQuoteName(,D93),"_S6L12L",""),"6L","12LBASIS")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row>
    <row r="94" spans="4:10" x14ac:dyDescent="0.2">
      <c r="D94" s="776" t="e">
        <v>#N/A</v>
      </c>
      <c r="E94" s="776" t="e">
        <f>SUBSTITUTE(SUBSTITUTE(_xll.qlRateHelperQuoteName(,D94),"_S6L12L",""),"6L","12LBASIS")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row>
    <row r="95" spans="4:10" x14ac:dyDescent="0.2">
      <c r="D95" s="776" t="e">
        <v>#N/A</v>
      </c>
      <c r="E95" s="776" t="e">
        <f>SUBSTITUTE(SUBSTITUTE(_xll.qlRateHelperQuoteName(,D95),"_S6L12L",""),"6L","12LBASIS")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row>
    <row r="96" spans="4:10" x14ac:dyDescent="0.2">
      <c r="D96" s="776" t="e">
        <v>#N/A</v>
      </c>
      <c r="E96" s="776" t="e">
        <f>SUBSTITUTE(SUBSTITUTE(_xll.qlRateHelperQuoteName(,D96),"_S6L12L",""),"6L","12LBASIS")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row>
    <row r="97" spans="4:10" x14ac:dyDescent="0.2">
      <c r="D97" s="776" t="e">
        <v>#N/A</v>
      </c>
      <c r="E97" s="776" t="e">
        <f>SUBSTITUTE(SUBSTITUTE(_xll.qlRateHelperQuoteName(,D97),"_S6L12L",""),"6L","12LBASIS")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row>
    <row r="98" spans="4:10" x14ac:dyDescent="0.2">
      <c r="D98" s="776" t="e">
        <v>#N/A</v>
      </c>
      <c r="E98" s="776" t="e">
        <f>SUBSTITUTE(SUBSTITUTE(_xll.qlRateHelperQuoteName(,D98),"_S6L12L",""),"6L","12LBASIS")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row>
    <row r="99" spans="4:10" x14ac:dyDescent="0.2">
      <c r="D99" s="776" t="e">
        <v>#N/A</v>
      </c>
      <c r="E99" s="776" t="e">
        <f>SUBSTITUTE(SUBSTITUTE(_xll.qlRateHelperQuoteName(,D99),"_S6L12L",""),"6L","12LBASIS")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row>
    <row r="100" spans="4:10" x14ac:dyDescent="0.2">
      <c r="D100" s="776" t="e">
        <v>#N/A</v>
      </c>
      <c r="E100" s="776" t="e">
        <f>SUBSTITUTE(SUBSTITUTE(_xll.qlRateHelperQuoteName(,D100),"_S6L12L",""),"6L","12LBASIS")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row>
    <row r="101" spans="4:10" x14ac:dyDescent="0.2">
      <c r="D101" s="776" t="e">
        <v>#N/A</v>
      </c>
      <c r="E101" s="776" t="e">
        <f>SUBSTITUTE(SUBSTITUTE(_xll.qlRateHelperQuoteName(,D101),"_S6L12L",""),"6L","12LBASIS")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row>
    <row r="102" spans="4:10" x14ac:dyDescent="0.2">
      <c r="D102" s="776" t="e">
        <v>#N/A</v>
      </c>
      <c r="E102" s="776" t="e">
        <f>SUBSTITUTE(SUBSTITUTE(_xll.qlRateHelperQuoteName(,D102),"_S6L12L",""),"6L","12LBASIS")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row>
    <row r="103" spans="4:10" x14ac:dyDescent="0.2">
      <c r="D103" s="776" t="e">
        <v>#N/A</v>
      </c>
      <c r="E103" s="776" t="e">
        <f>SUBSTITUTE(SUBSTITUTE(_xll.qlRateHelperQuoteName(,D103),"_S6L12L",""),"6L","12LBASIS")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row>
    <row r="104" spans="4:10" x14ac:dyDescent="0.2">
      <c r="D104" s="776" t="e">
        <v>#N/A</v>
      </c>
      <c r="E104" s="776" t="e">
        <f>SUBSTITUTE(SUBSTITUTE(_xll.qlRateHelperQuoteName(,D104),"_S6L12L",""),"6L","12LBASIS")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row>
    <row r="105" spans="4:10" x14ac:dyDescent="0.2">
      <c r="D105" s="776" t="e">
        <v>#N/A</v>
      </c>
      <c r="E105" s="776" t="e">
        <f>SUBSTITUTE(SUBSTITUTE(_xll.qlRateHelperQuoteName(,D105),"_S6L12L",""),"6L","12LBASIS")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row>
    <row r="106" spans="4:10" x14ac:dyDescent="0.2">
      <c r="D106" s="776" t="e">
        <v>#N/A</v>
      </c>
      <c r="E106" s="776" t="e">
        <f>SUBSTITUTE(SUBSTITUTE(_xll.qlRateHelperQuoteName(,D106),"_S6L12L",""),"6L","12LBASIS")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row>
    <row r="107" spans="4:10" x14ac:dyDescent="0.2">
      <c r="D107" s="776" t="e">
        <v>#N/A</v>
      </c>
      <c r="E107" s="776" t="e">
        <f>SUBSTITUTE(SUBSTITUTE(_xll.qlRateHelperQuoteName(,D107),"_S6L12L",""),"6L","12LBASIS")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row>
    <row r="108" spans="4:10" x14ac:dyDescent="0.2">
      <c r="D108" s="776" t="e">
        <v>#N/A</v>
      </c>
      <c r="E108" s="776" t="e">
        <f>SUBSTITUTE(SUBSTITUTE(_xll.qlRateHelperQuoteName(,D108),"_S6L12L",""),"6L","12LBASIS")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row>
    <row r="109" spans="4:10" x14ac:dyDescent="0.2">
      <c r="D109" s="776" t="e">
        <v>#N/A</v>
      </c>
      <c r="E109" s="776" t="e">
        <f>SUBSTITUTE(SUBSTITUTE(_xll.qlRateHelperQuoteName(,D109),"_S6L12L",""),"6L","12LBASIS")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row>
    <row r="110" spans="4:10" x14ac:dyDescent="0.2">
      <c r="D110" s="776" t="e">
        <v>#N/A</v>
      </c>
      <c r="E110" s="776" t="e">
        <f>SUBSTITUTE(SUBSTITUTE(_xll.qlRateHelperQuoteName(,D110),"_S6L12L",""),"6L","12LBASIS")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row>
    <row r="111" spans="4:10" x14ac:dyDescent="0.2">
      <c r="D111" s="776" t="e">
        <v>#N/A</v>
      </c>
      <c r="E111" s="776" t="e">
        <f>SUBSTITUTE(SUBSTITUTE(_xll.qlRateHelperQuoteName(,D111),"_S6L12L",""),"6L","12LBASIS")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row>
    <row r="112" spans="4:10" x14ac:dyDescent="0.2">
      <c r="D112" s="776" t="e">
        <v>#N/A</v>
      </c>
      <c r="E112" s="776" t="e">
        <f>SUBSTITUTE(SUBSTITUTE(_xll.qlRateHelperQuoteName(,D112),"_S6L12L",""),"6L","12LBASIS")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row>
    <row r="113" spans="4:10" x14ac:dyDescent="0.2">
      <c r="D113" s="776" t="e">
        <v>#N/A</v>
      </c>
      <c r="E113" s="776" t="e">
        <f>SUBSTITUTE(SUBSTITUTE(_xll.qlRateHelperQuoteName(,D113),"_S6L12L",""),"6L","12LBASIS")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row>
    <row r="114" spans="4:10" x14ac:dyDescent="0.2">
      <c r="D114" s="776" t="e">
        <v>#N/A</v>
      </c>
      <c r="E114" s="776" t="e">
        <f>SUBSTITUTE(SUBSTITUTE(_xll.qlRateHelperQuoteName(,D114),"_S6L12L",""),"6L","12LBASIS")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row>
    <row r="115" spans="4:10" x14ac:dyDescent="0.2">
      <c r="D115" s="776" t="e">
        <v>#N/A</v>
      </c>
      <c r="E115" s="776" t="e">
        <f>SUBSTITUTE(SUBSTITUTE(_xll.qlRateHelperQuoteName(,D115),"_S6L12L",""),"6L","12LBASIS")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row>
    <row r="116" spans="4:10" x14ac:dyDescent="0.2">
      <c r="D116" s="776" t="e">
        <v>#N/A</v>
      </c>
      <c r="E116" s="776" t="e">
        <f>SUBSTITUTE(SUBSTITUTE(_xll.qlRateHelperQuoteName(,D116),"_S6L12L",""),"6L","12LBASIS")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row>
    <row r="117" spans="4:10" x14ac:dyDescent="0.2">
      <c r="D117" s="776" t="e">
        <v>#N/A</v>
      </c>
      <c r="E117" s="776" t="e">
        <f>SUBSTITUTE(SUBSTITUTE(_xll.qlRateHelperQuoteName(,D117),"_S6L12L",""),"6L","12LBASIS")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row>
    <row r="118" spans="4:10" x14ac:dyDescent="0.2">
      <c r="D118" s="776" t="e">
        <v>#N/A</v>
      </c>
      <c r="E118" s="776" t="e">
        <f>SUBSTITUTE(SUBSTITUTE(_xll.qlRateHelperQuoteName(,D118),"_S6L12L",""),"6L","12LBASIS")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row>
    <row r="119" spans="4:10" x14ac:dyDescent="0.2">
      <c r="D119" s="776" t="e">
        <v>#N/A</v>
      </c>
      <c r="E119" s="776" t="e">
        <f>SUBSTITUTE(SUBSTITUTE(_xll.qlRateHelperQuoteName(,D119),"_S6L12L",""),"6L","12LBASIS")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row>
    <row r="120" spans="4:10" x14ac:dyDescent="0.2">
      <c r="D120" s="776" t="e">
        <v>#N/A</v>
      </c>
      <c r="E120" s="776" t="e">
        <f>SUBSTITUTE(SUBSTITUTE(_xll.qlRateHelperQuoteName(,D120),"_S6L12L",""),"6L","12LBASIS")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row>
    <row r="121" spans="4:10" x14ac:dyDescent="0.2">
      <c r="D121" s="776" t="e">
        <v>#N/A</v>
      </c>
      <c r="E121" s="776" t="e">
        <f>SUBSTITUTE(SUBSTITUTE(_xll.qlRateHelperQuoteName(,D121),"_S6L12L",""),"6L","12LBASIS")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row>
    <row r="122" spans="4:10" x14ac:dyDescent="0.2">
      <c r="D122" s="776" t="e">
        <v>#N/A</v>
      </c>
      <c r="E122" s="776" t="e">
        <f>SUBSTITUTE(SUBSTITUTE(_xll.qlRateHelperQuoteName(,D122),"_S6L12L",""),"6L","12LBASIS")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row>
    <row r="123" spans="4:10" x14ac:dyDescent="0.2">
      <c r="D123" s="776" t="e">
        <v>#N/A</v>
      </c>
      <c r="E123" s="776" t="e">
        <f>SUBSTITUTE(SUBSTITUTE(_xll.qlRateHelperQuoteName(,D123),"_S6L12L",""),"6L","12LBASIS")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row>
    <row r="124" spans="4:10" x14ac:dyDescent="0.2">
      <c r="D124" s="776" t="e">
        <v>#N/A</v>
      </c>
      <c r="E124" s="776" t="e">
        <f>SUBSTITUTE(SUBSTITUTE(_xll.qlRateHelperQuoteName(,D124),"_S6L12L",""),"6L","12LBASIS")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row>
    <row r="125" spans="4:10" x14ac:dyDescent="0.2">
      <c r="D125" s="776" t="e">
        <v>#N/A</v>
      </c>
      <c r="E125" s="776" t="e">
        <f>SUBSTITUTE(SUBSTITUTE(_xll.qlRateHelperQuoteName(,D125),"_S6L12L",""),"6L","12LBASIS")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row>
    <row r="126" spans="4:10" ht="12" thickBot="1" x14ac:dyDescent="0.25">
      <c r="D126" s="939" t="e">
        <v>#N/A</v>
      </c>
      <c r="E126" s="939" t="e">
        <f>SUBSTITUTE(SUBSTITUTE(_xll.qlRateHelperQuoteName(,D126),"_S6L12L",""),"6L","12LBASIS")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20"/>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4" bestFit="1" customWidth="1"/>
    <col min="6" max="6" width="20.7109375" style="50" customWidth="1"/>
    <col min="7" max="7" width="2.7109375" style="50" customWidth="1"/>
    <col min="8" max="8" width="9.140625" style="50"/>
    <col min="9" max="9" width="19.5703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str">
        <f>_xll.qlLibor(Trigger,,ObjectOverwrite,,Currency,B3)</f>
        <v>obj_003c1#0001</v>
      </c>
      <c r="D3" s="1536" t="str">
        <f t="shared" ref="D3:D17" si="0">Currency&amp;B3&amp;"D_SYNTH"&amp;$C$1&amp;QuoteSuffix</f>
        <v>GBPSWD_SYNTH1Y_Quote</v>
      </c>
      <c r="E3" s="1607" t="str">
        <f>_xll.qlDepositRateHelper(Trigger,D3&amp;"_rh",ObjectOverwrite,Permanent,D3,C3)</f>
        <v>GBPSWD_SYNTH1Y_Quote_rh#0001</v>
      </c>
      <c r="F3" s="904" t="str">
        <f>_xll.ohRangeRetrieveError(E3)</f>
        <v/>
      </c>
      <c r="G3" s="86"/>
      <c r="I3" s="1910">
        <f>_xll.ohTrigger('General Settings_1Y'!Trigger,Contribution_SYNTH!Trigger2)</f>
        <v>1</v>
      </c>
    </row>
    <row r="4" spans="1:9" ht="11.25" customHeight="1" x14ac:dyDescent="0.25">
      <c r="A4" s="66"/>
      <c r="B4" s="901" t="s">
        <v>94</v>
      </c>
      <c r="C4" s="1468" t="str">
        <f>_xll.qlLibor(Trigger,,ObjectOverwrite,,Currency,B4)</f>
        <v>obj_003c8#0001</v>
      </c>
      <c r="D4" s="1533" t="str">
        <f t="shared" si="0"/>
        <v>GBP2WD_SYNTH1Y_Quote</v>
      </c>
      <c r="E4" s="1606" t="str">
        <f>_xll.qlDepositRateHelper(Trigger,D4&amp;"_rh",ObjectOverwrite,Permanent,D4,C4)</f>
        <v>GBP2WD_SYNTH1Y_Quote_rh#0001</v>
      </c>
      <c r="F4" s="895" t="str">
        <f>_xll.ohRangeRetrieveError(E4)</f>
        <v/>
      </c>
      <c r="G4" s="86"/>
      <c r="I4" s="1529"/>
    </row>
    <row r="5" spans="1:9" ht="11.25" customHeight="1" x14ac:dyDescent="0.25">
      <c r="A5" s="66"/>
      <c r="B5" s="901" t="s">
        <v>93</v>
      </c>
      <c r="C5" s="1468" t="str">
        <f>_xll.qlLibor(Trigger,,ObjectOverwrite,,Currency,B5)</f>
        <v>obj_003c0#0001</v>
      </c>
      <c r="D5" s="1533" t="str">
        <f t="shared" si="0"/>
        <v>GBP3WD_SYNTH1Y_Quote</v>
      </c>
      <c r="E5" s="1606" t="str">
        <f>_xll.qlDepositRateHelper(Trigger,D5&amp;"_rh",ObjectOverwrite,Permanent,D5,C5)</f>
        <v>GBP3WD_SYNTH1Y_Quote_rh#0001</v>
      </c>
      <c r="F5" s="895" t="str">
        <f>_xll.ohRangeRetrieveError(E5)</f>
        <v/>
      </c>
      <c r="G5" s="86"/>
      <c r="I5" s="1529"/>
    </row>
    <row r="6" spans="1:9" ht="11.25" customHeight="1" x14ac:dyDescent="0.25">
      <c r="A6" s="66"/>
      <c r="B6" s="901" t="s">
        <v>92</v>
      </c>
      <c r="C6" s="1468" t="str">
        <f>_xll.qlLibor(Trigger,,ObjectOverwrite,,Currency,B6)</f>
        <v>obj_003c6#0001</v>
      </c>
      <c r="D6" s="1533" t="str">
        <f t="shared" si="0"/>
        <v>GBP1MD_SYNTH1Y_Quote</v>
      </c>
      <c r="E6" s="1606" t="str">
        <f>_xll.qlDepositRateHelper(Trigger,D6&amp;"_rh",ObjectOverwrite,Permanent,D6,C6)</f>
        <v>GBP1MD_SYNTH1Y_Quote_rh#0001</v>
      </c>
      <c r="F6" s="895" t="str">
        <f>_xll.ohRangeRetrieveError(E6)</f>
        <v/>
      </c>
      <c r="G6" s="86"/>
      <c r="I6" s="1529"/>
    </row>
    <row r="7" spans="1:9" ht="11.25" customHeight="1" x14ac:dyDescent="0.25">
      <c r="A7" s="66"/>
      <c r="B7" s="901" t="s">
        <v>91</v>
      </c>
      <c r="C7" s="1468" t="str">
        <f>_xll.qlLibor(Trigger,,ObjectOverwrite,,Currency,B7)</f>
        <v>obj_003c2#0001</v>
      </c>
      <c r="D7" s="1533" t="str">
        <f t="shared" si="0"/>
        <v>GBP2MD_SYNTH1Y_Quote</v>
      </c>
      <c r="E7" s="1606" t="str">
        <f>_xll.qlDepositRateHelper(Trigger,D7&amp;"_rh",ObjectOverwrite,Permanent,D7,C7)</f>
        <v>GBP2MD_SYNTH1Y_Quote_rh#0001</v>
      </c>
      <c r="F7" s="895" t="str">
        <f>_xll.ohRangeRetrieveError(E7)</f>
        <v/>
      </c>
      <c r="G7" s="86"/>
      <c r="I7" s="1529"/>
    </row>
    <row r="8" spans="1:9" ht="11.25" customHeight="1" x14ac:dyDescent="0.25">
      <c r="A8" s="66"/>
      <c r="B8" s="901" t="s">
        <v>90</v>
      </c>
      <c r="C8" s="1468" t="str">
        <f>_xll.qlLibor(Trigger,,ObjectOverwrite,,Currency,B8)</f>
        <v>obj_003ca#0001</v>
      </c>
      <c r="D8" s="1533" t="str">
        <f t="shared" si="0"/>
        <v>GBP3MD_SYNTH1Y_Quote</v>
      </c>
      <c r="E8" s="1606" t="str">
        <f>_xll.qlDepositRateHelper(Trigger,D8&amp;"_rh",ObjectOverwrite,Permanent,D8,C8)</f>
        <v>GBP3MD_SYNTH1Y_Quote_rh#0001</v>
      </c>
      <c r="F8" s="895" t="str">
        <f>_xll.ohRangeRetrieveError(E8)</f>
        <v/>
      </c>
      <c r="G8" s="86"/>
      <c r="I8" s="1529"/>
    </row>
    <row r="9" spans="1:9" ht="11.25" customHeight="1" x14ac:dyDescent="0.25">
      <c r="A9" s="66"/>
      <c r="B9" s="901" t="s">
        <v>89</v>
      </c>
      <c r="C9" s="1468" t="str">
        <f>_xll.qlLibor(Trigger,,ObjectOverwrite,,Currency,B9)</f>
        <v>obj_003c9#0001</v>
      </c>
      <c r="D9" s="1533" t="str">
        <f t="shared" si="0"/>
        <v>GBP4MD_SYNTH1Y_Quote</v>
      </c>
      <c r="E9" s="1606" t="str">
        <f>_xll.qlDepositRateHelper(Trigger,D9&amp;"_rh",ObjectOverwrite,Permanent,D9,C9)</f>
        <v>GBP4MD_SYNTH1Y_Quote_rh#0001</v>
      </c>
      <c r="F9" s="895" t="str">
        <f>_xll.ohRangeRetrieveError(E9)</f>
        <v/>
      </c>
      <c r="G9" s="86"/>
      <c r="I9" s="1529"/>
    </row>
    <row r="10" spans="1:9" ht="11.25" customHeight="1" x14ac:dyDescent="0.25">
      <c r="A10" s="66"/>
      <c r="B10" s="901" t="s">
        <v>88</v>
      </c>
      <c r="C10" s="1468" t="str">
        <f>_xll.qlLibor(Trigger,,ObjectOverwrite,,Currency,B10)</f>
        <v>obj_003c3#0001</v>
      </c>
      <c r="D10" s="1533" t="str">
        <f t="shared" si="0"/>
        <v>GBP5MD_SYNTH1Y_Quote</v>
      </c>
      <c r="E10" s="1606" t="str">
        <f>_xll.qlDepositRateHelper(Trigger,D10&amp;"_rh",ObjectOverwrite,Permanent,D10,C10)</f>
        <v>GBP5MD_SYNTH1Y_Quote_rh#0001</v>
      </c>
      <c r="F10" s="895" t="str">
        <f>_xll.ohRangeRetrieveError(E10)</f>
        <v/>
      </c>
      <c r="G10" s="86"/>
      <c r="I10" s="1529"/>
    </row>
    <row r="11" spans="1:9" ht="11.25" customHeight="1" x14ac:dyDescent="0.25">
      <c r="A11" s="66"/>
      <c r="B11" s="901" t="s">
        <v>87</v>
      </c>
      <c r="C11" s="1468" t="str">
        <f>_xll.qlLibor(Trigger,,ObjectOverwrite,,Currency,B11)</f>
        <v>obj_003bf#0001</v>
      </c>
      <c r="D11" s="1533" t="str">
        <f t="shared" si="0"/>
        <v>GBP6MD_SYNTH1Y_Quote</v>
      </c>
      <c r="E11" s="1606" t="str">
        <f>_xll.qlDepositRateHelper(Trigger,D11&amp;"_rh",ObjectOverwrite,Permanent,D11,C11)</f>
        <v>GBP6MD_SYNTH1Y_Quote_rh#0001</v>
      </c>
      <c r="F11" s="895" t="str">
        <f>_xll.ohRangeRetrieveError(E11)</f>
        <v/>
      </c>
      <c r="G11" s="86"/>
      <c r="I11" s="1529"/>
    </row>
    <row r="12" spans="1:9" ht="11.25" customHeight="1" x14ac:dyDescent="0.25">
      <c r="A12" s="66"/>
      <c r="B12" s="901" t="s">
        <v>86</v>
      </c>
      <c r="C12" s="1468" t="str">
        <f>_xll.qlLibor(Trigger,,ObjectOverwrite,,Currency,B12)</f>
        <v>obj_003be#0001</v>
      </c>
      <c r="D12" s="1533" t="str">
        <f t="shared" si="0"/>
        <v>GBP7MD_SYNTH1Y_Quote</v>
      </c>
      <c r="E12" s="1606" t="str">
        <f>_xll.qlDepositRateHelper(Trigger,D12&amp;"_rh",ObjectOverwrite,Permanent,D12,C12)</f>
        <v>GBP7MD_SYNTH1Y_Quote_rh#0001</v>
      </c>
      <c r="F12" s="895" t="str">
        <f>_xll.ohRangeRetrieveError(E12)</f>
        <v/>
      </c>
      <c r="G12" s="86"/>
      <c r="I12" s="1529"/>
    </row>
    <row r="13" spans="1:9" ht="11.25" customHeight="1" x14ac:dyDescent="0.25">
      <c r="A13" s="66"/>
      <c r="B13" s="901" t="s">
        <v>85</v>
      </c>
      <c r="C13" s="1468" t="str">
        <f>_xll.qlLibor(Trigger,,ObjectOverwrite,,Currency,B13)</f>
        <v>obj_003c4#0001</v>
      </c>
      <c r="D13" s="1533" t="str">
        <f t="shared" si="0"/>
        <v>GBP8MD_SYNTH1Y_Quote</v>
      </c>
      <c r="E13" s="1606" t="str">
        <f>_xll.qlDepositRateHelper(Trigger,D13&amp;"_rh",ObjectOverwrite,Permanent,D13,C13)</f>
        <v>GBP8MD_SYNTH1Y_Quote_rh#0001</v>
      </c>
      <c r="F13" s="895" t="str">
        <f>_xll.ohRangeRetrieveError(E13)</f>
        <v/>
      </c>
      <c r="G13" s="86"/>
      <c r="I13" s="1529"/>
    </row>
    <row r="14" spans="1:9" ht="11.25" customHeight="1" x14ac:dyDescent="0.25">
      <c r="A14" s="66"/>
      <c r="B14" s="901" t="s">
        <v>84</v>
      </c>
      <c r="C14" s="1468" t="str">
        <f>_xll.qlLibor(Trigger,,ObjectOverwrite,,Currency,B14)</f>
        <v>obj_003c7#0001</v>
      </c>
      <c r="D14" s="1533" t="str">
        <f t="shared" si="0"/>
        <v>GBP9MD_SYNTH1Y_Quote</v>
      </c>
      <c r="E14" s="1606" t="str">
        <f>_xll.qlDepositRateHelper(Trigger,D14&amp;"_rh",ObjectOverwrite,Permanent,D14,C14)</f>
        <v>GBP9MD_SYNTH1Y_Quote_rh#0001</v>
      </c>
      <c r="F14" s="895" t="str">
        <f>_xll.ohRangeRetrieveError(E14)</f>
        <v/>
      </c>
      <c r="G14" s="86"/>
      <c r="I14" s="1529"/>
    </row>
    <row r="15" spans="1:9" ht="11.25" customHeight="1" x14ac:dyDescent="0.25">
      <c r="A15" s="66"/>
      <c r="B15" s="901" t="s">
        <v>83</v>
      </c>
      <c r="C15" s="1468" t="str">
        <f>_xll.qlLibor(Trigger,,ObjectOverwrite,,Currency,B15)</f>
        <v>obj_00375#0001</v>
      </c>
      <c r="D15" s="1533" t="str">
        <f t="shared" si="0"/>
        <v>GBP10MD_SYNTH1Y_Quote</v>
      </c>
      <c r="E15" s="1606" t="str">
        <f>_xll.qlDepositRateHelper(Trigger,D15&amp;"_rh",ObjectOverwrite,Permanent,D15,C15)</f>
        <v>GBP10MD_SYNTH1Y_Quote_rh#0001</v>
      </c>
      <c r="F15" s="895" t="str">
        <f>_xll.ohRangeRetrieveError(E15)</f>
        <v/>
      </c>
      <c r="G15" s="86"/>
      <c r="I15" s="1529"/>
    </row>
    <row r="16" spans="1:9" ht="11.25" customHeight="1" x14ac:dyDescent="0.25">
      <c r="A16" s="66"/>
      <c r="B16" s="901" t="s">
        <v>82</v>
      </c>
      <c r="C16" s="1468" t="str">
        <f>_xll.qlLibor(Trigger,,ObjectOverwrite,,Currency,B16)</f>
        <v>obj_003c5#0001</v>
      </c>
      <c r="D16" s="1533" t="str">
        <f t="shared" si="0"/>
        <v>GBP11MD_SYNTH1Y_Quote</v>
      </c>
      <c r="E16" s="1606" t="str">
        <f>_xll.qlDepositRateHelper(Trigger,D16&amp;"_rh",ObjectOverwrite,Permanent,D16,C16)</f>
        <v>GBP11MD_SYNTH1Y_Quote_rh#0001</v>
      </c>
      <c r="F16" s="895" t="str">
        <f>_xll.ohRangeRetrieveError(E16)</f>
        <v/>
      </c>
      <c r="G16" s="86"/>
      <c r="I16" s="1529"/>
    </row>
    <row r="17" spans="1:9" ht="11.25" customHeight="1" x14ac:dyDescent="0.25">
      <c r="A17" s="66"/>
      <c r="B17" s="893" t="s">
        <v>64</v>
      </c>
      <c r="C17" s="1466" t="str">
        <f>_xll.qlLibor(Trigger,,ObjectOverwrite,,Currency,B17)</f>
        <v>obj_0037e#0001</v>
      </c>
      <c r="D17" s="768" t="str">
        <f t="shared" si="0"/>
        <v>GBP1YD_SYNTH1Y_Quote</v>
      </c>
      <c r="E17" s="1605" t="str">
        <f>_xll.qlDepositRateHelper(Trigger,D17&amp;"_rh",ObjectOverwrite,Permanent,D17,C17)</f>
        <v>GBP1YD_SYNTH1Y_Quote_rh#0001</v>
      </c>
      <c r="F17" s="887" t="str">
        <f>_xll.ohRangeRetrieveError(E17)</f>
        <v/>
      </c>
      <c r="G17" s="86"/>
      <c r="I17" s="1529"/>
    </row>
    <row r="18" spans="1:9" ht="11.25" customHeight="1" thickBot="1" x14ac:dyDescent="0.3">
      <c r="A18" s="54"/>
      <c r="B18" s="53"/>
      <c r="C18" s="53"/>
      <c r="D18" s="53"/>
      <c r="E18" s="918"/>
      <c r="F18" s="53"/>
      <c r="G18" s="404"/>
    </row>
    <row r="20" spans="1:9" x14ac:dyDescent="0.25">
      <c r="D20" s="50" t="str">
        <f>_xll.ohObjectCallerAddress(D13)</f>
        <v>[GBP_Market_And_Trades.xlsx]Contribution_SYNTH!R36C4</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17"/>
  <sheetViews>
    <sheetView workbookViewId="0"/>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2" ht="11.25" customHeight="1" x14ac:dyDescent="0.2">
      <c r="A1" s="765"/>
      <c r="B1" s="883"/>
      <c r="C1" s="1603"/>
      <c r="D1" s="300">
        <v>12</v>
      </c>
      <c r="E1" s="1895" t="s">
        <v>64</v>
      </c>
      <c r="F1" s="59"/>
      <c r="G1" s="866" t="str">
        <f>Currency&amp;"_YC"&amp;$E$1&amp;"RH"</f>
        <v>GBP_YC1YRH</v>
      </c>
      <c r="H1" s="882" t="str">
        <f>$G$1&amp;"_FRAs.xml"</f>
        <v>GBP_YC1YRH_FRAs.xml</v>
      </c>
      <c r="I1" s="744"/>
      <c r="J1" s="90"/>
    </row>
    <row r="2" spans="1:12"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2" ht="11.25" customHeight="1" x14ac:dyDescent="0.2">
      <c r="A3" s="66"/>
      <c r="B3" s="1597" t="str">
        <f t="shared" ref="B3:B14" si="0">C3&amp;"M"</f>
        <v>1M</v>
      </c>
      <c r="C3" s="1600">
        <v>1</v>
      </c>
      <c r="D3" s="1599" t="str">
        <f t="shared" ref="D3:D14" si="1">"x"&amp;C3+$D$1&amp;"F"</f>
        <v>x13F</v>
      </c>
      <c r="E3" s="1597" t="str">
        <f t="shared" ref="E3:E14" si="2">PROPER(Currency)&amp;FamilyName&amp;$E$1</f>
        <v>GbpLibor1Y</v>
      </c>
      <c r="F3" s="1598" t="b">
        <v>0</v>
      </c>
      <c r="G3" s="1597" t="str">
        <f t="shared" ref="G3:G14" si="3">Currency&amp;C3&amp;D3&amp;IF(F3,"_SYNTH"&amp;$E$1,"")&amp;"_Quote"</f>
        <v>GBP1x13F_Quote</v>
      </c>
      <c r="H3" s="1597" t="str">
        <f>_xll.qlFraRateHelper(Trigger,G3&amp;"_rh",ObjectOverwrite,Permanent,G3,B3,E3)</f>
        <v>GBP1x13F_Quote_rh#0001</v>
      </c>
      <c r="I3" s="434" t="str">
        <f>_xll.ohRangeRetrieveError(H3)</f>
        <v/>
      </c>
      <c r="J3" s="86"/>
      <c r="L3" s="1911">
        <f>_xll.ohTrigger('General Settings_1Y'!Trigger,FRA_MKT!Trigger2)</f>
        <v>1</v>
      </c>
    </row>
    <row r="4" spans="1:12" ht="11.25" customHeight="1" x14ac:dyDescent="0.2">
      <c r="A4" s="66"/>
      <c r="B4" s="1593" t="str">
        <f t="shared" si="0"/>
        <v>2M</v>
      </c>
      <c r="C4" s="1596">
        <v>2</v>
      </c>
      <c r="D4" s="1595" t="str">
        <f t="shared" si="1"/>
        <v>x14F</v>
      </c>
      <c r="E4" s="1593" t="str">
        <f t="shared" si="2"/>
        <v>GbpLibor1Y</v>
      </c>
      <c r="F4" s="1594" t="b">
        <v>0</v>
      </c>
      <c r="G4" s="1593" t="str">
        <f t="shared" si="3"/>
        <v>GBP2x14F_Quote</v>
      </c>
      <c r="H4" s="1593" t="str">
        <f>_xll.qlFraRateHelper(Trigger,G4&amp;"_rh",ObjectOverwrite,Permanent,G4,B4,E4)</f>
        <v>GBP2x14F_Quote_rh#0001</v>
      </c>
      <c r="I4" s="425" t="str">
        <f>_xll.ohRangeRetrieveError(H4)</f>
        <v/>
      </c>
      <c r="J4" s="86"/>
    </row>
    <row r="5" spans="1:12" ht="11.25" customHeight="1" x14ac:dyDescent="0.2">
      <c r="A5" s="66"/>
      <c r="B5" s="1593" t="str">
        <f t="shared" si="0"/>
        <v>3M</v>
      </c>
      <c r="C5" s="1596">
        <v>3</v>
      </c>
      <c r="D5" s="1595" t="str">
        <f t="shared" si="1"/>
        <v>x15F</v>
      </c>
      <c r="E5" s="1593" t="str">
        <f t="shared" si="2"/>
        <v>GbpLibor1Y</v>
      </c>
      <c r="F5" s="1594" t="b">
        <v>0</v>
      </c>
      <c r="G5" s="1593" t="str">
        <f t="shared" si="3"/>
        <v>GBP3x15F_Quote</v>
      </c>
      <c r="H5" s="1593" t="str">
        <f>_xll.qlFraRateHelper(Trigger,G5&amp;"_rh",ObjectOverwrite,Permanent,G5,B5,E5)</f>
        <v>GBP3x15F_Quote_rh#0001</v>
      </c>
      <c r="I5" s="425" t="str">
        <f>_xll.ohRangeRetrieveError(H5)</f>
        <v/>
      </c>
      <c r="J5" s="86"/>
    </row>
    <row r="6" spans="1:12" ht="11.25" customHeight="1" x14ac:dyDescent="0.2">
      <c r="A6" s="66"/>
      <c r="B6" s="1593" t="str">
        <f t="shared" si="0"/>
        <v>4M</v>
      </c>
      <c r="C6" s="1596">
        <v>4</v>
      </c>
      <c r="D6" s="1595" t="str">
        <f t="shared" si="1"/>
        <v>x16F</v>
      </c>
      <c r="E6" s="1593" t="str">
        <f t="shared" si="2"/>
        <v>GbpLibor1Y</v>
      </c>
      <c r="F6" s="1594" t="b">
        <v>0</v>
      </c>
      <c r="G6" s="1593" t="str">
        <f t="shared" si="3"/>
        <v>GBP4x16F_Quote</v>
      </c>
      <c r="H6" s="1593" t="str">
        <f>_xll.qlFraRateHelper(Trigger,G6&amp;"_rh",ObjectOverwrite,Permanent,G6,B6,E6)</f>
        <v>GBP4x16F_Quote_rh#0001</v>
      </c>
      <c r="I6" s="425" t="str">
        <f>_xll.ohRangeRetrieveError(H6)</f>
        <v/>
      </c>
      <c r="J6" s="86"/>
    </row>
    <row r="7" spans="1:12" ht="11.25" customHeight="1" x14ac:dyDescent="0.2">
      <c r="A7" s="66"/>
      <c r="B7" s="1593" t="str">
        <f t="shared" si="0"/>
        <v>5M</v>
      </c>
      <c r="C7" s="1596">
        <v>5</v>
      </c>
      <c r="D7" s="1595" t="str">
        <f t="shared" si="1"/>
        <v>x17F</v>
      </c>
      <c r="E7" s="1593" t="str">
        <f t="shared" si="2"/>
        <v>GbpLibor1Y</v>
      </c>
      <c r="F7" s="1594" t="b">
        <v>0</v>
      </c>
      <c r="G7" s="1593" t="str">
        <f t="shared" si="3"/>
        <v>GBP5x17F_Quote</v>
      </c>
      <c r="H7" s="1593" t="str">
        <f>_xll.qlFraRateHelper(Trigger,G7&amp;"_rh",ObjectOverwrite,Permanent,G7,B7,E7)</f>
        <v>GBP5x17F_Quote_rh#0001</v>
      </c>
      <c r="I7" s="425" t="str">
        <f>_xll.ohRangeRetrieveError(H7)</f>
        <v/>
      </c>
      <c r="J7" s="86"/>
    </row>
    <row r="8" spans="1:12" ht="11.25" customHeight="1" x14ac:dyDescent="0.2">
      <c r="A8" s="66"/>
      <c r="B8" s="1593" t="str">
        <f t="shared" si="0"/>
        <v>6M</v>
      </c>
      <c r="C8" s="1596">
        <v>6</v>
      </c>
      <c r="D8" s="1595" t="str">
        <f t="shared" si="1"/>
        <v>x18F</v>
      </c>
      <c r="E8" s="1593" t="str">
        <f t="shared" si="2"/>
        <v>GbpLibor1Y</v>
      </c>
      <c r="F8" s="1594" t="b">
        <v>0</v>
      </c>
      <c r="G8" s="1593" t="str">
        <f t="shared" si="3"/>
        <v>GBP6x18F_Quote</v>
      </c>
      <c r="H8" s="1593" t="str">
        <f>_xll.qlFraRateHelper(Trigger,G8&amp;"_rh",ObjectOverwrite,Permanent,G8,B8,E8)</f>
        <v>GBP6x18F_Quote_rh#0001</v>
      </c>
      <c r="I8" s="425" t="str">
        <f>_xll.ohRangeRetrieveError(H8)</f>
        <v/>
      </c>
      <c r="J8" s="86"/>
    </row>
    <row r="9" spans="1:12" ht="11.25" customHeight="1" x14ac:dyDescent="0.2">
      <c r="A9" s="66"/>
      <c r="B9" s="876" t="str">
        <f t="shared" si="0"/>
        <v>7M</v>
      </c>
      <c r="C9" s="878">
        <v>7</v>
      </c>
      <c r="D9" s="877" t="str">
        <f t="shared" si="1"/>
        <v>x19F</v>
      </c>
      <c r="E9" s="876" t="str">
        <f t="shared" si="2"/>
        <v>GbpLibor1Y</v>
      </c>
      <c r="F9" s="758" t="b">
        <v>1</v>
      </c>
      <c r="G9" s="876" t="str">
        <f t="shared" si="3"/>
        <v>GBP7x19F_SYNTH1Y_Quote</v>
      </c>
      <c r="H9" s="876" t="str">
        <f>_xll.qlFraRateHelper(Trigger,G9&amp;"_rh",ObjectOverwrite,Permanent,G9,B9,E9)</f>
        <v>GBP7x19F_SYNTH1Y_Quote_rh#0001</v>
      </c>
      <c r="I9" s="434" t="str">
        <f>_xll.ohRangeRetrieveError(H9)</f>
        <v/>
      </c>
      <c r="J9" s="86"/>
    </row>
    <row r="10" spans="1:12"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str">
        <f>_xll.qlFraRateHelper(Trigger,G10&amp;"_rh",ObjectOverwrite,Permanent,G10,B10,E10)</f>
        <v>GBP8x20F_SYNTH1Y_Quote_rh#0001</v>
      </c>
      <c r="I10" s="415" t="str">
        <f>_xll.ohRangeRetrieveError(H10)</f>
        <v/>
      </c>
      <c r="J10" s="86"/>
    </row>
    <row r="11" spans="1:12" ht="11.25" customHeight="1" x14ac:dyDescent="0.2">
      <c r="A11" s="66"/>
      <c r="B11" s="1593" t="str">
        <f t="shared" si="0"/>
        <v>9M</v>
      </c>
      <c r="C11" s="1596">
        <v>9</v>
      </c>
      <c r="D11" s="1595" t="str">
        <f t="shared" si="1"/>
        <v>x21F</v>
      </c>
      <c r="E11" s="1593" t="str">
        <f t="shared" si="2"/>
        <v>GbpLibor1Y</v>
      </c>
      <c r="F11" s="1594" t="b">
        <v>0</v>
      </c>
      <c r="G11" s="1593" t="str">
        <f t="shared" si="3"/>
        <v>GBP9x21F_Quote</v>
      </c>
      <c r="H11" s="1593" t="str">
        <f>_xll.qlFraRateHelper(Trigger,G11&amp;"_rh",ObjectOverwrite,Permanent,G11,B11,E11)</f>
        <v>GBP9x21F_Quote_rh#0001</v>
      </c>
      <c r="I11" s="425" t="str">
        <f>_xll.ohRangeRetrieveError(H11)</f>
        <v/>
      </c>
      <c r="J11" s="86"/>
    </row>
    <row r="12" spans="1:12"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str">
        <f>_xll.qlFraRateHelper(Trigger,G12&amp;"_rh",ObjectOverwrite,Permanent,G12,B12,E12)</f>
        <v>GBP10x22F_SYNTH1Y_Quote_rh#0001</v>
      </c>
      <c r="I12" s="434" t="str">
        <f>_xll.ohRangeRetrieveError(H12)</f>
        <v/>
      </c>
      <c r="J12" s="86"/>
    </row>
    <row r="13" spans="1:12"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str">
        <f>_xll.qlFraRateHelper(Trigger,G13&amp;"_rh",ObjectOverwrite,Permanent,G13,B13,E13)</f>
        <v>GBP11x23F_SYNTH1Y_Quote_rh#0001</v>
      </c>
      <c r="I13" s="415" t="str">
        <f>_xll.ohRangeRetrieveError(H13)</f>
        <v/>
      </c>
      <c r="J13" s="86"/>
    </row>
    <row r="14" spans="1:12" ht="11.25" customHeight="1" x14ac:dyDescent="0.2">
      <c r="A14" s="66"/>
      <c r="B14" s="1589" t="str">
        <f t="shared" si="0"/>
        <v>12M</v>
      </c>
      <c r="C14" s="1592">
        <v>12</v>
      </c>
      <c r="D14" s="1591" t="str">
        <f t="shared" si="1"/>
        <v>x24F</v>
      </c>
      <c r="E14" s="1589" t="str">
        <f t="shared" si="2"/>
        <v>GbpLibor1Y</v>
      </c>
      <c r="F14" s="1590" t="b">
        <v>0</v>
      </c>
      <c r="G14" s="1589" t="str">
        <f t="shared" si="3"/>
        <v>GBP12x24F_Quote</v>
      </c>
      <c r="H14" s="1589" t="str">
        <f>_xll.qlFraRateHelper(Trigger,G14&amp;"_rh",ObjectOverwrite,Permanent,G14,B14,E14)</f>
        <v>GBP12x24F_Quote_rh#0001</v>
      </c>
      <c r="I14" s="1588" t="str">
        <f>_xll.ohRangeRetrieveError(H14)</f>
        <v/>
      </c>
      <c r="J14" s="86"/>
    </row>
    <row r="15" spans="1:12"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41"/>
  <sheetViews>
    <sheetView topLeftCell="F1" workbookViewId="0">
      <selection activeCell="S3" sqref="S3"/>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9" ht="11.25" customHeight="1" x14ac:dyDescent="0.2">
      <c r="A3" s="89"/>
      <c r="B3" s="85"/>
      <c r="C3" s="85"/>
      <c r="D3" s="85"/>
      <c r="E3" s="85"/>
      <c r="F3" s="85"/>
      <c r="G3" s="85"/>
      <c r="H3" s="85"/>
      <c r="I3" s="85"/>
      <c r="J3" s="85"/>
      <c r="K3" s="85"/>
      <c r="L3" s="87" t="str">
        <f>_xll.qlLibor(Trigger,,ObjectOverwrite,Permanent,Currency,$J$1)</f>
        <v>obj_00611#0003</v>
      </c>
      <c r="M3" s="759" t="str">
        <f>_xll.ohRangeRetrieveError(L3)</f>
        <v/>
      </c>
      <c r="N3" s="746"/>
      <c r="S3" s="1898">
        <f>_xll.ohTrigger('General Settings_1Y'!Trigger,Swaps1Y_SYNTH!Trigger2)</f>
        <v>3</v>
      </c>
    </row>
    <row r="4" spans="1:19" ht="11.25" customHeight="1" x14ac:dyDescent="0.2">
      <c r="A4" s="89"/>
      <c r="B4" s="85"/>
      <c r="C4" s="85"/>
      <c r="D4" s="85"/>
      <c r="E4" s="85"/>
      <c r="F4" s="85"/>
      <c r="G4" s="85"/>
      <c r="H4" s="85"/>
      <c r="I4" s="85"/>
      <c r="J4" s="85"/>
      <c r="K4" s="85"/>
      <c r="L4" s="59"/>
      <c r="M4" s="85"/>
      <c r="N4" s="746"/>
    </row>
    <row r="5" spans="1:19"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9"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str">
        <f>_xll.qlSwapRateHelper(Trigger,K6&amp;"_rh",ObjectOverwrite,Permanent,$K6,B6,$D6,Calendar,$G6,$H6,$I6,$L$3,$J6,C6,Discounting)</f>
        <v>GBPSB6L2Y_S6L12L_Quote_rh#0003</v>
      </c>
      <c r="M6" s="856" t="str">
        <f>_xll.ohRangeRetrieveError(L6)</f>
        <v/>
      </c>
      <c r="N6" s="746"/>
      <c r="P6" s="867" t="s">
        <v>49</v>
      </c>
      <c r="Q6" s="744" t="s">
        <v>127</v>
      </c>
      <c r="R6" s="1477" t="s">
        <v>235</v>
      </c>
    </row>
    <row r="7" spans="1:19"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str">
        <f>_xll.qlSwapRateHelper(Trigger,K7&amp;"_rh",ObjectOverwrite,Permanent,$K7,B7,$D7,Calendar,$G7,$H7,$I7,$L$3,$J7,C7,Discounting)</f>
        <v>GBPSB6L3Y_S6L12L_Quote_rh#0003</v>
      </c>
      <c r="M7" s="856" t="str">
        <f>_xll.ohRangeRetrieveError(L7)</f>
        <v/>
      </c>
      <c r="N7" s="746"/>
      <c r="P7" s="864" t="s">
        <v>48</v>
      </c>
      <c r="Q7" s="1412" t="s">
        <v>127</v>
      </c>
      <c r="R7" s="1476" t="s">
        <v>236</v>
      </c>
    </row>
    <row r="8" spans="1:19"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str">
        <f>_xll.qlSwapRateHelper(Trigger,K8&amp;"_rh",ObjectOverwrite,Permanent,$K8,B8,$D8,Calendar,$G8,$H8,$I8,$L$3,$J8,C8,Discounting)</f>
        <v>GBPSB6L4Y_S6L12L_Quote_rh#0003</v>
      </c>
      <c r="M8" s="856" t="str">
        <f>_xll.ohRangeRetrieveError(L8)</f>
        <v/>
      </c>
      <c r="N8" s="746"/>
      <c r="P8" s="864" t="s">
        <v>43</v>
      </c>
      <c r="Q8" s="1412" t="s">
        <v>124</v>
      </c>
      <c r="R8" s="1476" t="s">
        <v>235</v>
      </c>
    </row>
    <row r="9" spans="1:19"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str">
        <f>_xll.qlSwapRateHelper(Trigger,K9&amp;"_rh",ObjectOverwrite,Permanent,$K9,B9,$D9,Calendar,$G9,$H9,$I9,$L$3,$J9,C9,Discounting)</f>
        <v>GBPSB6L5Y_S6L12L_Quote_rh#0003</v>
      </c>
      <c r="M9" s="856" t="str">
        <f>_xll.ohRangeRetrieveError(L9)</f>
        <v/>
      </c>
      <c r="N9" s="746"/>
      <c r="P9" s="864" t="s">
        <v>42</v>
      </c>
      <c r="Q9" s="1412" t="s">
        <v>124</v>
      </c>
      <c r="R9" s="1476" t="s">
        <v>235</v>
      </c>
    </row>
    <row r="10" spans="1:19"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str">
        <f>_xll.qlSwapRateHelper(Trigger,K10&amp;"_rh",ObjectOverwrite,Permanent,$K10,B10,$D10,Calendar,$G10,$H10,$I10,$L$3,$J10,C10,Discounting)</f>
        <v>GBPSB6L6Y_S6L12L_Quote_rh#0003</v>
      </c>
      <c r="M10" s="856" t="str">
        <f>_xll.ohRangeRetrieveError(L10)</f>
        <v/>
      </c>
      <c r="N10" s="746"/>
      <c r="P10" s="861" t="s">
        <v>41</v>
      </c>
      <c r="Q10" s="916" t="s">
        <v>123</v>
      </c>
      <c r="R10" s="1475" t="s">
        <v>235</v>
      </c>
    </row>
    <row r="11" spans="1:19"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str">
        <f>_xll.qlSwapRateHelper(Trigger,K11&amp;"_rh",ObjectOverwrite,Permanent,$K11,B11,$D11,Calendar,$G11,$H11,$I11,$L$3,$J11,C11,Discounting)</f>
        <v>GBPSB6L7Y_S6L12L_Quote_rh#0003</v>
      </c>
      <c r="M11" s="856" t="str">
        <f>_xll.ohRangeRetrieveError(L11)</f>
        <v/>
      </c>
      <c r="N11" s="746"/>
      <c r="P11" s="1412"/>
      <c r="Q11" s="1412"/>
      <c r="R11" s="1412"/>
    </row>
    <row r="12" spans="1:19"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str">
        <f>_xll.qlSwapRateHelper(Trigger,K12&amp;"_rh",ObjectOverwrite,Permanent,$K12,B12,$D12,Calendar,$G12,$H12,$I12,$L$3,$J12,C12,Discounting)</f>
        <v>GBPSB6L8Y_S6L12L_Quote_rh#0003</v>
      </c>
      <c r="M12" s="856" t="str">
        <f>_xll.ohRangeRetrieveError(L12)</f>
        <v/>
      </c>
      <c r="N12" s="746"/>
    </row>
    <row r="13" spans="1:19"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str">
        <f>_xll.qlSwapRateHelper(Trigger,K13&amp;"_rh",ObjectOverwrite,Permanent,$K13,B13,$D13,Calendar,$G13,$H13,$I13,$L$3,$J13,C13,Discounting)</f>
        <v>GBPSB6L9Y_S6L12L_Quote_rh#0003</v>
      </c>
      <c r="M13" s="856" t="str">
        <f>_xll.ohRangeRetrieveError(L13)</f>
        <v/>
      </c>
      <c r="N13" s="746"/>
    </row>
    <row r="14" spans="1:19"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str">
        <f>_xll.qlSwapRateHelper(Trigger,K14&amp;"_rh",ObjectOverwrite,Permanent,$K14,B14,$D14,Calendar,$G14,$H14,$I14,$L$3,$J14,C14,Discounting)</f>
        <v>GBPSB6L10Y_S6L12L_Quote_rh#0003</v>
      </c>
      <c r="M14" s="856" t="str">
        <f>_xll.ohRangeRetrieveError(L14)</f>
        <v/>
      </c>
      <c r="N14" s="746"/>
    </row>
    <row r="15" spans="1:19"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str">
        <f>_xll.qlSwapRateHelper(Trigger,K15&amp;"_rh",ObjectOverwrite,Permanent,$K15,B15,$D15,Calendar,$G15,$H15,$I15,$L$3,$J15,C15,Discounting)</f>
        <v>GBPSB6L11Y_S6L12L_Quote_rh#0003</v>
      </c>
      <c r="M15" s="856" t="str">
        <f>_xll.ohRangeRetrieveError(L15)</f>
        <v/>
      </c>
      <c r="N15" s="746"/>
    </row>
    <row r="16" spans="1:19"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str">
        <f>_xll.qlSwapRateHelper(Trigger,K16&amp;"_rh",ObjectOverwrite,Permanent,$K16,B16,$D16,Calendar,$G16,$H16,$I16,$L$3,$J16,C16,Discounting)</f>
        <v>GBPSB6L12Y_S6L12L_Quote_rh#0003</v>
      </c>
      <c r="M16" s="856" t="str">
        <f>_xll.ohRangeRetrieveError(L16)</f>
        <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str">
        <f>_xll.qlSwapRateHelper(Trigger,K17&amp;"_rh",ObjectOverwrite,Permanent,$K17,B17,$D17,Calendar,$G17,$H17,$I17,$L$3,$J17,C17,Discounting)</f>
        <v>GBPSB6L13Y_S6L12L_Quote_rh#0003</v>
      </c>
      <c r="M17" s="856" t="str">
        <f>_xll.ohRangeRetrieveError(L17)</f>
        <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str">
        <f>_xll.qlSwapRateHelper(Trigger,K18&amp;"_rh",ObjectOverwrite,Permanent,$K18,B18,$D18,Calendar,$G18,$H18,$I18,$L$3,$J18,C18,Discounting)</f>
        <v>GBPSB6L14Y_S6L12L_Quote_rh#0003</v>
      </c>
      <c r="M18" s="856" t="str">
        <f>_xll.ohRangeRetrieveError(L18)</f>
        <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str">
        <f>_xll.qlSwapRateHelper(Trigger,K19&amp;"_rh",ObjectOverwrite,Permanent,$K19,B19,$D19,Calendar,$G19,$H19,$I19,$L$3,$J19,C19,Discounting)</f>
        <v>GBPSB6L15Y_S6L12L_Quote_rh#0003</v>
      </c>
      <c r="M19" s="856" t="str">
        <f>_xll.ohRangeRetrieveError(L19)</f>
        <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str">
        <f>_xll.qlSwapRateHelper(Trigger,K20&amp;"_rh",ObjectOverwrite,Permanent,$K20,B20,$D20,Calendar,$G20,$H20,$I20,$L$3,$J20,C20,Discounting)</f>
        <v>GBPSB6L16Y_S6L12L_Quote_rh#0003</v>
      </c>
      <c r="M20" s="856" t="str">
        <f>_xll.ohRangeRetrieveError(L20)</f>
        <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str">
        <f>_xll.qlSwapRateHelper(Trigger,K21&amp;"_rh",ObjectOverwrite,Permanent,$K21,B21,$D21,Calendar,$G21,$H21,$I21,$L$3,$J21,C21,Discounting)</f>
        <v>GBPSB6L17Y_S6L12L_Quote_rh#0003</v>
      </c>
      <c r="M21" s="856" t="str">
        <f>_xll.ohRangeRetrieveError(L21)</f>
        <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str">
        <f>_xll.qlSwapRateHelper(Trigger,K22&amp;"_rh",ObjectOverwrite,Permanent,$K22,B22,$D22,Calendar,$G22,$H22,$I22,$L$3,$J22,C22,Discounting)</f>
        <v>GBPSB6L18Y_S6L12L_Quote_rh#0003</v>
      </c>
      <c r="M22" s="856" t="str">
        <f>_xll.ohRangeRetrieveError(L22)</f>
        <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str">
        <f>_xll.qlSwapRateHelper(Trigger,K23&amp;"_rh",ObjectOverwrite,Permanent,$K23,B23,$D23,Calendar,$G23,$H23,$I23,$L$3,$J23,C23,Discounting)</f>
        <v>GBPSB6L19Y_S6L12L_Quote_rh#0003</v>
      </c>
      <c r="M23" s="856" t="str">
        <f>_xll.ohRangeRetrieveError(L23)</f>
        <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str">
        <f>_xll.qlSwapRateHelper(Trigger,K24&amp;"_rh",ObjectOverwrite,Permanent,$K24,B24,$D24,Calendar,$G24,$H24,$I24,$L$3,$J24,C24,Discounting)</f>
        <v>GBPSB6L20Y_S6L12L_Quote_rh#0003</v>
      </c>
      <c r="M24" s="856" t="str">
        <f>_xll.ohRangeRetrieveError(L24)</f>
        <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str">
        <f>_xll.qlSwapRateHelper(Trigger,K25&amp;"_rh",ObjectOverwrite,Permanent,$K25,B25,$D25,Calendar,$G25,$H25,$I25,$L$3,$J25,C25,Discounting)</f>
        <v>GBPSB6L21Y_S6L12L_Quote_rh#0003</v>
      </c>
      <c r="M25" s="856" t="str">
        <f>_xll.ohRangeRetrieveError(L25)</f>
        <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str">
        <f>_xll.qlSwapRateHelper(Trigger,K26&amp;"_rh",ObjectOverwrite,Permanent,$K26,B26,$D26,Calendar,$G26,$H26,$I26,$L$3,$J26,C26,Discounting)</f>
        <v>GBPSB6L22Y_S6L12L_Quote_rh#0003</v>
      </c>
      <c r="M26" s="856" t="str">
        <f>_xll.ohRangeRetrieveError(L26)</f>
        <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str">
        <f>_xll.qlSwapRateHelper(Trigger,K27&amp;"_rh",ObjectOverwrite,Permanent,$K27,B27,$D27,Calendar,$G27,$H27,$I27,$L$3,$J27,C27,Discounting)</f>
        <v>GBPSB6L23Y_S6L12L_Quote_rh#0003</v>
      </c>
      <c r="M27" s="856" t="str">
        <f>_xll.ohRangeRetrieveError(L27)</f>
        <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str">
        <f>_xll.qlSwapRateHelper(Trigger,K28&amp;"_rh",ObjectOverwrite,Permanent,$K28,B28,$D28,Calendar,$G28,$H28,$I28,$L$3,$J28,C28,Discounting)</f>
        <v>GBPSB6L24Y_S6L12L_Quote_rh#0003</v>
      </c>
      <c r="M28" s="856" t="str">
        <f>_xll.ohRangeRetrieveError(L28)</f>
        <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str">
        <f>_xll.qlSwapRateHelper(Trigger,K29&amp;"_rh",ObjectOverwrite,Permanent,$K29,B29,$D29,Calendar,$G29,$H29,$I29,$L$3,$J29,C29,Discounting)</f>
        <v>GBPSB6L25Y_S6L12L_Quote_rh#0003</v>
      </c>
      <c r="M29" s="856" t="str">
        <f>_xll.ohRangeRetrieveError(L29)</f>
        <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str">
        <f>_xll.qlSwapRateHelper(Trigger,K30&amp;"_rh",ObjectOverwrite,Permanent,$K30,B30,$D30,Calendar,$G30,$H30,$I30,$L$3,$J30,C30,Discounting)</f>
        <v>GBPSB6L26Y_S6L12L_Quote_rh#0003</v>
      </c>
      <c r="M30" s="856" t="str">
        <f>_xll.ohRangeRetrieveError(L30)</f>
        <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str">
        <f>_xll.qlSwapRateHelper(Trigger,K31&amp;"_rh",ObjectOverwrite,Permanent,$K31,B31,$D31,Calendar,$G31,$H31,$I31,$L$3,$J31,C31,Discounting)</f>
        <v>GBPSB6L27Y_S6L12L_Quote_rh#0003</v>
      </c>
      <c r="M31" s="856" t="str">
        <f>_xll.ohRangeRetrieveError(L31)</f>
        <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str">
        <f>_xll.qlSwapRateHelper(Trigger,K32&amp;"_rh",ObjectOverwrite,Permanent,$K32,B32,$D32,Calendar,$G32,$H32,$I32,$L$3,$J32,C32,Discounting)</f>
        <v>GBPSB6L28Y_S6L12L_Quote_rh#0003</v>
      </c>
      <c r="M32" s="856" t="str">
        <f>_xll.ohRangeRetrieveError(L32)</f>
        <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str">
        <f>_xll.qlSwapRateHelper(Trigger,K33&amp;"_rh",ObjectOverwrite,Permanent,$K33,B33,$D33,Calendar,$G33,$H33,$I33,$L$3,$J33,C33,Discounting)</f>
        <v>GBPSB6L29Y_S6L12L_Quote_rh#0003</v>
      </c>
      <c r="M33" s="856" t="str">
        <f>_xll.ohRangeRetrieveError(L33)</f>
        <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str">
        <f>_xll.qlSwapRateHelper(Trigger,K34&amp;"_rh",ObjectOverwrite,Permanent,$K34,B34,$D34,Calendar,$G34,$H34,$I34,$L$3,$J34,C34,Discounting)</f>
        <v>GBPSB6L30Y_S6L12L_Quote_rh#0003</v>
      </c>
      <c r="M34" s="856" t="str">
        <f>_xll.ohRangeRetrieveError(L34)</f>
        <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str">
        <f>_xll.qlSwapRateHelper(Trigger,K35&amp;"_rh",ObjectOverwrite,Permanent,$K35,B35,$D35,Calendar,$G35,$H35,$I35,$L$3,$J35,C35,Discounting)</f>
        <v>GBPSB6L35Y_S6L12L_Quote_rh#0003</v>
      </c>
      <c r="M35" s="856" t="str">
        <f>_xll.ohRangeRetrieveError(L35)</f>
        <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str">
        <f>_xll.qlSwapRateHelper(Trigger,K36&amp;"_rh",ObjectOverwrite,Permanent,$K36,B36,$D36,Calendar,$G36,$H36,$I36,$L$3,$J36,C36,Discounting)</f>
        <v>GBPSB6L40Y_S6L12L_Quote_rh#0003</v>
      </c>
      <c r="M36" s="856" t="str">
        <f>_xll.ohRangeRetrieveError(L36)</f>
        <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str">
        <f>_xll.qlSwapRateHelper(Trigger,K37&amp;"_rh",ObjectOverwrite,Permanent,$K37,B37,$D37,Calendar,$G37,$H37,$I37,$L$3,$J37,C37,Discounting)</f>
        <v>GBPSB6L50Y_S6L12L_Quote_rh#0003</v>
      </c>
      <c r="M37" s="856" t="str">
        <f>_xll.ohRangeRetrieveError(L37)</f>
        <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str">
        <f>_xll.qlSwapRateHelper(Trigger,K38&amp;"_rh",ObjectOverwrite,Permanent,$K38,B38,$D38,Calendar,$G38,$H38,$I38,$L$3,$J38,C38,Discounting)</f>
        <v>GBPSB6L60Y_S6L12L_Quote_rh#0003</v>
      </c>
      <c r="M38" s="853" t="str">
        <f>_xll.ohRangeRetrieveError(L38)</f>
        <v/>
      </c>
      <c r="N38" s="746"/>
    </row>
    <row r="39" spans="1:14" ht="11.25" customHeight="1" thickBot="1" x14ac:dyDescent="0.25">
      <c r="A39" s="54"/>
      <c r="B39" s="53"/>
      <c r="C39" s="53"/>
      <c r="D39" s="53"/>
      <c r="E39" s="53"/>
      <c r="F39" s="53"/>
      <c r="G39" s="53"/>
      <c r="H39" s="53"/>
      <c r="I39" s="53"/>
      <c r="J39" s="53"/>
      <c r="K39" s="53"/>
      <c r="L39" s="918"/>
      <c r="M39" s="270"/>
      <c r="N39" s="852"/>
    </row>
    <row r="41" spans="1:14" x14ac:dyDescent="0.2">
      <c r="K41" s="399" t="e">
        <f>_xll.ohObjectCallerAddress(K11)</f>
        <v>#NUM!</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582"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582" t="e">
        <f t="shared" si="2"/>
        <v>#VALUE!</v>
      </c>
      <c r="H4" s="1435" t="e">
        <f t="shared" si="3"/>
        <v>#VALUE!</v>
      </c>
      <c r="I4" s="1434" t="e">
        <f t="shared" si="4"/>
        <v>#VALUE!</v>
      </c>
      <c r="J4" s="1435" t="e">
        <f>MIN(_xll.ohPack($Z$19:INDEX($Z$19:$Z$3552,MATCH(E4+1,$Y$19:$Y$3552,1),1)))</f>
        <v>#VALUE!</v>
      </c>
      <c r="K4" s="1434" t="e">
        <f>MAX(_xll.ohPack($Z$19:INDEX($Z$19:$Z$3552,MATCH(E4+1,$Y$19:$Y$3552,1),1)))</f>
        <v>#VALUE!</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582" t="e">
        <f t="shared" si="2"/>
        <v>#VALUE!</v>
      </c>
      <c r="H5" s="1435" t="e">
        <f t="shared" si="3"/>
        <v>#VALUE!</v>
      </c>
      <c r="I5" s="1434" t="e">
        <f t="shared" si="4"/>
        <v>#VALUE!</v>
      </c>
      <c r="J5" s="1435" t="e">
        <f>MIN(_xll.ohPack($Z$19:INDEX($Z$19:$Z$3552,MATCH(E5+1,$Y$19:$Y$3552,1),1)))</f>
        <v>#VALUE!</v>
      </c>
      <c r="K5" s="1434" t="e">
        <f>MAX(_xll.ohPack($Z$19:INDEX($Z$19:$Z$3552,MATCH(E5+1,$Y$19:$Y$3552,1),1)))</f>
        <v>#VALUE!</v>
      </c>
      <c r="L5" s="1552"/>
      <c r="M5" s="1552"/>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582" t="e">
        <f t="shared" si="2"/>
        <v>#VALUE!</v>
      </c>
      <c r="H6" s="1435" t="e">
        <f t="shared" si="3"/>
        <v>#VALUE!</v>
      </c>
      <c r="I6" s="1434" t="e">
        <f t="shared" si="4"/>
        <v>#VALUE!</v>
      </c>
      <c r="J6" s="1435" t="e">
        <f>MIN(_xll.ohPack($Z$19:INDEX($Z$19:$Z$3552,MATCH(E6+1,$Y$19:$Y$3552,1),1)))</f>
        <v>#VALUE!</v>
      </c>
      <c r="K6" s="1434" t="e">
        <f>MAX(_xll.ohPack($Z$19:INDEX($Z$19:$Z$3552,MATCH(E6+1,$Y$19:$Y$3552,1),1)))</f>
        <v>#VALUE!</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582" t="e">
        <f t="shared" si="2"/>
        <v>#VALUE!</v>
      </c>
      <c r="H7" s="1435" t="e">
        <f t="shared" si="3"/>
        <v>#VALUE!</v>
      </c>
      <c r="I7" s="1434" t="e">
        <f t="shared" si="4"/>
        <v>#VALUE!</v>
      </c>
      <c r="J7" s="1435" t="e">
        <f>MIN(_xll.ohPack($Z$19:INDEX($Z$19:$Z$3552,MATCH(E7+1,$Y$19:$Y$3552,1),1)))</f>
        <v>#VALUE!</v>
      </c>
      <c r="K7" s="1434" t="e">
        <f>MAX(_xll.ohPack($Z$19:INDEX($Z$19:$Z$3552,MATCH(E7+1,$Y$19:$Y$3552,1),1)))</f>
        <v>#VALUE!</v>
      </c>
      <c r="L7" s="1552"/>
      <c r="M7" s="1552"/>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582" t="e">
        <f t="shared" si="2"/>
        <v>#VALUE!</v>
      </c>
      <c r="H8" s="1435" t="e">
        <f t="shared" si="3"/>
        <v>#VALUE!</v>
      </c>
      <c r="I8" s="1434" t="e">
        <f t="shared" si="4"/>
        <v>#VALUE!</v>
      </c>
      <c r="J8" s="1435" t="e">
        <f>MIN(_xll.ohPack($Z$19:INDEX($Z$19:$Z$3552,MATCH(E8+1,$Y$19:$Y$3552,1),1)))</f>
        <v>#VALUE!</v>
      </c>
      <c r="K8" s="1434" t="e">
        <f>MAX(_xll.ohPack($Z$19:INDEX($Z$19:$Z$3552,MATCH(E8+1,$Y$19:$Y$3552,1),1)))</f>
        <v>#VALUE!</v>
      </c>
      <c r="L8" s="1552"/>
      <c r="M8" s="1552"/>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582" t="e">
        <f t="shared" si="2"/>
        <v>#VALUE!</v>
      </c>
      <c r="H9" s="1435" t="e">
        <f t="shared" si="3"/>
        <v>#VALUE!</v>
      </c>
      <c r="I9" s="1434" t="e">
        <f t="shared" si="4"/>
        <v>#VALUE!</v>
      </c>
      <c r="J9" s="1435" t="e">
        <f>MIN(_xll.ohPack($Z$19:INDEX($Z$19:$Z$3552,MATCH(E9+1,$Y$19:$Y$3552,1),1)))</f>
        <v>#VALUE!</v>
      </c>
      <c r="K9" s="1434" t="e">
        <f>MAX(_xll.ohPack($Z$19:INDEX($Z$19:$Z$3552,MATCH(E9+1,$Y$19:$Y$3552,1),1)))</f>
        <v>#VALUE!</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583" t="e">
        <f t="shared" si="2"/>
        <v>#VALUE!</v>
      </c>
      <c r="H10" s="1443" t="e">
        <f t="shared" si="3"/>
        <v>#VALUE!</v>
      </c>
      <c r="I10" s="1442" t="e">
        <f t="shared" si="4"/>
        <v>#VALUE!</v>
      </c>
      <c r="J10" s="1443" t="e">
        <f>MIN(_xll.ohPack($AA$19:INDEX($AA$19:$AA$3552,MATCH(E10+1,$Y$19:$Y$3552,1),1)))</f>
        <v>#VALUE!</v>
      </c>
      <c r="K10" s="1442" t="e">
        <f>MAX(_xll.ohPack($AA$19:INDEX($AA$19:$AA$3552,MATCH(E10+1,$Y$19:$Y$3552,1),1)))</f>
        <v>#VALUE!</v>
      </c>
      <c r="L10" s="1552"/>
      <c r="M10" s="1552"/>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582" t="e">
        <f t="shared" si="2"/>
        <v>#VALUE!</v>
      </c>
      <c r="H11" s="1435" t="e">
        <f t="shared" si="3"/>
        <v>#VALUE!</v>
      </c>
      <c r="I11" s="1434" t="e">
        <f t="shared" si="4"/>
        <v>#VALUE!</v>
      </c>
      <c r="J11" s="1435" t="e">
        <f>MIN(_xll.ohPack($AA$19:INDEX($AA$19:$AA$3552,MATCH(E11+1,$Y$19:$Y$3552,1),1)))</f>
        <v>#VALUE!</v>
      </c>
      <c r="K11" s="1434" t="e">
        <f>MAX(_xll.ohPack($AA$19:INDEX($AA$19:$AA$3552,MATCH(E11+1,$Y$19:$Y$3552,1),1)))</f>
        <v>#VALUE!</v>
      </c>
      <c r="L11" s="1552"/>
      <c r="M11" s="1552"/>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582" t="e">
        <f t="shared" si="2"/>
        <v>#VALUE!</v>
      </c>
      <c r="H12" s="1435" t="e">
        <f t="shared" si="3"/>
        <v>#VALUE!</v>
      </c>
      <c r="I12" s="1434" t="e">
        <f t="shared" si="4"/>
        <v>#VALUE!</v>
      </c>
      <c r="J12" s="1435" t="e">
        <f>MIN(_xll.ohPack($AA$19:INDEX($AA$19:$AA$3552,MATCH(E12+1,$Y$19:$Y$3552,1),1)))</f>
        <v>#VALUE!</v>
      </c>
      <c r="K12" s="1434" t="e">
        <f>MAX(_xll.ohPack($AA$19:INDEX($AA$19:$AA$3552,MATCH(E12+1,$Y$19:$Y$3552,1),1)))</f>
        <v>#VALUE!</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582" t="e">
        <f t="shared" si="2"/>
        <v>#VALUE!</v>
      </c>
      <c r="H13" s="1435" t="e">
        <f t="shared" si="3"/>
        <v>#VALUE!</v>
      </c>
      <c r="I13" s="1434" t="e">
        <f t="shared" si="4"/>
        <v>#VALUE!</v>
      </c>
      <c r="J13" s="1435" t="e">
        <f>MIN(_xll.ohPack($AA$19:INDEX($AA$19:$AA$3552,MATCH(E13+1,$Y$19:$Y$3552,1),1)))</f>
        <v>#VALUE!</v>
      </c>
      <c r="K13" s="1434" t="e">
        <f>MAX(_xll.ohPack($AA$19:INDEX($AA$19:$AA$3552,MATCH(E13+1,$Y$19:$Y$3552,1),1)))</f>
        <v>#VALUE!</v>
      </c>
      <c r="L13" s="1552"/>
      <c r="M13" s="1552"/>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582" t="e">
        <f t="shared" si="2"/>
        <v>#VALUE!</v>
      </c>
      <c r="H14" s="1435" t="e">
        <f t="shared" si="3"/>
        <v>#VALUE!</v>
      </c>
      <c r="I14" s="1434" t="e">
        <f t="shared" si="4"/>
        <v>#VALUE!</v>
      </c>
      <c r="J14" s="1435" t="e">
        <f>MIN(_xll.ohPack($AA$19:INDEX($AA$19:$AA$3552,MATCH(E14+1,$Y$19:$Y$3552,1),1)))</f>
        <v>#VALUE!</v>
      </c>
      <c r="K14" s="1434" t="e">
        <f>MAX(_xll.ohPack($AA$19:INDEX($AA$19:$AA$3552,MATCH(E14+1,$Y$19:$Y$3552,1),1)))</f>
        <v>#VALUE!</v>
      </c>
      <c r="L14" s="1552"/>
      <c r="M14" s="1552"/>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582" t="e">
        <f t="shared" si="2"/>
        <v>#VALUE!</v>
      </c>
      <c r="H15" s="1435" t="e">
        <f t="shared" si="3"/>
        <v>#VALUE!</v>
      </c>
      <c r="I15" s="1434" t="e">
        <f t="shared" si="4"/>
        <v>#VALUE!</v>
      </c>
      <c r="J15" s="1435" t="e">
        <f>MIN(_xll.ohPack($AA$19:INDEX($AA$19:$AA$3552,MATCH(E15+1,$Y$19:$Y$3552,1),1)))</f>
        <v>#VALUE!</v>
      </c>
      <c r="K15" s="1434" t="e">
        <f>MAX(_xll.ohPack($AA$19:INDEX($AA$19:$AA$3552,MATCH(E15+1,$Y$19:$Y$3552,1),1)))</f>
        <v>#VALUE!</v>
      </c>
      <c r="L15" s="1552"/>
      <c r="M15" s="1552"/>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582" t="e">
        <f t="shared" si="2"/>
        <v>#VALUE!</v>
      </c>
      <c r="H16" s="1435" t="e">
        <f t="shared" si="3"/>
        <v>#VALUE!</v>
      </c>
      <c r="I16" s="1434" t="e">
        <f t="shared" si="4"/>
        <v>#VALUE!</v>
      </c>
      <c r="J16" s="1435" t="e">
        <f>MIN(_xll.ohPack($AA$19:INDEX($AA$19:$AA$3552,MATCH(E16+1,$Y$19:$Y$3552,1),1)))</f>
        <v>#VALUE!</v>
      </c>
      <c r="K16" s="1434" t="e">
        <f>MAX(_xll.ohPack($AA$19:INDEX($AA$19:$AA$3552,MATCH(E16+1,$Y$19:$Y$3552,1),1)))</f>
        <v>#VALUE!</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_xll.qlLibor(,Currency,IndexTenor,YieldCurve,,YieldCurve)</f>
        <v>#VALUE!</v>
      </c>
      <c r="AA17" s="1508" t="e">
        <f>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t="str">
        <f t="array" ref="M19:M33">_xll.ohFilter(RateHelpers_1Y!E17:E28,IF(ISERROR(RateHelpers_1Y!G17:G28),FALSE,TRUE))</f>
        <v>GBP1x13F_Quote_rh#0001</v>
      </c>
      <c r="N19" s="1576" t="e">
        <f>_xll.qlRateHelperQuoteName(M19)</f>
        <v>#NUM!</v>
      </c>
      <c r="O19" s="1574" t="e">
        <f>_xll.qlRateHelperEarliestDate(M19)</f>
        <v>#NUM!</v>
      </c>
      <c r="P19" s="1573" t="e">
        <f>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1560" t="str">
        <v>GBP2x14F_Quote_rh#0001</v>
      </c>
      <c r="N20" s="1560"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1560" t="str">
        <v>GBP3x15F_Quote_rh#0001</v>
      </c>
      <c r="N21" s="1560"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1560" t="str">
        <v>GBP4x16F_Quote_rh#0001</v>
      </c>
      <c r="N22" s="1560"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1560" t="str">
        <v>GBP5x17F_Quote_rh#0001</v>
      </c>
      <c r="N23" s="1560"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1560" t="str">
        <v>GBP6x18F_Quote_rh#0001</v>
      </c>
      <c r="N24" s="1560"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1560" t="str">
        <v>GBP7x19F_SYNTH1Y_Quote_rh#0001</v>
      </c>
      <c r="N25" s="1570" t="e">
        <f>_xll.qlRateHelperQuoteName(M25)</f>
        <v>#NUM!</v>
      </c>
      <c r="O25" s="1568" t="e">
        <f>_xll.qlRateHelperEarliestDate(M25)</f>
        <v>#NUM!</v>
      </c>
      <c r="P25" s="1567" t="e">
        <f>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1560" t="str">
        <v>GBP8x20F_SYNTH1Y_Quote_rh#0001</v>
      </c>
      <c r="N26" s="1565" t="e">
        <f>_xll.qlRateHelperQuoteName(M26)</f>
        <v>#NUM!</v>
      </c>
      <c r="O26" s="1563" t="e">
        <f>_xll.qlRateHelperEarliestDate(M26)</f>
        <v>#NUM!</v>
      </c>
      <c r="P26" s="1562" t="e">
        <f>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v>#N/A</v>
      </c>
      <c r="AA26" s="1408" t="e">
        <v>#N/A</v>
      </c>
    </row>
    <row r="27" spans="1:27" x14ac:dyDescent="0.2">
      <c r="M27" s="1560" t="str">
        <v>GBP9x21F_Quote_rh#0001</v>
      </c>
      <c r="N27" s="1560"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60" t="str">
        <v>GBP10x22F_SYNTH1Y_Quote_rh#0001</v>
      </c>
      <c r="N28" s="1570" t="e">
        <f>_xll.qlRateHelperQuoteName(M28)</f>
        <v>#NUM!</v>
      </c>
      <c r="O28" s="1568" t="e">
        <f>_xll.qlRateHelperEarliestDate(M28)</f>
        <v>#NUM!</v>
      </c>
      <c r="P28" s="1567" t="e">
        <f>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60" t="str">
        <v>GBP11x23F_SYNTH1Y_Quote_rh#0001</v>
      </c>
      <c r="N29" s="1565" t="e">
        <f>_xll.qlRateHelperQuoteName(M29)</f>
        <v>#NUM!</v>
      </c>
      <c r="O29" s="1563" t="e">
        <f>_xll.qlRateHelperEarliestDate(M29)</f>
        <v>#NUM!</v>
      </c>
      <c r="P29" s="1562" t="e">
        <f>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60" t="str">
        <v>GBP12x24F_Quote_rh#0001</v>
      </c>
      <c r="N30" s="1560" t="e">
        <f>_xll.qlRateHelperQuoteName(M30)</f>
        <v>#NUM!</v>
      </c>
      <c r="O30" s="1402" t="e">
        <f>_xll.qlRateHelperEarliestDate(M30)</f>
        <v>#NUM!</v>
      </c>
      <c r="P30" s="1423" t="e">
        <f>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60" t="e">
        <v>#N/A</v>
      </c>
      <c r="N31" s="1560" t="e">
        <f>_xll.qlRateHelperQuoteName(M31)</f>
        <v>#NUM!</v>
      </c>
      <c r="O31" s="1402" t="e">
        <f>_xll.qlRateHelperEarliestDate(M31)</f>
        <v>#NUM!</v>
      </c>
      <c r="P31" s="1423" t="e">
        <f>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60" t="e">
        <v>#N/A</v>
      </c>
      <c r="N32" s="1560" t="e">
        <f>_xll.qlRateHelperQuoteName(M32)</f>
        <v>#NUM!</v>
      </c>
      <c r="O32" s="1402" t="e">
        <f>_xll.qlRateHelperEarliestDate(M32)</f>
        <v>#NUM!</v>
      </c>
      <c r="P32" s="1423" t="e">
        <f>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v>#N/A</v>
      </c>
      <c r="AA32" s="1408" t="e">
        <v>#N/A</v>
      </c>
    </row>
    <row r="33" spans="13:27" x14ac:dyDescent="0.2">
      <c r="M33" s="1558" t="e">
        <v>#N/A</v>
      </c>
      <c r="N33" s="1558" t="e">
        <f>_xll.qlRateHelperQuoteName(M33)</f>
        <v>#NUM!</v>
      </c>
      <c r="O33" s="1556" t="e">
        <f>_xll.qlRateHelperEarliestDate(M33)</f>
        <v>#NUM!</v>
      </c>
      <c r="P33" s="1555" t="e">
        <f>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v>#N/A</v>
      </c>
      <c r="AA33" s="1408" t="e">
        <v>#N/A</v>
      </c>
    </row>
    <row r="34" spans="13:27" x14ac:dyDescent="0.2">
      <c r="Q34" s="1413"/>
      <c r="S34" s="399"/>
      <c r="T34" s="1398"/>
      <c r="W34" s="864" t="str">
        <f t="shared" si="7"/>
        <v>1D</v>
      </c>
      <c r="X34" s="1402" t="e">
        <f>_xll.qlCalendarAdvance(Calendar,X33,W34,"f",FALSE)</f>
        <v>#VALUE!</v>
      </c>
      <c r="Y34" s="1401" t="e">
        <f>_xll.qlCalendarAdvance(Calendar,X34,NDays&amp;"D")</f>
        <v>#VALUE!</v>
      </c>
      <c r="Z34" s="1400" t="e">
        <v>#N/A</v>
      </c>
      <c r="AA34" s="1408" t="e">
        <v>#N/A</v>
      </c>
    </row>
    <row r="35" spans="13:27" x14ac:dyDescent="0.2">
      <c r="Q35" s="1413"/>
      <c r="S35" s="399"/>
      <c r="T35" s="1398"/>
      <c r="W35" s="864" t="str">
        <f t="shared" si="7"/>
        <v>1D</v>
      </c>
      <c r="X35" s="1402" t="e">
        <f>_xll.qlCalendarAdvance(Calendar,X34,W35,"f",FALSE)</f>
        <v>#VALUE!</v>
      </c>
      <c r="Y35" s="1401" t="e">
        <f>_xll.qlCalendarAdvance(Calendar,X35,NDays&amp;"D")</f>
        <v>#VALUE!</v>
      </c>
      <c r="Z35" s="1400" t="e">
        <v>#N/A</v>
      </c>
      <c r="AA35" s="1408" t="e">
        <v>#N/A</v>
      </c>
    </row>
    <row r="36" spans="13:27" x14ac:dyDescent="0.2">
      <c r="Q36" s="1413"/>
      <c r="S36" s="399"/>
      <c r="T36" s="1398"/>
      <c r="W36" s="864" t="str">
        <f t="shared" si="7"/>
        <v>1D</v>
      </c>
      <c r="X36" s="1402" t="e">
        <f>_xll.qlCalendarAdvance(Calendar,X35,W36,"f",FALSE)</f>
        <v>#VALUE!</v>
      </c>
      <c r="Y36" s="1401" t="e">
        <f>_xll.qlCalendarAdvance(Calendar,X36,NDays&amp;"D")</f>
        <v>#VALUE!</v>
      </c>
      <c r="Z36" s="1400" t="e">
        <v>#N/A</v>
      </c>
      <c r="AA36" s="1408" t="e">
        <v>#N/A</v>
      </c>
    </row>
    <row r="37" spans="13:27" x14ac:dyDescent="0.2">
      <c r="Q37" s="1413"/>
      <c r="S37" s="399"/>
      <c r="T37" s="1398"/>
      <c r="W37" s="864" t="str">
        <f t="shared" si="7"/>
        <v>1D</v>
      </c>
      <c r="X37" s="1402" t="e">
        <f>_xll.qlCalendarAdvance(Calendar,X36,W37,"f",FALSE)</f>
        <v>#VALUE!</v>
      </c>
      <c r="Y37" s="1401" t="e">
        <f>_xll.qlCalendarAdvance(Calendar,X37,NDays&amp;"D")</f>
        <v>#VALUE!</v>
      </c>
      <c r="Z37" s="1400" t="e">
        <v>#N/A</v>
      </c>
      <c r="AA37" s="1408" t="e">
        <v>#N/A</v>
      </c>
    </row>
    <row r="38" spans="13:27" x14ac:dyDescent="0.2">
      <c r="Q38" s="1413"/>
      <c r="S38" s="399"/>
      <c r="T38" s="1398"/>
      <c r="W38" s="864" t="str">
        <f t="shared" si="7"/>
        <v>1D</v>
      </c>
      <c r="X38" s="1402" t="e">
        <f>_xll.qlCalendarAdvance(Calendar,X37,W38,"f",FALSE)</f>
        <v>#VALUE!</v>
      </c>
      <c r="Y38" s="1401" t="e">
        <f>_xll.qlCalendarAdvance(Calendar,X38,NDays&amp;"D")</f>
        <v>#VALUE!</v>
      </c>
      <c r="Z38" s="1400" t="e">
        <v>#N/A</v>
      </c>
      <c r="AA38" s="1408" t="e">
        <v>#N/A</v>
      </c>
    </row>
    <row r="39" spans="13:27" x14ac:dyDescent="0.2">
      <c r="Q39" s="1413"/>
      <c r="S39" s="399"/>
      <c r="T39" s="1398"/>
      <c r="W39" s="864" t="str">
        <f t="shared" si="7"/>
        <v>1D</v>
      </c>
      <c r="X39" s="1402" t="e">
        <f>_xll.qlCalendarAdvance(Calendar,X38,W39,"f",FALSE)</f>
        <v>#VALUE!</v>
      </c>
      <c r="Y39" s="1401" t="e">
        <f>_xll.qlCalendarAdvance(Calendar,X39,NDays&amp;"D")</f>
        <v>#VALUE!</v>
      </c>
      <c r="Z39" s="1400" t="e">
        <v>#N/A</v>
      </c>
      <c r="AA39" s="1408" t="e">
        <v>#N/A</v>
      </c>
    </row>
    <row r="40" spans="13:27" x14ac:dyDescent="0.2">
      <c r="Q40" s="1413"/>
      <c r="S40" s="399"/>
      <c r="T40" s="1398"/>
      <c r="W40" s="864" t="str">
        <f t="shared" si="7"/>
        <v>1D</v>
      </c>
      <c r="X40" s="1402" t="e">
        <f>_xll.qlCalendarAdvance(Calendar,X39,W40,"f",FALSE)</f>
        <v>#VALUE!</v>
      </c>
      <c r="Y40" s="1401" t="e">
        <f>_xll.qlCalendarAdvance(Calendar,X40,NDays&amp;"D")</f>
        <v>#VALUE!</v>
      </c>
      <c r="Z40" s="1400" t="e">
        <v>#N/A</v>
      </c>
      <c r="AA40" s="1408" t="e">
        <v>#N/A</v>
      </c>
    </row>
    <row r="41" spans="13:27" x14ac:dyDescent="0.2">
      <c r="Q41" s="1413"/>
      <c r="S41" s="399"/>
      <c r="T41" s="1398"/>
      <c r="W41" s="864" t="str">
        <f t="shared" si="7"/>
        <v>1D</v>
      </c>
      <c r="X41" s="1402" t="e">
        <f>_xll.qlCalendarAdvance(Calendar,X40,W41,"f",FALSE)</f>
        <v>#VALUE!</v>
      </c>
      <c r="Y41" s="1401" t="e">
        <f>_xll.qlCalendarAdvance(Calendar,X41,NDays&amp;"D")</f>
        <v>#VALUE!</v>
      </c>
      <c r="Z41" s="1400" t="e">
        <v>#N/A</v>
      </c>
      <c r="AA41" s="1408" t="e">
        <v>#N/A</v>
      </c>
    </row>
    <row r="42" spans="13:27" x14ac:dyDescent="0.2">
      <c r="Q42" s="1413"/>
      <c r="S42" s="399"/>
      <c r="T42" s="1398"/>
      <c r="W42" s="864" t="str">
        <f t="shared" si="7"/>
        <v>1D</v>
      </c>
      <c r="X42" s="1402" t="e">
        <f>_xll.qlCalendarAdvance(Calendar,X41,W42,"f",FALSE)</f>
        <v>#VALUE!</v>
      </c>
      <c r="Y42" s="1401" t="e">
        <f>_xll.qlCalendarAdvance(Calendar,X42,NDays&amp;"D")</f>
        <v>#VALUE!</v>
      </c>
      <c r="Z42" s="1400" t="e">
        <v>#N/A</v>
      </c>
      <c r="AA42" s="1408" t="e">
        <v>#N/A</v>
      </c>
    </row>
    <row r="43" spans="13:27" x14ac:dyDescent="0.2">
      <c r="Q43" s="1413"/>
      <c r="S43" s="399"/>
      <c r="T43" s="1398"/>
      <c r="W43" s="864" t="str">
        <f t="shared" si="7"/>
        <v>1D</v>
      </c>
      <c r="X43" s="1402" t="e">
        <f>_xll.qlCalendarAdvance(Calendar,X42,W43,"f",FALSE)</f>
        <v>#VALUE!</v>
      </c>
      <c r="Y43" s="1401" t="e">
        <f>_xll.qlCalendarAdvance(Calendar,X43,NDays&amp;"D")</f>
        <v>#VALUE!</v>
      </c>
      <c r="Z43" s="1400" t="e">
        <v>#N/A</v>
      </c>
      <c r="AA43" s="1408" t="e">
        <v>#N/A</v>
      </c>
    </row>
    <row r="44" spans="13:27" x14ac:dyDescent="0.2">
      <c r="Q44" s="1413"/>
      <c r="S44" s="399"/>
      <c r="T44" s="1398"/>
      <c r="W44" s="864" t="str">
        <f t="shared" si="7"/>
        <v>1D</v>
      </c>
      <c r="X44" s="1402" t="e">
        <f>_xll.qlCalendarAdvance(Calendar,X43,W44,"f",FALSE)</f>
        <v>#VALUE!</v>
      </c>
      <c r="Y44" s="1401" t="e">
        <f>_xll.qlCalendarAdvance(Calendar,X44,NDays&amp;"D")</f>
        <v>#VALUE!</v>
      </c>
      <c r="Z44" s="1400" t="e">
        <v>#N/A</v>
      </c>
      <c r="AA44" s="1408" t="e">
        <v>#N/A</v>
      </c>
    </row>
    <row r="45" spans="13:27" x14ac:dyDescent="0.2">
      <c r="Q45" s="1413"/>
      <c r="S45" s="399"/>
      <c r="T45" s="1398"/>
      <c r="W45" s="864" t="str">
        <f t="shared" si="7"/>
        <v>1D</v>
      </c>
      <c r="X45" s="1402" t="e">
        <f>_xll.qlCalendarAdvance(Calendar,X44,W45,"f",FALSE)</f>
        <v>#VALUE!</v>
      </c>
      <c r="Y45" s="1401" t="e">
        <f>_xll.qlCalendarAdvance(Calendar,X45,NDays&amp;"D")</f>
        <v>#VALUE!</v>
      </c>
      <c r="Z45" s="1400" t="e">
        <v>#N/A</v>
      </c>
      <c r="AA45" s="1408" t="e">
        <v>#N/A</v>
      </c>
    </row>
    <row r="46" spans="13:27" x14ac:dyDescent="0.2">
      <c r="Q46" s="1413"/>
      <c r="S46" s="399"/>
      <c r="T46" s="1398"/>
      <c r="W46" s="864" t="str">
        <f t="shared" si="7"/>
        <v>1D</v>
      </c>
      <c r="X46" s="1402" t="e">
        <f>_xll.qlCalendarAdvance(Calendar,X45,W46,"f",FALSE)</f>
        <v>#VALUE!</v>
      </c>
      <c r="Y46" s="1401" t="e">
        <f>_xll.qlCalendarAdvance(Calendar,X46,NDays&amp;"D")</f>
        <v>#VALUE!</v>
      </c>
      <c r="Z46" s="1400" t="e">
        <v>#N/A</v>
      </c>
      <c r="AA46" s="1408" t="e">
        <v>#N/A</v>
      </c>
    </row>
    <row r="47" spans="13:27" x14ac:dyDescent="0.2">
      <c r="Q47" s="1413"/>
      <c r="S47" s="399"/>
      <c r="T47" s="1398"/>
      <c r="W47" s="864" t="str">
        <f t="shared" si="7"/>
        <v>1D</v>
      </c>
      <c r="X47" s="1402" t="e">
        <f>_xll.qlCalendarAdvance(Calendar,X46,W47,"f",FALSE)</f>
        <v>#VALUE!</v>
      </c>
      <c r="Y47" s="1401" t="e">
        <f>_xll.qlCalendarAdvance(Calendar,X47,NDays&amp;"D")</f>
        <v>#VALUE!</v>
      </c>
      <c r="Z47" s="1400" t="e">
        <v>#N/A</v>
      </c>
      <c r="AA47" s="1408" t="e">
        <v>#N/A</v>
      </c>
    </row>
    <row r="48" spans="13:27" x14ac:dyDescent="0.2">
      <c r="Q48" s="1413"/>
      <c r="S48" s="399"/>
      <c r="T48" s="1398"/>
      <c r="W48" s="864" t="str">
        <f t="shared" si="7"/>
        <v>1D</v>
      </c>
      <c r="X48" s="1402" t="e">
        <f>_xll.qlCalendarAdvance(Calendar,X47,W48,"f",FALSE)</f>
        <v>#VALUE!</v>
      </c>
      <c r="Y48" s="1401" t="e">
        <f>_xll.qlCalendarAdvance(Calendar,X48,NDays&amp;"D")</f>
        <v>#VALUE!</v>
      </c>
      <c r="Z48" s="1400" t="e">
        <v>#N/A</v>
      </c>
      <c r="AA48" s="1408" t="e">
        <v>#N/A</v>
      </c>
    </row>
    <row r="49" spans="10:27" x14ac:dyDescent="0.2">
      <c r="Q49" s="1413"/>
      <c r="S49" s="399"/>
      <c r="T49" s="1398"/>
      <c r="W49" s="864" t="str">
        <f t="shared" si="7"/>
        <v>1D</v>
      </c>
      <c r="X49" s="1402" t="e">
        <f>_xll.qlCalendarAdvance(Calendar,X48,W49,"f",FALSE)</f>
        <v>#VALUE!</v>
      </c>
      <c r="Y49" s="1401" t="e">
        <f>_xll.qlCalendarAdvance(Calendar,X49,NDays&amp;"D")</f>
        <v>#VALUE!</v>
      </c>
      <c r="Z49" s="1400" t="e">
        <v>#N/A</v>
      </c>
      <c r="AA49" s="1408" t="e">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v>#N/A</v>
      </c>
      <c r="AA50" s="1408" t="e">
        <v>#N/A</v>
      </c>
    </row>
    <row r="51" spans="10:27" x14ac:dyDescent="0.2">
      <c r="Q51" s="1413"/>
      <c r="S51" s="399"/>
      <c r="T51" s="1398"/>
      <c r="W51" s="864" t="str">
        <f t="shared" si="7"/>
        <v>1D</v>
      </c>
      <c r="X51" s="1402" t="e">
        <f>_xll.qlCalendarAdvance(Calendar,X50,W51,"f",FALSE)</f>
        <v>#VALUE!</v>
      </c>
      <c r="Y51" s="1401" t="e">
        <f>_xll.qlCalendarAdvance(Calendar,X51,NDays&amp;"D")</f>
        <v>#VALUE!</v>
      </c>
      <c r="Z51" s="1400" t="e">
        <v>#N/A</v>
      </c>
      <c r="AA51" s="1408" t="e">
        <v>#N/A</v>
      </c>
    </row>
    <row r="52" spans="10:27" x14ac:dyDescent="0.2">
      <c r="Q52" s="1413"/>
      <c r="S52" s="399"/>
      <c r="T52" s="1398"/>
      <c r="W52" s="864" t="str">
        <f t="shared" si="7"/>
        <v>1D</v>
      </c>
      <c r="X52" s="1402" t="e">
        <f>_xll.qlCalendarAdvance(Calendar,X51,W52,"f",FALSE)</f>
        <v>#VALUE!</v>
      </c>
      <c r="Y52" s="1401" t="e">
        <f>_xll.qlCalendarAdvance(Calendar,X52,NDays&amp;"D")</f>
        <v>#VALUE!</v>
      </c>
      <c r="Z52" s="1400" t="e">
        <v>#N/A</v>
      </c>
      <c r="AA52" s="1408" t="e">
        <v>#N/A</v>
      </c>
    </row>
    <row r="53" spans="10:27" x14ac:dyDescent="0.2">
      <c r="Q53" s="1413"/>
      <c r="S53" s="399"/>
      <c r="T53" s="1398"/>
      <c r="W53" s="864" t="str">
        <f t="shared" si="7"/>
        <v>1D</v>
      </c>
      <c r="X53" s="1402" t="e">
        <f>_xll.qlCalendarAdvance(Calendar,X52,W53,"f",FALSE)</f>
        <v>#VALUE!</v>
      </c>
      <c r="Y53" s="1401" t="e">
        <f>_xll.qlCalendarAdvance(Calendar,X53,NDays&amp;"D")</f>
        <v>#VALUE!</v>
      </c>
      <c r="Z53" s="1400" t="e">
        <v>#N/A</v>
      </c>
      <c r="AA53" s="1408" t="e">
        <v>#N/A</v>
      </c>
    </row>
    <row r="54" spans="10:27" x14ac:dyDescent="0.2">
      <c r="Q54" s="1413"/>
      <c r="S54" s="399"/>
      <c r="T54" s="1398"/>
      <c r="W54" s="864" t="str">
        <f t="shared" si="7"/>
        <v>1D</v>
      </c>
      <c r="X54" s="1402" t="e">
        <f>_xll.qlCalendarAdvance(Calendar,X53,W54,"f",FALSE)</f>
        <v>#VALUE!</v>
      </c>
      <c r="Y54" s="1401" t="e">
        <f>_xll.qlCalendarAdvance(Calendar,X54,NDays&amp;"D")</f>
        <v>#VALUE!</v>
      </c>
      <c r="Z54" s="1400" t="e">
        <v>#N/A</v>
      </c>
      <c r="AA54" s="1408" t="e">
        <v>#N/A</v>
      </c>
    </row>
    <row r="55" spans="10:27" x14ac:dyDescent="0.2">
      <c r="Q55" s="1413"/>
      <c r="S55" s="399"/>
      <c r="T55" s="1398"/>
      <c r="W55" s="864" t="str">
        <f t="shared" si="7"/>
        <v>1D</v>
      </c>
      <c r="X55" s="1402" t="e">
        <f>_xll.qlCalendarAdvance(Calendar,X54,W55,"f",FALSE)</f>
        <v>#VALUE!</v>
      </c>
      <c r="Y55" s="1401" t="e">
        <f>_xll.qlCalendarAdvance(Calendar,X55,NDays&amp;"D")</f>
        <v>#VALUE!</v>
      </c>
      <c r="Z55" s="1400" t="e">
        <v>#N/A</v>
      </c>
      <c r="AA55" s="1408" t="e">
        <v>#N/A</v>
      </c>
    </row>
    <row r="56" spans="10:27" x14ac:dyDescent="0.2">
      <c r="Q56" s="1413"/>
      <c r="S56" s="399"/>
      <c r="T56" s="1398"/>
      <c r="W56" s="864" t="str">
        <f t="shared" si="7"/>
        <v>1D</v>
      </c>
      <c r="X56" s="1402" t="e">
        <f>_xll.qlCalendarAdvance(Calendar,X55,W56,"f",FALSE)</f>
        <v>#VALUE!</v>
      </c>
      <c r="Y56" s="1401" t="e">
        <f>_xll.qlCalendarAdvance(Calendar,X56,NDays&amp;"D")</f>
        <v>#VALUE!</v>
      </c>
      <c r="Z56" s="1400" t="e">
        <v>#N/A</v>
      </c>
      <c r="AA56" s="1408" t="e">
        <v>#N/A</v>
      </c>
    </row>
    <row r="57" spans="10:27" x14ac:dyDescent="0.2">
      <c r="Q57" s="1413"/>
      <c r="S57" s="399"/>
      <c r="T57" s="1398"/>
      <c r="W57" s="864" t="str">
        <f t="shared" si="7"/>
        <v>1D</v>
      </c>
      <c r="X57" s="1402" t="e">
        <f>_xll.qlCalendarAdvance(Calendar,X56,W57,"f",FALSE)</f>
        <v>#VALUE!</v>
      </c>
      <c r="Y57" s="1401" t="e">
        <f>_xll.qlCalendarAdvance(Calendar,X57,NDays&amp;"D")</f>
        <v>#VALUE!</v>
      </c>
      <c r="Z57" s="1400" t="e">
        <v>#N/A</v>
      </c>
      <c r="AA57" s="1408" t="e">
        <v>#N/A</v>
      </c>
    </row>
    <row r="58" spans="10:27" x14ac:dyDescent="0.2">
      <c r="Q58" s="1413"/>
      <c r="S58" s="399"/>
      <c r="T58" s="1398"/>
      <c r="W58" s="864" t="str">
        <f t="shared" si="7"/>
        <v>1D</v>
      </c>
      <c r="X58" s="1402" t="e">
        <f>_xll.qlCalendarAdvance(Calendar,X57,W58,"f",FALSE)</f>
        <v>#VALUE!</v>
      </c>
      <c r="Y58" s="1401" t="e">
        <f>_xll.qlCalendarAdvance(Calendar,X58,NDays&amp;"D")</f>
        <v>#VALUE!</v>
      </c>
      <c r="Z58" s="1400" t="e">
        <v>#N/A</v>
      </c>
      <c r="AA58" s="1408" t="e">
        <v>#N/A</v>
      </c>
    </row>
    <row r="59" spans="10:27" x14ac:dyDescent="0.2">
      <c r="Q59" s="1413"/>
      <c r="S59" s="399"/>
      <c r="T59" s="1398"/>
      <c r="W59" s="864" t="str">
        <f t="shared" si="7"/>
        <v>1D</v>
      </c>
      <c r="X59" s="1402" t="e">
        <f>_xll.qlCalendarAdvance(Calendar,X58,W59,"f",FALSE)</f>
        <v>#VALUE!</v>
      </c>
      <c r="Y59" s="1401" t="e">
        <f>_xll.qlCalendarAdvance(Calendar,X59,NDays&amp;"D")</f>
        <v>#VALUE!</v>
      </c>
      <c r="Z59" s="1400" t="e">
        <v>#N/A</v>
      </c>
      <c r="AA59" s="1408" t="e">
        <v>#N/A</v>
      </c>
    </row>
    <row r="60" spans="10:27" x14ac:dyDescent="0.2">
      <c r="Q60" s="1413"/>
      <c r="S60" s="399"/>
      <c r="T60" s="1398"/>
      <c r="W60" s="864" t="str">
        <f t="shared" si="7"/>
        <v>1D</v>
      </c>
      <c r="X60" s="1402" t="e">
        <f>_xll.qlCalendarAdvance(Calendar,X59,W60,"f",FALSE)</f>
        <v>#VALUE!</v>
      </c>
      <c r="Y60" s="1401" t="e">
        <f>_xll.qlCalendarAdvance(Calendar,X60,NDays&amp;"D")</f>
        <v>#VALUE!</v>
      </c>
      <c r="Z60" s="1400" t="e">
        <v>#N/A</v>
      </c>
      <c r="AA60" s="1408" t="e">
        <v>#N/A</v>
      </c>
    </row>
    <row r="61" spans="10:27" x14ac:dyDescent="0.2">
      <c r="Q61" s="1413"/>
      <c r="S61" s="399"/>
      <c r="T61" s="1398"/>
      <c r="W61" s="864" t="str">
        <f t="shared" si="7"/>
        <v>1D</v>
      </c>
      <c r="X61" s="1402" t="e">
        <f>_xll.qlCalendarAdvance(Calendar,X60,W61,"f",FALSE)</f>
        <v>#VALUE!</v>
      </c>
      <c r="Y61" s="1401" t="e">
        <f>_xll.qlCalendarAdvance(Calendar,X61,NDays&amp;"D")</f>
        <v>#VALUE!</v>
      </c>
      <c r="Z61" s="1400" t="e">
        <v>#N/A</v>
      </c>
      <c r="AA61" s="1408" t="e">
        <v>#N/A</v>
      </c>
    </row>
    <row r="62" spans="10:27" x14ac:dyDescent="0.2">
      <c r="Q62" s="1413"/>
      <c r="S62" s="399"/>
      <c r="T62" s="1398"/>
      <c r="W62" s="864" t="str">
        <f t="shared" si="7"/>
        <v>1D</v>
      </c>
      <c r="X62" s="1402" t="e">
        <f>_xll.qlCalendarAdvance(Calendar,X61,W62,"f",FALSE)</f>
        <v>#VALUE!</v>
      </c>
      <c r="Y62" s="1401" t="e">
        <f>_xll.qlCalendarAdvance(Calendar,X62,NDays&amp;"D")</f>
        <v>#VALUE!</v>
      </c>
      <c r="Z62" s="1400" t="e">
        <v>#N/A</v>
      </c>
      <c r="AA62" s="1408" t="e">
        <v>#N/A</v>
      </c>
    </row>
    <row r="63" spans="10:27" x14ac:dyDescent="0.2">
      <c r="Q63" s="1413"/>
      <c r="S63" s="399"/>
      <c r="T63" s="1398"/>
      <c r="W63" s="864" t="str">
        <f t="shared" si="7"/>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7"/>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7"/>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7"/>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8"/>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8"/>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8"/>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8"/>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8"/>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8"/>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8"/>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8"/>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8"/>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8"/>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8"/>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8"/>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8"/>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8"/>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8"/>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8"/>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8"/>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8"/>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8"/>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8"/>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8"/>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8"/>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8"/>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8"/>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8"/>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8"/>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8"/>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8"/>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8"/>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8"/>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8"/>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8"/>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8"/>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8"/>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8"/>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8"/>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8"/>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8"/>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8"/>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8"/>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8"/>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8"/>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8"/>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8"/>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8"/>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8"/>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8"/>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8"/>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8"/>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8"/>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8"/>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8"/>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8"/>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8"/>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8"/>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8"/>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8"/>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8"/>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8"/>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8"/>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8"/>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8"/>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8"/>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9"/>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9"/>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9"/>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9"/>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9"/>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9"/>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9"/>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9"/>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9"/>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9"/>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9"/>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9"/>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9"/>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9"/>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9"/>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9"/>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9"/>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9"/>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9"/>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9"/>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9"/>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9"/>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9"/>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9"/>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9"/>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9"/>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9"/>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9"/>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9"/>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9"/>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9"/>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9"/>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9"/>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9"/>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9"/>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9"/>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9"/>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9"/>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9"/>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9"/>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9"/>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9"/>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9"/>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9"/>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9"/>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9"/>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9"/>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9"/>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9"/>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9"/>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9"/>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9"/>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9"/>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9"/>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9"/>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9"/>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9"/>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9"/>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9"/>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9"/>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9"/>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9"/>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9"/>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0"/>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0"/>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0"/>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0"/>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0"/>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0"/>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0"/>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0"/>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0"/>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0"/>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0"/>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0"/>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0"/>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0"/>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0"/>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0"/>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0"/>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0"/>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0"/>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0"/>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0"/>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0"/>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0"/>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0"/>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0"/>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0"/>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0"/>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0"/>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0"/>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0"/>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0"/>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0"/>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0"/>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0"/>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0"/>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0"/>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0"/>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0"/>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0"/>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0"/>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0"/>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0"/>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0"/>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0"/>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0"/>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0"/>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0"/>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0"/>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0"/>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0"/>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0"/>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0"/>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0"/>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0"/>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0"/>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0"/>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0"/>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0"/>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0"/>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0"/>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0"/>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0"/>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0"/>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1"/>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1"/>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1"/>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1"/>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1"/>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1"/>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1"/>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1"/>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1"/>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1"/>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1"/>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1"/>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1"/>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1"/>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1"/>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1"/>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1"/>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1"/>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1"/>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1"/>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1"/>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1"/>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1"/>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1"/>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1"/>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1"/>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1"/>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1"/>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1"/>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1"/>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1"/>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1"/>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1"/>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1"/>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1"/>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1"/>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1"/>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1"/>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1"/>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1"/>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1"/>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1"/>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1"/>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1"/>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1"/>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1"/>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1"/>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1"/>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1"/>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1"/>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1"/>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1"/>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1"/>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1"/>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1"/>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1"/>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1"/>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1"/>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1"/>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1"/>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1"/>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1"/>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1"/>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2"/>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2"/>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2"/>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2"/>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2"/>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2"/>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2"/>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2"/>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2"/>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2"/>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2"/>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2"/>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2"/>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2"/>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2"/>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2"/>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2"/>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2"/>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2"/>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2"/>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2"/>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2"/>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2"/>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2"/>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2"/>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2"/>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2"/>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2"/>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2"/>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2"/>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2"/>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2"/>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2"/>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2"/>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2"/>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2"/>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2"/>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2"/>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2"/>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2"/>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2"/>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2"/>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2"/>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2"/>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2"/>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2"/>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2"/>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2"/>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2"/>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2"/>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2"/>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2"/>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2"/>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2"/>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2"/>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2"/>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2"/>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2"/>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2"/>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2"/>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2"/>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2"/>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2"/>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3"/>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3"/>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3"/>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3"/>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3"/>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3"/>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3"/>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3"/>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3"/>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3"/>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3"/>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3"/>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3"/>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3"/>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3"/>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3"/>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3"/>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3"/>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3"/>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3"/>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3"/>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3"/>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3"/>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3"/>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3"/>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3"/>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3"/>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3"/>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3"/>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3"/>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3"/>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3"/>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3"/>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3"/>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3"/>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3"/>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3"/>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3"/>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3"/>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3"/>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3"/>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3"/>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3"/>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3"/>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3"/>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3"/>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3"/>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3"/>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3"/>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3"/>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3"/>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3"/>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3"/>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3"/>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3"/>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3"/>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3"/>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3"/>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3"/>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3"/>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3"/>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3"/>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3"/>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4"/>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4"/>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4"/>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4"/>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4"/>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4"/>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4"/>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4"/>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4"/>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4"/>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4"/>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4"/>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4"/>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4"/>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4"/>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4"/>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4"/>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4"/>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4"/>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4"/>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4"/>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4"/>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4"/>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4"/>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4"/>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4"/>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4"/>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4"/>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4"/>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4"/>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4"/>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4"/>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4"/>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4"/>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4"/>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4"/>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4"/>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4"/>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4"/>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4"/>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4"/>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4"/>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4"/>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4"/>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4"/>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4"/>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4"/>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4"/>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4"/>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4"/>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4"/>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4"/>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4"/>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4"/>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4"/>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4"/>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4"/>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4"/>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4"/>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4"/>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4"/>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4"/>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4"/>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4"/>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4"/>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4"/>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4"/>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4"/>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5"/>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5"/>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5"/>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5"/>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5"/>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5"/>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5"/>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5"/>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5"/>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5"/>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5"/>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5"/>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5"/>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5"/>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5"/>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5"/>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5"/>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5"/>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5"/>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5"/>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5"/>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5"/>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5"/>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5"/>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5"/>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5"/>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5"/>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5"/>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5"/>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5"/>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5"/>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5"/>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5"/>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5"/>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5"/>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5"/>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5"/>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5"/>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5"/>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5"/>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5"/>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5"/>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5"/>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5"/>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5"/>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5"/>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5"/>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5"/>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5"/>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5"/>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5"/>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5"/>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5"/>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5"/>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5"/>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5"/>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5"/>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5"/>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5"/>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5"/>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5"/>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5"/>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5"/>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6"/>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6"/>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6"/>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6"/>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6"/>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6"/>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6"/>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6"/>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6"/>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6"/>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6"/>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6"/>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6"/>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6"/>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6"/>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6"/>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6"/>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6"/>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6"/>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6"/>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6"/>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6"/>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6"/>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6"/>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6"/>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6"/>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6"/>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6"/>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6"/>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6"/>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6"/>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6"/>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6"/>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6"/>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6"/>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6"/>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6"/>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6"/>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6"/>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6"/>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6"/>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6"/>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6"/>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6"/>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6"/>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6"/>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6"/>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6"/>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6"/>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6"/>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6"/>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6"/>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6"/>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6"/>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6"/>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6"/>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6"/>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6"/>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6"/>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6"/>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6"/>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6"/>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6"/>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7"/>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7"/>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7"/>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7"/>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7"/>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7"/>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7"/>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7"/>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7"/>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7"/>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7"/>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7"/>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7"/>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7"/>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7"/>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7"/>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7"/>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7"/>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7"/>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7"/>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7"/>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7"/>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7"/>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7"/>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7"/>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7"/>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7"/>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7"/>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7"/>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7"/>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7"/>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7"/>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7"/>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7"/>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7"/>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7"/>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7"/>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7"/>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7"/>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7"/>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7"/>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7"/>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7"/>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7"/>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7"/>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7"/>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7"/>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7"/>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7"/>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7"/>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7"/>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7"/>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7"/>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7"/>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7"/>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7"/>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7"/>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7"/>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7"/>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7"/>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7"/>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7"/>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7"/>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8"/>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8"/>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8"/>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8"/>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8"/>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8"/>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8"/>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8"/>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8"/>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8"/>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8"/>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8"/>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8"/>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8"/>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8"/>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8"/>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8"/>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8"/>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8"/>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8"/>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8"/>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8"/>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8"/>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8"/>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8"/>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8"/>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8"/>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8"/>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8"/>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8"/>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8"/>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8"/>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8"/>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8"/>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8"/>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8"/>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8"/>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8"/>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8"/>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8"/>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8"/>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8"/>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8"/>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8"/>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8"/>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8"/>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8"/>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8"/>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8"/>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8"/>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8"/>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8"/>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8"/>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8"/>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8"/>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8"/>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8"/>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8"/>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8"/>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8"/>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8"/>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8"/>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8"/>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19"/>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19"/>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19"/>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19"/>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19"/>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19"/>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19"/>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19"/>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19"/>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19"/>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19"/>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19"/>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19"/>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19"/>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19"/>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19"/>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19"/>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19"/>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19"/>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19"/>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19"/>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19"/>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19"/>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19"/>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19"/>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19"/>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19"/>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19"/>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19"/>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19"/>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19"/>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19"/>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19"/>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19"/>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19"/>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19"/>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19"/>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19"/>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19"/>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19"/>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19"/>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19"/>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19"/>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19"/>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19"/>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19"/>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19"/>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19"/>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19"/>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19"/>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19"/>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19"/>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19"/>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19"/>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19"/>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19"/>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19"/>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19"/>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19"/>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19"/>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19"/>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19"/>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19"/>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0"/>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0"/>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0"/>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0"/>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0"/>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0"/>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0"/>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0"/>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0"/>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0"/>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0"/>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0"/>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0"/>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0"/>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0"/>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0"/>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0"/>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0"/>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0"/>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0"/>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0"/>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0"/>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0"/>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0"/>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0"/>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0"/>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0"/>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0"/>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0"/>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0"/>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0"/>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0"/>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0"/>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0"/>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0"/>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0"/>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0"/>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0"/>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0"/>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0"/>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0"/>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0"/>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0"/>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0"/>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0"/>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0"/>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0"/>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0"/>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0"/>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0"/>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0"/>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0"/>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0"/>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0"/>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0"/>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0"/>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0"/>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0"/>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0"/>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0"/>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0"/>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0"/>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0"/>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1"/>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1"/>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1"/>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1"/>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1"/>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1"/>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1"/>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1"/>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1"/>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1"/>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1"/>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1"/>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1"/>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1"/>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1"/>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1"/>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1"/>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1"/>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1"/>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1"/>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1"/>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1"/>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1"/>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1"/>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1"/>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1"/>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1"/>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1"/>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1"/>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1"/>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1"/>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1"/>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1"/>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1"/>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1"/>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1"/>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1"/>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1"/>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1"/>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1"/>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1"/>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1"/>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1"/>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1"/>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1"/>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1"/>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1"/>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1"/>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1"/>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1"/>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1"/>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1"/>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1"/>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1"/>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1"/>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1"/>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1"/>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1"/>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1"/>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1"/>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1"/>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1"/>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1"/>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2"/>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2"/>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2"/>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2"/>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2"/>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2"/>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2"/>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2"/>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2"/>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2"/>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2"/>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2"/>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2"/>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v>#N/A</v>
      </c>
      <c r="AA3496" s="1408" t="e">
        <v>#N/A</v>
      </c>
    </row>
    <row r="3497" spans="19:27" x14ac:dyDescent="0.2">
      <c r="W3497" s="864" t="str">
        <f t="shared" si="61"/>
        <v>1w</v>
      </c>
      <c r="X3497" s="1402" t="e">
        <f>_xll.qlCalendarAdvance(Calendar,X3496,W3497,"f",FALSE)</f>
        <v>#VALUE!</v>
      </c>
      <c r="Y3497" s="1401" t="e">
        <f>_xll.qlCalendarAdvance(Calendar,X3497,NDays&amp;"D")</f>
        <v>#VALUE!</v>
      </c>
      <c r="Z3497" s="1400" t="e">
        <v>#N/A</v>
      </c>
      <c r="AA3497" s="1408" t="e">
        <v>#N/A</v>
      </c>
    </row>
    <row r="3498" spans="19:27" x14ac:dyDescent="0.2">
      <c r="W3498" s="864" t="str">
        <f t="shared" si="61"/>
        <v>1w</v>
      </c>
      <c r="X3498" s="1402" t="e">
        <f>_xll.qlCalendarAdvance(Calendar,X3497,W3498,"f",FALSE)</f>
        <v>#VALUE!</v>
      </c>
      <c r="Y3498" s="1401" t="e">
        <f>_xll.qlCalendarAdvance(Calendar,X3498,NDays&amp;"D")</f>
        <v>#VALUE!</v>
      </c>
      <c r="Z3498" s="1400" t="e">
        <v>#N/A</v>
      </c>
      <c r="AA3498" s="1408" t="e">
        <v>#N/A</v>
      </c>
    </row>
    <row r="3499" spans="19:27" x14ac:dyDescent="0.2">
      <c r="W3499" s="864" t="str">
        <f t="shared" si="61"/>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1"/>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1"/>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1"/>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1"/>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1"/>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1"/>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1"/>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1"/>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1"/>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1"/>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1"/>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1"/>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1"/>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1"/>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1"/>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1"/>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1"/>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1"/>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1"/>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1"/>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1"/>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1"/>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1"/>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1"/>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1"/>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1"/>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1"/>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1"/>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1"/>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1"/>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1"/>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1"/>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1"/>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1"/>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1"/>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1"/>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1"/>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1"/>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1"/>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1"/>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1"/>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1"/>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1"/>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E4" sqref="E4"/>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3" t="s">
        <v>319</v>
      </c>
      <c r="C2" s="1924"/>
      <c r="D2" s="1924"/>
      <c r="E2" s="1924"/>
      <c r="F2" s="1925"/>
      <c r="K2" s="1923" t="s">
        <v>320</v>
      </c>
      <c r="L2" s="1924"/>
      <c r="M2" s="1924"/>
      <c r="N2" s="1926"/>
    </row>
    <row r="3" spans="2:14" ht="12" thickBot="1" x14ac:dyDescent="0.25">
      <c r="B3" s="807"/>
      <c r="C3" s="851"/>
      <c r="D3" s="805"/>
      <c r="E3" s="805"/>
      <c r="F3" s="804"/>
      <c r="K3" s="46"/>
      <c r="L3" s="42"/>
      <c r="M3" s="42"/>
      <c r="N3" s="43"/>
    </row>
    <row r="4" spans="2:14" x14ac:dyDescent="0.2">
      <c r="B4" s="807"/>
      <c r="C4" s="850" t="s">
        <v>303</v>
      </c>
      <c r="D4" s="824" t="s">
        <v>43</v>
      </c>
      <c r="E4" s="1914">
        <f>_xll.ohTrigger(D30)</f>
        <v>1</v>
      </c>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23" t="s">
        <v>383</v>
      </c>
      <c r="L9" s="1924"/>
      <c r="M9" s="1924"/>
      <c r="N9" s="1926"/>
    </row>
    <row r="10" spans="2:14" x14ac:dyDescent="0.2">
      <c r="B10" s="807"/>
      <c r="C10" s="838" t="s">
        <v>315</v>
      </c>
      <c r="D10" s="458" t="b">
        <v>1</v>
      </c>
      <c r="E10" s="805"/>
      <c r="F10" s="804"/>
      <c r="K10" s="46"/>
      <c r="L10" s="42"/>
      <c r="M10" s="42"/>
      <c r="N10" s="43"/>
    </row>
    <row r="11" spans="2:14" x14ac:dyDescent="0.2">
      <c r="B11" s="807"/>
      <c r="C11" s="838" t="s">
        <v>318</v>
      </c>
      <c r="D11" s="837">
        <f>'General Settings_1M'!Trigger</f>
        <v>42262.606180555558</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_xll.qlPiecewiseYieldCurve(,D16,ObjectOverwrite,Permanent,NDays,Calendar,_xll.ohPack(Selected_3M!D2:D126),DayCounter,,,Accuracy,TraitsID,InterpolatorID)</f>
        <v>_GBPYC3M#0001</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812">
        <f>MAX(_xll.ohPack(Selected_3M!J1:J126))</f>
        <v>1</v>
      </c>
      <c r="E27" s="805"/>
      <c r="F27" s="804"/>
    </row>
    <row r="28" spans="2:14" x14ac:dyDescent="0.2">
      <c r="B28" s="807"/>
      <c r="C28" s="811">
        <f>MAX(_xll.ohPack(Selected_3M!I2:I126))</f>
        <v>64095</v>
      </c>
      <c r="D28" s="458">
        <f>MIN(_xll.ohPack(Selected_3M!J1:J126))</f>
        <v>0.26058193756279907</v>
      </c>
      <c r="E28" s="805"/>
      <c r="F28" s="804"/>
    </row>
    <row r="29" spans="2:14" x14ac:dyDescent="0.2">
      <c r="B29" s="807"/>
      <c r="C29" s="809" t="s">
        <v>238</v>
      </c>
      <c r="D29" s="810" t="str">
        <f>_xll.ohRangeRetrieveError(Selected_3M!J1)</f>
        <v/>
      </c>
      <c r="E29" s="805"/>
      <c r="F29" s="804"/>
    </row>
    <row r="30" spans="2:14" x14ac:dyDescent="0.2">
      <c r="B30" s="807"/>
      <c r="C30" s="1551" t="str">
        <f>Libor_MKT!$D$11</f>
        <v>GBP3M#0001</v>
      </c>
      <c r="D30" s="808" t="b">
        <f>_xll.qlRelinkableHandleLinkTo(,C30,YieldCurve)</f>
        <v>1</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str">
        <f>Deposits_3M!E3</f>
        <v>GBPSND_SYNTH3M_Quote_rh#0001</v>
      </c>
      <c r="C2" s="796" t="str">
        <f>_xll.qlRateHelperQuoteName(,B2)</f>
        <v>GBPSND_SYNTH3M_Quote</v>
      </c>
      <c r="D2" s="795">
        <f>_xll.qlRateHelperQuoteValue(Trigger,$B2)</f>
        <v>5.5139999999999998E-3</v>
      </c>
      <c r="E2" s="795"/>
      <c r="F2" s="794" t="b">
        <v>0</v>
      </c>
      <c r="G2" s="794">
        <v>10</v>
      </c>
      <c r="H2" s="794">
        <v>1</v>
      </c>
      <c r="I2" s="961">
        <f>_xll.qlRateHelperEarliestDate(Trigger,$B2)</f>
        <v>42184</v>
      </c>
      <c r="J2" s="960">
        <f>_xll.qlRateHelperLatestDate(Trigger,$B2)</f>
        <v>42185</v>
      </c>
      <c r="K2" s="399">
        <v>10</v>
      </c>
      <c r="L2" s="399" t="s">
        <v>412</v>
      </c>
    </row>
    <row r="3" spans="2:12" x14ac:dyDescent="0.2">
      <c r="B3" s="949" t="str">
        <f>Deposits_3M!E4</f>
        <v>GBPSWD_SYNTH3M_Quote_rh#0001</v>
      </c>
      <c r="C3" s="299" t="str">
        <f>_xll.qlRateHelperQuoteName(,B3)</f>
        <v>GBPSWD_SYNTH3M_Quote</v>
      </c>
      <c r="D3" s="791">
        <f>_xll.qlRateHelperQuoteValue(Trigger,$B3)</f>
        <v>5.3280000000000003E-3</v>
      </c>
      <c r="E3" s="791"/>
      <c r="F3" s="59" t="b">
        <v>0</v>
      </c>
      <c r="G3" s="59">
        <v>10</v>
      </c>
      <c r="H3" s="59">
        <v>1</v>
      </c>
      <c r="I3" s="947">
        <f>_xll.qlRateHelperEarliestDate(Trigger,$B3)</f>
        <v>42180</v>
      </c>
      <c r="J3" s="946">
        <f>_xll.qlRateHelperLatestDate(Trigger,$B3)</f>
        <v>42187</v>
      </c>
      <c r="K3" s="399">
        <v>20</v>
      </c>
      <c r="L3" s="399" t="s">
        <v>411</v>
      </c>
    </row>
    <row r="4" spans="2:12" x14ac:dyDescent="0.2">
      <c r="B4" s="949" t="str">
        <f>Deposits_3M!E5</f>
        <v>GBP2WD_SYNTH3M_Quote_rh#0001</v>
      </c>
      <c r="C4" s="299" t="str">
        <f>_xll.qlRateHelperQuoteName(,B4)</f>
        <v>GBP2WD_SYNTH3M_Quote</v>
      </c>
      <c r="D4" s="791">
        <f>_xll.qlRateHelperQuoteValue(Trigger,$B4)</f>
        <v>5.365E-3</v>
      </c>
      <c r="E4" s="791"/>
      <c r="F4" s="59" t="b">
        <v>0</v>
      </c>
      <c r="G4" s="59">
        <v>10</v>
      </c>
      <c r="H4" s="59">
        <v>1</v>
      </c>
      <c r="I4" s="947">
        <f>_xll.qlRateHelperEarliestDate(Trigger,$B4)</f>
        <v>42180</v>
      </c>
      <c r="J4" s="946">
        <f>_xll.qlRateHelperLatestDate(Trigger,$B4)</f>
        <v>42194</v>
      </c>
      <c r="K4" s="399">
        <v>30</v>
      </c>
      <c r="L4" s="399" t="s">
        <v>410</v>
      </c>
    </row>
    <row r="5" spans="2:12" x14ac:dyDescent="0.2">
      <c r="B5" s="949" t="str">
        <f>Deposits_3M!E6</f>
        <v>GBP3WD_SYNTH3M_Quote_rh#0001</v>
      </c>
      <c r="C5" s="299" t="str">
        <f>_xll.qlRateHelperQuoteName(,B5)</f>
        <v>GBP3WD_SYNTH3M_Quote</v>
      </c>
      <c r="D5" s="791">
        <f>_xll.qlRateHelperQuoteValue(Trigger,$B5)</f>
        <v>5.4079999999999996E-3</v>
      </c>
      <c r="E5" s="791"/>
      <c r="F5" s="59" t="b">
        <v>0</v>
      </c>
      <c r="G5" s="59">
        <v>10</v>
      </c>
      <c r="H5" s="59">
        <v>1</v>
      </c>
      <c r="I5" s="947">
        <f>_xll.qlRateHelperEarliestDate(Trigger,$B5)</f>
        <v>42180</v>
      </c>
      <c r="J5" s="946">
        <f>_xll.qlRateHelperLatestDate(Trigger,$B5)</f>
        <v>42201</v>
      </c>
      <c r="K5" s="399">
        <v>40</v>
      </c>
      <c r="L5" s="399" t="s">
        <v>409</v>
      </c>
    </row>
    <row r="6" spans="2:12" x14ac:dyDescent="0.2">
      <c r="B6" s="949" t="str">
        <f>Deposits_3M!E7</f>
        <v>GBP1MD_SYNTH3M_Quote_rh#0001</v>
      </c>
      <c r="C6" s="299" t="str">
        <f>_xll.qlRateHelperQuoteName(,B6)</f>
        <v>GBP1MD_SYNTH3M_Quote</v>
      </c>
      <c r="D6" s="791">
        <f>_xll.qlRateHelperQuoteValue(Trigger,$B6)</f>
        <v>5.4650000000000002E-3</v>
      </c>
      <c r="E6" s="791"/>
      <c r="F6" s="59" t="b">
        <v>1</v>
      </c>
      <c r="G6" s="59">
        <v>10</v>
      </c>
      <c r="H6" s="59">
        <v>1</v>
      </c>
      <c r="I6" s="947">
        <f>_xll.qlRateHelperEarliestDate(Trigger,$B6)</f>
        <v>42180</v>
      </c>
      <c r="J6" s="946">
        <f>_xll.qlRateHelperLatestDate(Trigger,$B6)</f>
        <v>42212</v>
      </c>
      <c r="K6" s="399">
        <v>70</v>
      </c>
      <c r="L6" s="399" t="s">
        <v>406</v>
      </c>
    </row>
    <row r="7" spans="2:12" x14ac:dyDescent="0.2">
      <c r="B7" s="949" t="str">
        <f>Deposits_3M!E8</f>
        <v>GBP2MD_SYNTH3M_Quote_rh#0001</v>
      </c>
      <c r="C7" s="299" t="str">
        <f>_xll.qlRateHelperQuoteName(,B7)</f>
        <v>GBP2MD_SYNTH3M_Quote</v>
      </c>
      <c r="D7" s="791">
        <f>_xll.qlRateHelperQuoteValue(Trigger,$B7)</f>
        <v>5.6189999999999999E-3</v>
      </c>
      <c r="E7" s="791"/>
      <c r="F7" s="59" t="b">
        <v>1</v>
      </c>
      <c r="G7" s="59">
        <v>10</v>
      </c>
      <c r="H7" s="59">
        <v>1</v>
      </c>
      <c r="I7" s="947">
        <f>_xll.qlRateHelperEarliestDate(Trigger,$B7)</f>
        <v>42180</v>
      </c>
      <c r="J7" s="946">
        <f>_xll.qlRateHelperLatestDate(Trigger,$B7)</f>
        <v>42241</v>
      </c>
    </row>
    <row r="8" spans="2:12" x14ac:dyDescent="0.2">
      <c r="B8" s="948" t="str">
        <f>Deposits_3M!E9</f>
        <v>GBP3MD_SYNTH3M_Quote_rh#0001</v>
      </c>
      <c r="C8" s="956" t="str">
        <f>_xll.qlRateHelperQuoteName(,B8)</f>
        <v>GBP3MD_SYNTH3M_Quote</v>
      </c>
      <c r="D8" s="954">
        <f>_xll.qlRateHelperQuoteValue(Trigger,$B8)</f>
        <v>5.7499999999999999E-3</v>
      </c>
      <c r="E8" s="954"/>
      <c r="F8" s="953" t="b">
        <v>1</v>
      </c>
      <c r="G8" s="953">
        <v>10</v>
      </c>
      <c r="H8" s="953">
        <v>1</v>
      </c>
      <c r="I8" s="952">
        <f>_xll.qlRateHelperEarliestDate(Trigger,$B8)</f>
        <v>42180</v>
      </c>
      <c r="J8" s="951">
        <f>_xll.qlRateHelperLatestDate(Trigger,$B8)</f>
        <v>42272</v>
      </c>
    </row>
    <row r="9" spans="2:12" x14ac:dyDescent="0.2">
      <c r="B9" s="963" t="str">
        <f>FRAs_3M!H3</f>
        <v>GBP1x4F_Quote_rh#0001</v>
      </c>
      <c r="C9" s="796" t="str">
        <f>_xll.qlRateHelperQuoteName(,B9)</f>
        <v>GBP1x4F_Quote</v>
      </c>
      <c r="D9" s="795">
        <f>_xll.qlRateHelperQuoteValue(Trigger,$B9)</f>
        <v>6.0000000000000001E-3</v>
      </c>
      <c r="E9" s="795"/>
      <c r="F9" s="794" t="b">
        <v>0</v>
      </c>
      <c r="G9" s="794">
        <v>20</v>
      </c>
      <c r="H9" s="794">
        <v>1</v>
      </c>
      <c r="I9" s="961">
        <f>_xll.qlRateHelperEarliestDate(Trigger,$B9)</f>
        <v>42212</v>
      </c>
      <c r="J9" s="960">
        <f>_xll.qlRateHelperLatestDate(Trigger,$B9)</f>
        <v>42304</v>
      </c>
    </row>
    <row r="10" spans="2:12" x14ac:dyDescent="0.2">
      <c r="B10" s="949" t="str">
        <f>FRAs_3M!H4</f>
        <v>GBP2x5F_Quote_rh#0001</v>
      </c>
      <c r="C10" s="299" t="str">
        <f>_xll.qlRateHelperQuoteName(,B10)</f>
        <v>GBP2x5F_Quote</v>
      </c>
      <c r="D10" s="791">
        <f>_xll.qlRateHelperQuoteValue(Trigger,$B10)</f>
        <v>6.2500000000000003E-3</v>
      </c>
      <c r="E10" s="791"/>
      <c r="F10" s="59" t="b">
        <v>0</v>
      </c>
      <c r="G10" s="59">
        <v>20</v>
      </c>
      <c r="H10" s="59">
        <v>1</v>
      </c>
      <c r="I10" s="947">
        <f>_xll.qlRateHelperEarliestDate(Trigger,$B10)</f>
        <v>42241</v>
      </c>
      <c r="J10" s="946">
        <f>_xll.qlRateHelperLatestDate(Trigger,$B10)</f>
        <v>42333</v>
      </c>
    </row>
    <row r="11" spans="2:12" x14ac:dyDescent="0.2">
      <c r="B11" s="949" t="str">
        <f>FRAs_3M!H5</f>
        <v>GBP3x6F_Quote_rh#0001</v>
      </c>
      <c r="C11" s="299" t="str">
        <f>_xll.qlRateHelperQuoteName(,B11)</f>
        <v>GBP3x6F_Quote</v>
      </c>
      <c r="D11" s="791">
        <f>_xll.qlRateHelperQuoteValue(Trigger,$B11)</f>
        <v>6.5999999999999991E-3</v>
      </c>
      <c r="E11" s="791"/>
      <c r="F11" s="59" t="b">
        <v>0</v>
      </c>
      <c r="G11" s="59">
        <v>20</v>
      </c>
      <c r="H11" s="59">
        <v>1</v>
      </c>
      <c r="I11" s="947">
        <f>_xll.qlRateHelperEarliestDate(Trigger,$B11)</f>
        <v>42272</v>
      </c>
      <c r="J11" s="946">
        <f>_xll.qlRateHelperLatestDate(Trigger,$B11)</f>
        <v>42367</v>
      </c>
    </row>
    <row r="12" spans="2:12" x14ac:dyDescent="0.2">
      <c r="B12" s="949" t="str">
        <f>FRAs_3M!H6</f>
        <v>GBP4x7F_Quote_rh#0001</v>
      </c>
      <c r="C12" s="299" t="str">
        <f>_xll.qlRateHelperQuoteName(,B12)</f>
        <v>GBP4x7F_Quote</v>
      </c>
      <c r="D12" s="791">
        <f>_xll.qlRateHelperQuoteValue(Trigger,$B12)</f>
        <v>6.9999999999999993E-3</v>
      </c>
      <c r="E12" s="791"/>
      <c r="F12" s="59" t="b">
        <v>0</v>
      </c>
      <c r="G12" s="59">
        <v>20</v>
      </c>
      <c r="H12" s="59">
        <v>1</v>
      </c>
      <c r="I12" s="947">
        <f>_xll.qlRateHelperEarliestDate(Trigger,$B12)</f>
        <v>42303</v>
      </c>
      <c r="J12" s="946">
        <f>_xll.qlRateHelperLatestDate(Trigger,$B12)</f>
        <v>42395</v>
      </c>
    </row>
    <row r="13" spans="2:12" x14ac:dyDescent="0.2">
      <c r="B13" s="949" t="str">
        <f>FRAs_3M!H7</f>
        <v>GBP5x8F_Quote_rh#0001</v>
      </c>
      <c r="C13" s="299" t="str">
        <f>_xll.qlRateHelperQuoteName(,B13)</f>
        <v>GBP5x8F_Quote</v>
      </c>
      <c r="D13" s="791">
        <f>_xll.qlRateHelperQuoteValue(Trigger,$B13)</f>
        <v>7.4000000000000003E-3</v>
      </c>
      <c r="E13" s="791"/>
      <c r="F13" s="59" t="b">
        <v>0</v>
      </c>
      <c r="G13" s="59">
        <v>20</v>
      </c>
      <c r="H13" s="59">
        <v>1</v>
      </c>
      <c r="I13" s="947">
        <f>_xll.qlRateHelperEarliestDate(Trigger,$B13)</f>
        <v>42333</v>
      </c>
      <c r="J13" s="946">
        <f>_xll.qlRateHelperLatestDate(Trigger,$B13)</f>
        <v>42425</v>
      </c>
    </row>
    <row r="14" spans="2:12" x14ac:dyDescent="0.2">
      <c r="B14" s="949" t="str">
        <f>FRAs_3M!H8</f>
        <v>GBP6x9F_Quote_rh#0001</v>
      </c>
      <c r="C14" s="299" t="str">
        <f>_xll.qlRateHelperQuoteName(,B14)</f>
        <v>GBP6x9F_Quote</v>
      </c>
      <c r="D14" s="791">
        <f>_xll.qlRateHelperQuoteValue(Trigger,$B14)</f>
        <v>7.9000000000000008E-3</v>
      </c>
      <c r="E14" s="791"/>
      <c r="F14" s="59" t="b">
        <v>0</v>
      </c>
      <c r="G14" s="59">
        <v>20</v>
      </c>
      <c r="H14" s="59">
        <v>1</v>
      </c>
      <c r="I14" s="947">
        <f>_xll.qlRateHelperEarliestDate(Trigger,$B14)</f>
        <v>42367</v>
      </c>
      <c r="J14" s="946">
        <f>_xll.qlRateHelperLatestDate(Trigger,$B14)</f>
        <v>42458</v>
      </c>
    </row>
    <row r="15" spans="2:12" x14ac:dyDescent="0.2">
      <c r="B15" s="949" t="str">
        <f>FRAs_3M!H9</f>
        <v>GBP7x10F_Quote_rh#0001</v>
      </c>
      <c r="C15" s="299" t="str">
        <f>_xll.qlRateHelperQuoteName(,B15)</f>
        <v>GBP7x10F_Quote</v>
      </c>
      <c r="D15" s="791">
        <f>_xll.qlRateHelperQuoteValue(Trigger,$B15)</f>
        <v>1E-4</v>
      </c>
      <c r="E15" s="791"/>
      <c r="F15" s="59" t="b">
        <v>0</v>
      </c>
      <c r="G15" s="59">
        <v>20</v>
      </c>
      <c r="H15" s="59">
        <v>1</v>
      </c>
      <c r="I15" s="947">
        <f>_xll.qlRateHelperEarliestDate(Trigger,$B15)</f>
        <v>42394</v>
      </c>
      <c r="J15" s="946">
        <f>_xll.qlRateHelperLatestDate(Trigger,$B15)</f>
        <v>42485</v>
      </c>
    </row>
    <row r="16" spans="2:12" x14ac:dyDescent="0.2">
      <c r="B16" s="949" t="str">
        <f>FRAs_3M!H10</f>
        <v>GBP8x11F_Quote_rh#0001</v>
      </c>
      <c r="C16" s="299" t="str">
        <f>_xll.qlRateHelperQuoteName(,B16)</f>
        <v>GBP8x11F_Quote</v>
      </c>
      <c r="D16" s="791">
        <f>_xll.qlRateHelperQuoteValue(Trigger,$B16)</f>
        <v>1E-4</v>
      </c>
      <c r="E16" s="791"/>
      <c r="F16" s="59" t="b">
        <v>0</v>
      </c>
      <c r="G16" s="59">
        <v>20</v>
      </c>
      <c r="H16" s="59">
        <v>1</v>
      </c>
      <c r="I16" s="947">
        <f>_xll.qlRateHelperEarliestDate(Trigger,$B16)</f>
        <v>42425</v>
      </c>
      <c r="J16" s="946">
        <f>_xll.qlRateHelperLatestDate(Trigger,$B16)</f>
        <v>42515</v>
      </c>
    </row>
    <row r="17" spans="1:14" x14ac:dyDescent="0.2">
      <c r="B17" s="949" t="str">
        <f>FRAs_3M!H11</f>
        <v>GBP9x12F_Quote_rh#0001</v>
      </c>
      <c r="C17" s="299" t="str">
        <f>_xll.qlRateHelperQuoteName(,B17)</f>
        <v>GBP9x12F_Quote</v>
      </c>
      <c r="D17" s="791">
        <f>_xll.qlRateHelperQuoteValue(Trigger,$B17)</f>
        <v>9.5500000000000012E-3</v>
      </c>
      <c r="E17" s="791"/>
      <c r="F17" s="59" t="b">
        <v>0</v>
      </c>
      <c r="G17" s="59">
        <v>20</v>
      </c>
      <c r="H17" s="59">
        <v>1</v>
      </c>
      <c r="I17" s="947">
        <f>_xll.qlRateHelperEarliestDate(Trigger,$B17)</f>
        <v>42458</v>
      </c>
      <c r="J17" s="946">
        <f>_xll.qlRateHelperLatestDate(Trigger,$B17)</f>
        <v>42550</v>
      </c>
    </row>
    <row r="18" spans="1:14" x14ac:dyDescent="0.2">
      <c r="B18" s="949" t="str">
        <f>FRAs_3M!H12</f>
        <v>GBP10x13F_Quote_rh#0001</v>
      </c>
      <c r="C18" s="299" t="str">
        <f>_xll.qlRateHelperQuoteName(,B18)</f>
        <v>GBP10x13F_Quote</v>
      </c>
      <c r="D18" s="791">
        <f>_xll.qlRateHelperQuoteValue(Trigger,$B18)</f>
        <v>1E-4</v>
      </c>
      <c r="E18" s="791"/>
      <c r="F18" s="59" t="b">
        <v>0</v>
      </c>
      <c r="G18" s="59">
        <v>20</v>
      </c>
      <c r="H18" s="59">
        <v>1</v>
      </c>
      <c r="I18" s="947">
        <f>_xll.qlRateHelperEarliestDate(Trigger,$B18)</f>
        <v>42485</v>
      </c>
      <c r="J18" s="946">
        <f>_xll.qlRateHelperLatestDate(Trigger,$B18)</f>
        <v>42576</v>
      </c>
    </row>
    <row r="19" spans="1:14" x14ac:dyDescent="0.2">
      <c r="B19" s="949" t="str">
        <f>FRAs_3M!H13</f>
        <v>GBP11x14F_Quote_rh#0001</v>
      </c>
      <c r="C19" s="299" t="str">
        <f>_xll.qlRateHelperQuoteName(,B19)</f>
        <v>GBP11x14F_Quote</v>
      </c>
      <c r="D19" s="791">
        <f>_xll.qlRateHelperQuoteValue(Trigger,$B19)</f>
        <v>1E-4</v>
      </c>
      <c r="E19" s="791"/>
      <c r="F19" s="59" t="b">
        <v>0</v>
      </c>
      <c r="G19" s="59">
        <v>20</v>
      </c>
      <c r="H19" s="59">
        <v>1</v>
      </c>
      <c r="I19" s="947">
        <f>_xll.qlRateHelperEarliestDate(Trigger,$B19)</f>
        <v>42515</v>
      </c>
      <c r="J19" s="946">
        <f>_xll.qlRateHelperLatestDate(Trigger,$B19)</f>
        <v>42607</v>
      </c>
    </row>
    <row r="20" spans="1:14" ht="12" thickBot="1" x14ac:dyDescent="0.25">
      <c r="B20" s="949" t="str">
        <f>FRAs_3M!H14</f>
        <v>GBP12x15F_Quote_rh#0001</v>
      </c>
      <c r="C20" s="299" t="str">
        <f>_xll.qlRateHelperQuoteName(,B20)</f>
        <v>GBP12x15F_Quote</v>
      </c>
      <c r="D20" s="791">
        <f>_xll.qlRateHelperQuoteValue(Trigger,$B20)</f>
        <v>1.115E-2</v>
      </c>
      <c r="E20" s="791"/>
      <c r="F20" s="59" t="b">
        <v>0</v>
      </c>
      <c r="G20" s="59">
        <v>20</v>
      </c>
      <c r="H20" s="59">
        <v>1</v>
      </c>
      <c r="I20" s="947">
        <f>_xll.qlRateHelperEarliestDate(Trigger,$B20)</f>
        <v>42548</v>
      </c>
      <c r="J20" s="946">
        <f>_xll.qlRateHelperLatestDate(Trigger,$B20)</f>
        <v>42640</v>
      </c>
      <c r="M20" s="797" t="s">
        <v>394</v>
      </c>
      <c r="N20" s="797" t="s">
        <v>492</v>
      </c>
    </row>
    <row r="21" spans="1:14" x14ac:dyDescent="0.2">
      <c r="A21" s="965" t="b">
        <v>0</v>
      </c>
      <c r="B21" s="963" t="str">
        <f>Futures_3M!J3</f>
        <v>GBPFUT3MN5ConvAdj_Quote_rh#0001</v>
      </c>
      <c r="C21" s="796" t="str">
        <f>_xll.qlRateHelperQuoteName(,B21)</f>
        <v>GBPFUT3MN5_Quote</v>
      </c>
      <c r="D21" s="962">
        <f>_xll.qlRateHelperQuoteValue(Trigger,$B21)</f>
        <v>-0.01</v>
      </c>
      <c r="E21" s="795" t="e">
        <f ca="1">_xll.qlFuturesRateHelperConvexityAdjustment($B21,Trigger)</f>
        <v>#NAME?</v>
      </c>
      <c r="F21" s="1549" t="b">
        <v>1</v>
      </c>
      <c r="G21" s="794">
        <v>60</v>
      </c>
      <c r="H21" s="794">
        <v>7</v>
      </c>
      <c r="I21" s="961">
        <f>_xll.qlRateHelperEarliestDate(Trigger,$B21)</f>
        <v>42200</v>
      </c>
      <c r="J21" s="960">
        <f>_xll.qlRateHelperLatestDate(Trigger,$B21)</f>
        <v>42292</v>
      </c>
      <c r="M21" s="1548" t="e">
        <f ca="1">AND(_xll.qlIMMIsIMMdate(I21),NOT(ISERROR(D21)))</f>
        <v>#NAME?</v>
      </c>
      <c r="N21" s="1547" t="e">
        <f ca="1">AND(NOT(_xll.qlIMMIsIMMdate(I21)),NOT(ISERROR(E21)))</f>
        <v>#NAME?</v>
      </c>
    </row>
    <row r="22" spans="1:14" x14ac:dyDescent="0.2">
      <c r="A22" s="280" t="b">
        <v>0</v>
      </c>
      <c r="B22" s="949" t="str">
        <f>Futures_3M!J4</f>
        <v>GBPFUT3MQ5ConvAdj_Quote_rh#0001</v>
      </c>
      <c r="C22" s="299" t="str">
        <f>_xll.qlRateHelperQuoteName(,B22)</f>
        <v>GBPFUT3MQ5_Quote</v>
      </c>
      <c r="D22" s="958">
        <f>_xll.qlRateHelperQuoteValue(Trigger,$B22)</f>
        <v>-0.01</v>
      </c>
      <c r="E22" s="791" t="e">
        <f ca="1">_xll.qlFuturesRateHelperConvexityAdjustment($B22,Trigger)</f>
        <v>#NAME?</v>
      </c>
      <c r="F22" s="408" t="b">
        <v>1</v>
      </c>
      <c r="G22" s="59">
        <v>60</v>
      </c>
      <c r="H22" s="59">
        <v>1</v>
      </c>
      <c r="I22" s="947">
        <f>_xll.qlRateHelperEarliestDate(Trigger,$B22)</f>
        <v>42235</v>
      </c>
      <c r="J22" s="946">
        <f>_xll.qlRateHelperLatestDate(Trigger,$B22)</f>
        <v>42327</v>
      </c>
      <c r="M22" s="1546" t="e">
        <f ca="1">AND(_xll.qlIMMIsIMMdate(I22),NOT(ISERROR(D22)))</f>
        <v>#NAME?</v>
      </c>
      <c r="N22" s="1545" t="e">
        <f ca="1">AND(NOT(_xll.qlIMMIsIMMdate(I22)),NOT(ISERROR(E22)))</f>
        <v>#NAME?</v>
      </c>
    </row>
    <row r="23" spans="1:14" ht="11.25" customHeight="1" x14ac:dyDescent="0.2">
      <c r="A23" s="280" t="b">
        <v>0</v>
      </c>
      <c r="B23" s="949" t="str">
        <f>Futures_3M!J5</f>
        <v>GBPFUT3MU5ConvAdj_Quote_rh#0001</v>
      </c>
      <c r="C23" s="299" t="str">
        <f>_xll.qlRateHelperQuoteName(,B23)</f>
        <v>GBPFUT3MU5_Quote</v>
      </c>
      <c r="D23" s="958">
        <f>_xll.qlRateHelperQuoteValue(Trigger,$B23)</f>
        <v>99.35499999999999</v>
      </c>
      <c r="E23" s="791" t="e">
        <f ca="1">_xll.qlFuturesRateHelperConvexityAdjustment($B23,Trigger)</f>
        <v>#NAME?</v>
      </c>
      <c r="F23" s="408" t="b">
        <v>1</v>
      </c>
      <c r="G23" s="59">
        <v>60</v>
      </c>
      <c r="H23" s="59">
        <v>1</v>
      </c>
      <c r="I23" s="947">
        <f>_xll.qlRateHelperEarliestDate(Trigger,$B23)</f>
        <v>42263</v>
      </c>
      <c r="J23" s="946">
        <f>_xll.qlRateHelperLatestDate(Trigger,$B23)</f>
        <v>42354</v>
      </c>
      <c r="M23" s="1546" t="e">
        <f ca="1">AND(_xll.qlIMMIsIMMdate(I23),NOT(ISERROR(D23)))</f>
        <v>#NAME?</v>
      </c>
      <c r="N23" s="1545" t="e">
        <f ca="1">AND(NOT(_xll.qlIMMIsIMMdate(I23)),NOT(ISERROR(E23)))</f>
        <v>#NAME?</v>
      </c>
    </row>
    <row r="24" spans="1:14" x14ac:dyDescent="0.2">
      <c r="A24" s="280" t="b">
        <v>0</v>
      </c>
      <c r="B24" s="949" t="str">
        <f>Futures_3M!J6</f>
        <v>GBPFUT3MV5ConvAdj_Quote_rh#0001</v>
      </c>
      <c r="C24" s="299" t="str">
        <f>_xll.qlRateHelperQuoteName(,B24)</f>
        <v>GBPFUT3MV5_Quote</v>
      </c>
      <c r="D24" s="958">
        <f>_xll.qlRateHelperQuoteValue(Trigger,$B24)</f>
        <v>-0.01</v>
      </c>
      <c r="E24" s="791" t="e">
        <f ca="1">_xll.qlFuturesRateHelperConvexityAdjustment($B24,Trigger)</f>
        <v>#NAME?</v>
      </c>
      <c r="F24" s="408" t="b">
        <v>1</v>
      </c>
      <c r="G24" s="59">
        <v>60</v>
      </c>
      <c r="H24" s="59">
        <v>21</v>
      </c>
      <c r="I24" s="947">
        <f>_xll.qlRateHelperEarliestDate(Trigger,$B24)</f>
        <v>42298</v>
      </c>
      <c r="J24" s="946">
        <f>_xll.qlRateHelperLatestDate(Trigger,$B24)</f>
        <v>42390</v>
      </c>
      <c r="M24" s="1546" t="e">
        <f ca="1">AND(_xll.qlIMMIsIMMdate(I24),NOT(ISERROR(D24)))</f>
        <v>#NAME?</v>
      </c>
      <c r="N24" s="1545" t="e">
        <f ca="1">AND(NOT(_xll.qlIMMIsIMMdate(I24)),NOT(ISERROR(E24)))</f>
        <v>#NAME?</v>
      </c>
    </row>
    <row r="25" spans="1:14" x14ac:dyDescent="0.2">
      <c r="A25" s="280" t="b">
        <v>0</v>
      </c>
      <c r="B25" s="949" t="str">
        <f>Futures_3M!J7</f>
        <v>GBPFUT3MX5ConvAdj_Quote_rh#0001</v>
      </c>
      <c r="C25" s="299" t="str">
        <f>_xll.qlRateHelperQuoteName(,B25)</f>
        <v>GBPFUT3MX5_Quote</v>
      </c>
      <c r="D25" s="958">
        <f>_xll.qlRateHelperQuoteValue(Trigger,$B25)</f>
        <v>-0.01</v>
      </c>
      <c r="E25" s="791" t="e">
        <f ca="1">_xll.qlFuturesRateHelperConvexityAdjustment($B25,Trigger)</f>
        <v>#NAME?</v>
      </c>
      <c r="F25" s="408" t="b">
        <v>1</v>
      </c>
      <c r="G25" s="59">
        <v>60</v>
      </c>
      <c r="H25" s="59">
        <v>21</v>
      </c>
      <c r="I25" s="947">
        <f>_xll.qlRateHelperEarliestDate(Trigger,$B25)</f>
        <v>42326</v>
      </c>
      <c r="J25" s="946">
        <f>_xll.qlRateHelperLatestDate(Trigger,$B25)</f>
        <v>42418</v>
      </c>
      <c r="M25" s="1546" t="e">
        <f ca="1">AND(_xll.qlIMMIsIMMdate(I25),NOT(ISERROR(D25)))</f>
        <v>#NAME?</v>
      </c>
      <c r="N25" s="1545" t="e">
        <f ca="1">AND(NOT(_xll.qlIMMIsIMMdate(I25)),NOT(ISERROR(E25)))</f>
        <v>#NAME?</v>
      </c>
    </row>
    <row r="26" spans="1:14" x14ac:dyDescent="0.2">
      <c r="A26" s="280" t="b">
        <v>0</v>
      </c>
      <c r="B26" s="949" t="str">
        <f>Futures_3M!J8</f>
        <v>GBPFUT3MZ5ConvAdj_Quote_rh#0001</v>
      </c>
      <c r="C26" s="299" t="str">
        <f>_xll.qlRateHelperQuoteName(,B26)</f>
        <v>GBPFUT3MZ5_Quote</v>
      </c>
      <c r="D26" s="958">
        <f>_xll.qlRateHelperQuoteValue(Trigger,$B26)</f>
        <v>99.224999999999994</v>
      </c>
      <c r="E26" s="791" t="e">
        <f ca="1">_xll.qlFuturesRateHelperConvexityAdjustment($B26,Trigger)</f>
        <v>#NAME?</v>
      </c>
      <c r="F26" s="408" t="b">
        <v>1</v>
      </c>
      <c r="G26" s="59">
        <v>60</v>
      </c>
      <c r="H26" s="59">
        <v>21</v>
      </c>
      <c r="I26" s="947">
        <f>_xll.qlRateHelperEarliestDate(Trigger,$B26)</f>
        <v>42354</v>
      </c>
      <c r="J26" s="946">
        <f>_xll.qlRateHelperLatestDate(Trigger,$B26)</f>
        <v>42445</v>
      </c>
      <c r="M26" s="1546" t="e">
        <f ca="1">AND(_xll.qlIMMIsIMMdate(I26),NOT(ISERROR(D26)))</f>
        <v>#NAME?</v>
      </c>
      <c r="N26" s="1545" t="e">
        <f ca="1">AND(NOT(_xll.qlIMMIsIMMdate(I26)),NOT(ISERROR(E26)))</f>
        <v>#NAME?</v>
      </c>
    </row>
    <row r="27" spans="1:14" x14ac:dyDescent="0.2">
      <c r="A27" s="280" t="b">
        <v>0</v>
      </c>
      <c r="B27" s="949" t="str">
        <f>Futures_3M!J9</f>
        <v>GBPFUT3MF6ConvAdj_Quote_rh#0001</v>
      </c>
      <c r="C27" s="299" t="str">
        <f>_xll.qlRateHelperQuoteName(,B27)</f>
        <v>GBPFUT3MF6_Quote</v>
      </c>
      <c r="D27" s="958">
        <f>_xll.qlRateHelperQuoteValue(Trigger,$B27)</f>
        <v>-0.01</v>
      </c>
      <c r="E27" s="791" t="e">
        <f ca="1">_xll.qlFuturesRateHelperConvexityAdjustment($B27,Trigger)</f>
        <v>#NAME?</v>
      </c>
      <c r="F27" s="408" t="b">
        <v>1</v>
      </c>
      <c r="G27" s="59">
        <v>60</v>
      </c>
      <c r="H27" s="59">
        <v>21</v>
      </c>
      <c r="I27" s="947">
        <f>_xll.qlRateHelperEarliestDate(Trigger,$B27)</f>
        <v>42389</v>
      </c>
      <c r="J27" s="946">
        <f>_xll.qlRateHelperLatestDate(Trigger,$B27)</f>
        <v>42480</v>
      </c>
      <c r="M27" s="1546" t="e">
        <f ca="1">AND(_xll.qlIMMIsIMMdate(I27),NOT(ISERROR(D27)))</f>
        <v>#NAME?</v>
      </c>
      <c r="N27" s="1545" t="e">
        <f ca="1">AND(NOT(_xll.qlIMMIsIMMdate(I27)),NOT(ISERROR(E27)))</f>
        <v>#NAME?</v>
      </c>
    </row>
    <row r="28" spans="1:14" x14ac:dyDescent="0.2">
      <c r="A28" s="280" t="b">
        <v>0</v>
      </c>
      <c r="B28" s="949" t="str">
        <f>Futures_3M!J10</f>
        <v>GBPFUT3MG6ConvAdj_Quote_rh#0001</v>
      </c>
      <c r="C28" s="299" t="str">
        <f>_xll.qlRateHelperQuoteName(,B28)</f>
        <v>GBPFUT3MG6_Quote</v>
      </c>
      <c r="D28" s="958">
        <f>_xll.qlRateHelperQuoteValue(Trigger,$B28)</f>
        <v>-0.01</v>
      </c>
      <c r="E28" s="791" t="e">
        <f ca="1">_xll.qlFuturesRateHelperConvexityAdjustment($B28,Trigger)</f>
        <v>#NAME?</v>
      </c>
      <c r="F28" s="408" t="b">
        <v>1</v>
      </c>
      <c r="G28" s="59">
        <v>60</v>
      </c>
      <c r="H28" s="59">
        <v>21</v>
      </c>
      <c r="I28" s="947">
        <f>_xll.qlRateHelperEarliestDate(Trigger,$B28)</f>
        <v>42417</v>
      </c>
      <c r="J28" s="946">
        <f>_xll.qlRateHelperLatestDate(Trigger,$B28)</f>
        <v>42507</v>
      </c>
      <c r="M28" s="1546" t="e">
        <f ca="1">AND(_xll.qlIMMIsIMMdate(I28),NOT(ISERROR(D28)))</f>
        <v>#NAME?</v>
      </c>
      <c r="N28" s="1545" t="e">
        <f ca="1">AND(NOT(_xll.qlIMMIsIMMdate(I28)),NOT(ISERROR(E28)))</f>
        <v>#NAME?</v>
      </c>
    </row>
    <row r="29" spans="1:14" x14ac:dyDescent="0.2">
      <c r="A29" s="280" t="b">
        <v>0</v>
      </c>
      <c r="B29" s="949" t="str">
        <f>Futures_3M!J11</f>
        <v>GBPFUT3MH6ConvAdj_Quote_rh#0001</v>
      </c>
      <c r="C29" s="299" t="str">
        <f>_xll.qlRateHelperQuoteName(,B29)</f>
        <v>GBPFUT3MH6_Quote</v>
      </c>
      <c r="D29" s="958">
        <f>_xll.qlRateHelperQuoteValue(Trigger,$B29)</f>
        <v>99.064999999999998</v>
      </c>
      <c r="E29" s="791" t="e">
        <f ca="1">_xll.qlFuturesRateHelperConvexityAdjustment($B29,Trigger)</f>
        <v>#NAME?</v>
      </c>
      <c r="F29" s="408" t="b">
        <v>1</v>
      </c>
      <c r="G29" s="59">
        <v>60</v>
      </c>
      <c r="H29" s="59">
        <v>21</v>
      </c>
      <c r="I29" s="947">
        <f>_xll.qlRateHelperEarliestDate(Trigger,$B29)</f>
        <v>42445</v>
      </c>
      <c r="J29" s="946">
        <f>_xll.qlRateHelperLatestDate(Trigger,$B29)</f>
        <v>42537</v>
      </c>
      <c r="M29" s="1546" t="e">
        <f ca="1">AND(_xll.qlIMMIsIMMdate(I29),NOT(ISERROR(D29)))</f>
        <v>#NAME?</v>
      </c>
      <c r="N29" s="1545" t="e">
        <f ca="1">AND(NOT(_xll.qlIMMIsIMMdate(I29)),NOT(ISERROR(E29)))</f>
        <v>#NAME?</v>
      </c>
    </row>
    <row r="30" spans="1:14" x14ac:dyDescent="0.2">
      <c r="A30" s="280" t="b">
        <v>0</v>
      </c>
      <c r="B30" s="949" t="str">
        <f>Futures_3M!J12</f>
        <v>GBPFUT3MJ6ConvAdj_Quote_rh#0001</v>
      </c>
      <c r="C30" s="299" t="str">
        <f>_xll.qlRateHelperQuoteName(,B30)</f>
        <v>GBPFUT3MJ6_Quote</v>
      </c>
      <c r="D30" s="958">
        <f>_xll.qlRateHelperQuoteValue(Trigger,$B30)</f>
        <v>-0.01</v>
      </c>
      <c r="E30" s="791" t="e">
        <f ca="1">_xll.qlFuturesRateHelperConvexityAdjustment($B30,Trigger)</f>
        <v>#NAME?</v>
      </c>
      <c r="F30" s="408" t="b">
        <v>1</v>
      </c>
      <c r="G30" s="59">
        <v>60</v>
      </c>
      <c r="H30" s="59">
        <v>21</v>
      </c>
      <c r="I30" s="947">
        <f>_xll.qlRateHelperEarliestDate(Trigger,$B30)</f>
        <v>42480</v>
      </c>
      <c r="J30" s="946">
        <f>_xll.qlRateHelperLatestDate(Trigger,$B30)</f>
        <v>42571</v>
      </c>
      <c r="M30" s="1546" t="e">
        <f ca="1">AND(_xll.qlIMMIsIMMdate(I30),NOT(ISERROR(D30)))</f>
        <v>#NAME?</v>
      </c>
      <c r="N30" s="1545" t="e">
        <f ca="1">AND(NOT(_xll.qlIMMIsIMMdate(I30)),NOT(ISERROR(E30)))</f>
        <v>#NAME?</v>
      </c>
    </row>
    <row r="31" spans="1:14" x14ac:dyDescent="0.2">
      <c r="A31" s="280" t="b">
        <v>0</v>
      </c>
      <c r="B31" s="949" t="str">
        <f>Futures_3M!J13</f>
        <v>GBPFUT3MK6ConvAdj_Quote_rh#0001</v>
      </c>
      <c r="C31" s="299" t="str">
        <f>_xll.qlRateHelperQuoteName(,B31)</f>
        <v>GBPFUT3MK6_Quote</v>
      </c>
      <c r="D31" s="958">
        <f>_xll.qlRateHelperQuoteValue(Trigger,$B31)</f>
        <v>-0.01</v>
      </c>
      <c r="E31" s="791" t="e">
        <f ca="1">_xll.qlFuturesRateHelperConvexityAdjustment($B31,Trigger)</f>
        <v>#NAME?</v>
      </c>
      <c r="F31" s="408" t="b">
        <v>1</v>
      </c>
      <c r="G31" s="59">
        <v>60</v>
      </c>
      <c r="H31" s="59">
        <v>21</v>
      </c>
      <c r="I31" s="947">
        <f>_xll.qlRateHelperEarliestDate(Trigger,$B31)</f>
        <v>42508</v>
      </c>
      <c r="J31" s="946">
        <f>_xll.qlRateHelperLatestDate(Trigger,$B31)</f>
        <v>42600</v>
      </c>
      <c r="M31" s="1546" t="e">
        <f ca="1">AND(_xll.qlIMMIsIMMdate(I31),NOT(ISERROR(D31)))</f>
        <v>#NAME?</v>
      </c>
      <c r="N31" s="1545" t="e">
        <f ca="1">AND(NOT(_xll.qlIMMIsIMMdate(I31)),NOT(ISERROR(E31)))</f>
        <v>#NAME?</v>
      </c>
    </row>
    <row r="32" spans="1:14" x14ac:dyDescent="0.2">
      <c r="A32" s="280" t="b">
        <v>0</v>
      </c>
      <c r="B32" s="949" t="str">
        <f>Futures_3M!J14</f>
        <v>GBPFUT3MM6ConvAdj_Quote_rh#0001</v>
      </c>
      <c r="C32" s="299" t="str">
        <f>_xll.qlRateHelperQuoteName(,B32)</f>
        <v>GBPFUT3MM6_Quote</v>
      </c>
      <c r="D32" s="958">
        <f>_xll.qlRateHelperQuoteValue(Trigger,$B32)</f>
        <v>98.89500000000001</v>
      </c>
      <c r="E32" s="791" t="e">
        <f ca="1">_xll.qlFuturesRateHelperConvexityAdjustment($B32,Trigger)</f>
        <v>#NAME?</v>
      </c>
      <c r="F32" s="408" t="b">
        <v>1</v>
      </c>
      <c r="G32" s="59">
        <v>60</v>
      </c>
      <c r="H32" s="59">
        <v>21</v>
      </c>
      <c r="I32" s="947">
        <f>_xll.qlRateHelperEarliestDate(Trigger,$B32)</f>
        <v>42536</v>
      </c>
      <c r="J32" s="946">
        <f>_xll.qlRateHelperLatestDate(Trigger,$B32)</f>
        <v>42628</v>
      </c>
      <c r="M32" s="1546" t="e">
        <f ca="1">AND(_xll.qlIMMIsIMMdate(I32),NOT(ISERROR(D32)))</f>
        <v>#NAME?</v>
      </c>
      <c r="N32" s="1545" t="e">
        <f ca="1">AND(NOT(_xll.qlIMMIsIMMdate(I32)),NOT(ISERROR(E32)))</f>
        <v>#NAME?</v>
      </c>
    </row>
    <row r="33" spans="1:14" x14ac:dyDescent="0.2">
      <c r="A33" s="280" t="b">
        <v>1</v>
      </c>
      <c r="B33" s="949" t="str">
        <f>Futures_3M!J15</f>
        <v>GBPFUT3MU6ConvAdj_Quote_rh#0001</v>
      </c>
      <c r="C33" s="299" t="str">
        <f>_xll.qlRateHelperQuoteName(,B33)</f>
        <v>GBPFUT3MU6_Quote</v>
      </c>
      <c r="D33" s="958">
        <f>_xll.qlRateHelperQuoteValue(Trigger,$B33)</f>
        <v>98.715000000000003</v>
      </c>
      <c r="E33" s="791" t="e">
        <f ca="1">_xll.qlFuturesRateHelperConvexityAdjustment($B33,Trigger)</f>
        <v>#NAME?</v>
      </c>
      <c r="F33" s="408" t="b">
        <v>1</v>
      </c>
      <c r="G33" s="59">
        <v>60</v>
      </c>
      <c r="H33" s="59">
        <v>21</v>
      </c>
      <c r="I33" s="947">
        <f>_xll.qlRateHelperEarliestDate(Trigger,$B33)</f>
        <v>42634</v>
      </c>
      <c r="J33" s="946">
        <f>_xll.qlRateHelperLatestDate(Trigger,$B33)</f>
        <v>42725</v>
      </c>
      <c r="M33" s="1546" t="e">
        <f ca="1">AND(_xll.qlIMMIsIMMdate(I33),NOT(ISERROR(D33)))</f>
        <v>#NAME?</v>
      </c>
      <c r="N33" s="1545" t="e">
        <f ca="1">AND(NOT(_xll.qlIMMIsIMMdate(I33)),NOT(ISERROR(E33)))</f>
        <v>#NAME?</v>
      </c>
    </row>
    <row r="34" spans="1:14" x14ac:dyDescent="0.2">
      <c r="A34" s="280" t="b">
        <v>1</v>
      </c>
      <c r="B34" s="949" t="str">
        <f>Futures_3M!J16</f>
        <v>GBPFUT3MZ6ConvAdj_Quote_rh#0001</v>
      </c>
      <c r="C34" s="299" t="str">
        <f>_xll.qlRateHelperQuoteName(,B34)</f>
        <v>GBPFUT3MZ6_Quote</v>
      </c>
      <c r="D34" s="958">
        <f>_xll.qlRateHelperQuoteValue(Trigger,$B34)</f>
        <v>98.545000000000002</v>
      </c>
      <c r="E34" s="791" t="e">
        <f ca="1">_xll.qlFuturesRateHelperConvexityAdjustment($B34,Trigger)</f>
        <v>#NAME?</v>
      </c>
      <c r="F34" s="408" t="b">
        <v>1</v>
      </c>
      <c r="G34" s="59">
        <v>60</v>
      </c>
      <c r="H34" s="59">
        <v>21</v>
      </c>
      <c r="I34" s="947">
        <f>_xll.qlRateHelperEarliestDate(Trigger,$B34)</f>
        <v>42725</v>
      </c>
      <c r="J34" s="946">
        <f>_xll.qlRateHelperLatestDate(Trigger,$B34)</f>
        <v>42815</v>
      </c>
      <c r="M34" s="1546" t="e">
        <f ca="1">AND(_xll.qlIMMIsIMMdate(I34),NOT(ISERROR(D34)))</f>
        <v>#NAME?</v>
      </c>
      <c r="N34" s="1545" t="e">
        <f ca="1">AND(NOT(_xll.qlIMMIsIMMdate(I34)),NOT(ISERROR(E34)))</f>
        <v>#NAME?</v>
      </c>
    </row>
    <row r="35" spans="1:14" x14ac:dyDescent="0.2">
      <c r="A35" s="280" t="b">
        <v>1</v>
      </c>
      <c r="B35" s="949" t="str">
        <f>Futures_3M!J17</f>
        <v>GBPFUT3MH7ConvAdj_Quote_rh#0001</v>
      </c>
      <c r="C35" s="299" t="str">
        <f>_xll.qlRateHelperQuoteName(,B35)</f>
        <v>GBPFUT3MH7_Quote</v>
      </c>
      <c r="D35" s="958">
        <f>_xll.qlRateHelperQuoteValue(Trigger,$B35)</f>
        <v>98.39500000000001</v>
      </c>
      <c r="E35" s="791" t="e">
        <f ca="1">_xll.qlFuturesRateHelperConvexityAdjustment($B35,Trigger)</f>
        <v>#NAME?</v>
      </c>
      <c r="F35" s="408" t="b">
        <v>1</v>
      </c>
      <c r="G35" s="59">
        <v>60</v>
      </c>
      <c r="H35" s="59">
        <v>21</v>
      </c>
      <c r="I35" s="947">
        <f>_xll.qlRateHelperEarliestDate(Trigger,$B35)</f>
        <v>42809</v>
      </c>
      <c r="J35" s="946">
        <f>_xll.qlRateHelperLatestDate(Trigger,$B35)</f>
        <v>42901</v>
      </c>
      <c r="M35" s="1546" t="e">
        <f ca="1">AND(_xll.qlIMMIsIMMdate(I35),NOT(ISERROR(D35)))</f>
        <v>#NAME?</v>
      </c>
      <c r="N35" s="1545" t="e">
        <f ca="1">AND(NOT(_xll.qlIMMIsIMMdate(I35)),NOT(ISERROR(E35)))</f>
        <v>#NAME?</v>
      </c>
    </row>
    <row r="36" spans="1:14" x14ac:dyDescent="0.2">
      <c r="A36" s="280" t="b">
        <v>1</v>
      </c>
      <c r="B36" s="949" t="str">
        <f>Futures_3M!J18</f>
        <v>GBPFUT3MM7ConvAdj_Quote_rh#0001</v>
      </c>
      <c r="C36" s="299" t="str">
        <f>_xll.qlRateHelperQuoteName(,B36)</f>
        <v>GBPFUT3MM7_Quote</v>
      </c>
      <c r="D36" s="958">
        <f>_xll.qlRateHelperQuoteValue(Trigger,$B36)</f>
        <v>98.265000000000001</v>
      </c>
      <c r="E36" s="791" t="e">
        <f ca="1">_xll.qlFuturesRateHelperConvexityAdjustment($B36,Trigger)</f>
        <v>#NAME?</v>
      </c>
      <c r="F36" s="408" t="b">
        <v>1</v>
      </c>
      <c r="G36" s="59">
        <v>60</v>
      </c>
      <c r="H36" s="59">
        <v>21</v>
      </c>
      <c r="I36" s="947">
        <f>_xll.qlRateHelperEarliestDate(Trigger,$B36)</f>
        <v>42907</v>
      </c>
      <c r="J36" s="946">
        <f>_xll.qlRateHelperLatestDate(Trigger,$B36)</f>
        <v>42999</v>
      </c>
      <c r="M36" s="1546" t="e">
        <f ca="1">AND(_xll.qlIMMIsIMMdate(I36),NOT(ISERROR(D36)))</f>
        <v>#NAME?</v>
      </c>
      <c r="N36" s="1545" t="e">
        <f ca="1">AND(NOT(_xll.qlIMMIsIMMdate(I36)),NOT(ISERROR(E36)))</f>
        <v>#NAME?</v>
      </c>
    </row>
    <row r="37" spans="1:14" x14ac:dyDescent="0.2">
      <c r="A37" s="280" t="b">
        <v>1</v>
      </c>
      <c r="B37" s="949" t="str">
        <f>Futures_3M!J19</f>
        <v>GBPFUT3MU7ConvAdj_Quote_rh#0001</v>
      </c>
      <c r="C37" s="299" t="str">
        <f>_xll.qlRateHelperQuoteName(,B37)</f>
        <v>GBPFUT3MU7_Quote</v>
      </c>
      <c r="D37" s="958">
        <f>_xll.qlRateHelperQuoteValue(Trigger,$B37)</f>
        <v>98.155000000000001</v>
      </c>
      <c r="E37" s="791" t="e">
        <f ca="1">_xll.qlFuturesRateHelperConvexityAdjustment($B37,Trigger)</f>
        <v>#NAME?</v>
      </c>
      <c r="F37" s="408" t="b">
        <v>1</v>
      </c>
      <c r="G37" s="59">
        <v>60</v>
      </c>
      <c r="H37" s="59">
        <v>21</v>
      </c>
      <c r="I37" s="947">
        <f>_xll.qlRateHelperEarliestDate(Trigger,$B37)</f>
        <v>42998</v>
      </c>
      <c r="J37" s="946">
        <f>_xll.qlRateHelperLatestDate(Trigger,$B37)</f>
        <v>43089</v>
      </c>
      <c r="M37" s="1546" t="e">
        <f ca="1">AND(_xll.qlIMMIsIMMdate(I37),NOT(ISERROR(D37)))</f>
        <v>#NAME?</v>
      </c>
      <c r="N37" s="1545" t="e">
        <f ca="1">AND(NOT(_xll.qlIMMIsIMMdate(I37)),NOT(ISERROR(E37)))</f>
        <v>#NAME?</v>
      </c>
    </row>
    <row r="38" spans="1:14" x14ac:dyDescent="0.2">
      <c r="A38" s="280" t="b">
        <v>1</v>
      </c>
      <c r="B38" s="949" t="str">
        <f>Futures_3M!J20</f>
        <v>GBPFUT3MZ7ConvAdj_Quote_rh#0001</v>
      </c>
      <c r="C38" s="299" t="str">
        <f>_xll.qlRateHelperQuoteName(,B38)</f>
        <v>GBPFUT3MZ7_Quote</v>
      </c>
      <c r="D38" s="958">
        <f>_xll.qlRateHelperQuoteValue(Trigger,$B38)</f>
        <v>98.064999999999998</v>
      </c>
      <c r="E38" s="791" t="e">
        <f ca="1">_xll.qlFuturesRateHelperConvexityAdjustment($B38,Trigger)</f>
        <v>#NAME?</v>
      </c>
      <c r="F38" s="408" t="b">
        <v>1</v>
      </c>
      <c r="G38" s="59">
        <v>30</v>
      </c>
      <c r="H38" s="59">
        <v>21</v>
      </c>
      <c r="I38" s="947">
        <f>_xll.qlRateHelperEarliestDate(Trigger,$B38)</f>
        <v>43089</v>
      </c>
      <c r="J38" s="946">
        <f>_xll.qlRateHelperLatestDate(Trigger,$B38)</f>
        <v>43179</v>
      </c>
      <c r="M38" s="1546" t="e">
        <f ca="1">AND(_xll.qlIMMIsIMMdate(I38),NOT(ISERROR(D38)))</f>
        <v>#NAME?</v>
      </c>
      <c r="N38" s="1545" t="e">
        <f ca="1">AND(NOT(_xll.qlIMMIsIMMdate(I38)),NOT(ISERROR(E38)))</f>
        <v>#NAME?</v>
      </c>
    </row>
    <row r="39" spans="1:14" x14ac:dyDescent="0.2">
      <c r="A39" s="280" t="b">
        <v>1</v>
      </c>
      <c r="B39" s="949" t="str">
        <f>Futures_3M!J21</f>
        <v>GBPFUT3MH8ConvAdj_Quote_rh#0001</v>
      </c>
      <c r="C39" s="299" t="str">
        <f>_xll.qlRateHelperQuoteName(,B39)</f>
        <v>GBPFUT3MH8_Quote</v>
      </c>
      <c r="D39" s="958">
        <f>_xll.qlRateHelperQuoteValue(Trigger,$B39)</f>
        <v>97.984999999999999</v>
      </c>
      <c r="E39" s="791" t="e">
        <f ca="1">_xll.qlFuturesRateHelperConvexityAdjustment($B39,Trigger)</f>
        <v>#NAME?</v>
      </c>
      <c r="F39" s="408" t="b">
        <v>1</v>
      </c>
      <c r="G39" s="59">
        <v>30</v>
      </c>
      <c r="H39" s="59">
        <v>21</v>
      </c>
      <c r="I39" s="947">
        <f>_xll.qlRateHelperEarliestDate(Trigger,$B39)</f>
        <v>43180</v>
      </c>
      <c r="J39" s="946">
        <f>_xll.qlRateHelperLatestDate(Trigger,$B39)</f>
        <v>43272</v>
      </c>
      <c r="M39" s="1546" t="e">
        <f ca="1">AND(_xll.qlIMMIsIMMdate(I39),NOT(ISERROR(D39)))</f>
        <v>#NAME?</v>
      </c>
      <c r="N39" s="1545" t="e">
        <f ca="1">AND(NOT(_xll.qlIMMIsIMMdate(I39)),NOT(ISERROR(E39)))</f>
        <v>#NAME?</v>
      </c>
    </row>
    <row r="40" spans="1:14" x14ac:dyDescent="0.2">
      <c r="A40" s="280" t="b">
        <v>1</v>
      </c>
      <c r="B40" s="949" t="str">
        <f>Futures_3M!J22</f>
        <v>GBPFUT3MM8ConvAdj_Quote_rh#0001</v>
      </c>
      <c r="C40" s="299" t="str">
        <f>_xll.qlRateHelperQuoteName(,B40)</f>
        <v>GBPFUT3MM8_Quote</v>
      </c>
      <c r="D40" s="958">
        <f>_xll.qlRateHelperQuoteValue(Trigger,$B40)</f>
        <v>97.905000000000001</v>
      </c>
      <c r="E40" s="791" t="e">
        <f ca="1">_xll.qlFuturesRateHelperConvexityAdjustment($B40,Trigger)</f>
        <v>#NAME?</v>
      </c>
      <c r="F40" s="408" t="b">
        <v>1</v>
      </c>
      <c r="G40" s="59">
        <v>30</v>
      </c>
      <c r="H40" s="59">
        <v>21</v>
      </c>
      <c r="I40" s="947">
        <f>_xll.qlRateHelperEarliestDate(Trigger,$B40)</f>
        <v>43271</v>
      </c>
      <c r="J40" s="946">
        <f>_xll.qlRateHelperLatestDate(Trigger,$B40)</f>
        <v>43363</v>
      </c>
      <c r="M40" s="1546" t="e">
        <f ca="1">AND(_xll.qlIMMIsIMMdate(I40),NOT(ISERROR(D40)))</f>
        <v>#NAME?</v>
      </c>
      <c r="N40" s="1545" t="e">
        <f ca="1">AND(NOT(_xll.qlIMMIsIMMdate(I40)),NOT(ISERROR(E40)))</f>
        <v>#NAME?</v>
      </c>
    </row>
    <row r="41" spans="1:14" x14ac:dyDescent="0.2">
      <c r="A41" s="280" t="b">
        <v>1</v>
      </c>
      <c r="B41" s="949" t="str">
        <f>Futures_3M!J23</f>
        <v>GBPFUT3MU8ConvAdj_Quote_rh#0001</v>
      </c>
      <c r="C41" s="299" t="str">
        <f>_xll.qlRateHelperQuoteName(,B41)</f>
        <v>GBPFUT3MU8_Quote</v>
      </c>
      <c r="D41" s="958">
        <f>_xll.qlRateHelperQuoteValue(Trigger,$B41)</f>
        <v>97.835000000000008</v>
      </c>
      <c r="E41" s="791" t="e">
        <f ca="1">_xll.qlFuturesRateHelperConvexityAdjustment($B41,Trigger)</f>
        <v>#NAME?</v>
      </c>
      <c r="F41" s="408" t="b">
        <v>1</v>
      </c>
      <c r="G41" s="59">
        <v>30</v>
      </c>
      <c r="H41" s="59">
        <v>21</v>
      </c>
      <c r="I41" s="947">
        <f>_xll.qlRateHelperEarliestDate(Trigger,$B41)</f>
        <v>43362</v>
      </c>
      <c r="J41" s="946">
        <f>_xll.qlRateHelperLatestDate(Trigger,$B41)</f>
        <v>43453</v>
      </c>
      <c r="M41" s="1546" t="e">
        <f ca="1">AND(_xll.qlIMMIsIMMdate(I41),NOT(ISERROR(D41)))</f>
        <v>#NAME?</v>
      </c>
      <c r="N41" s="1545" t="e">
        <f ca="1">AND(NOT(_xll.qlIMMIsIMMdate(I41)),NOT(ISERROR(E41)))</f>
        <v>#NAME?</v>
      </c>
    </row>
    <row r="42" spans="1:14" x14ac:dyDescent="0.2">
      <c r="A42" s="280" t="b">
        <v>1</v>
      </c>
      <c r="B42" s="949" t="str">
        <f>Futures_3M!J24</f>
        <v>GBPFUT3MZ8ConvAdj_Quote_rh#0001</v>
      </c>
      <c r="C42" s="299" t="str">
        <f>_xll.qlRateHelperQuoteName(,B42)</f>
        <v>GBPFUT3MZ8_Quote</v>
      </c>
      <c r="D42" s="958">
        <f>_xll.qlRateHelperQuoteValue(Trigger,$B42)</f>
        <v>97.765000000000001</v>
      </c>
      <c r="E42" s="791" t="e">
        <f ca="1">_xll.qlFuturesRateHelperConvexityAdjustment($B42,Trigger)</f>
        <v>#NAME?</v>
      </c>
      <c r="F42" s="408" t="b">
        <v>1</v>
      </c>
      <c r="G42" s="59">
        <v>30</v>
      </c>
      <c r="H42" s="59">
        <v>21</v>
      </c>
      <c r="I42" s="947">
        <f>_xll.qlRateHelperEarliestDate(Trigger,$B42)</f>
        <v>43453</v>
      </c>
      <c r="J42" s="946">
        <f>_xll.qlRateHelperLatestDate(Trigger,$B42)</f>
        <v>43543</v>
      </c>
      <c r="M42" s="1546" t="e">
        <f ca="1">AND(_xll.qlIMMIsIMMdate(I42),NOT(ISERROR(D42)))</f>
        <v>#NAME?</v>
      </c>
      <c r="N42" s="1545" t="e">
        <f ca="1">AND(NOT(_xll.qlIMMIsIMMdate(I42)),NOT(ISERROR(E42)))</f>
        <v>#NAME?</v>
      </c>
    </row>
    <row r="43" spans="1:14" x14ac:dyDescent="0.2">
      <c r="A43" s="280" t="b">
        <v>1</v>
      </c>
      <c r="B43" s="949" t="str">
        <f>Futures_3M!J25</f>
        <v>GBPFUT3MH9ConvAdj_Quote_rh#0001</v>
      </c>
      <c r="C43" s="299" t="str">
        <f>_xll.qlRateHelperQuoteName(,B43)</f>
        <v>GBPFUT3MH9_Quote</v>
      </c>
      <c r="D43" s="958">
        <f>_xll.qlRateHelperQuoteValue(Trigger,$B43)</f>
        <v>97.694999999999993</v>
      </c>
      <c r="E43" s="791" t="e">
        <f ca="1">_xll.qlFuturesRateHelperConvexityAdjustment($B43,Trigger)</f>
        <v>#NAME?</v>
      </c>
      <c r="F43" s="408" t="b">
        <v>1</v>
      </c>
      <c r="G43" s="59">
        <v>30</v>
      </c>
      <c r="H43" s="59">
        <v>21</v>
      </c>
      <c r="I43" s="947">
        <f>_xll.qlRateHelperEarliestDate(Trigger,$B43)</f>
        <v>43544</v>
      </c>
      <c r="J43" s="946">
        <f>_xll.qlRateHelperLatestDate(Trigger,$B43)</f>
        <v>43636</v>
      </c>
      <c r="M43" s="1546" t="e">
        <f ca="1">AND(_xll.qlIMMIsIMMdate(I43),NOT(ISERROR(D43)))</f>
        <v>#NAME?</v>
      </c>
      <c r="N43" s="1545" t="e">
        <f ca="1">AND(NOT(_xll.qlIMMIsIMMdate(I43)),NOT(ISERROR(E43)))</f>
        <v>#NAME?</v>
      </c>
    </row>
    <row r="44" spans="1:14" x14ac:dyDescent="0.2">
      <c r="A44" s="280" t="b">
        <v>1</v>
      </c>
      <c r="B44" s="949" t="str">
        <f>Futures_3M!J26</f>
        <v>GBPFUT3MM9ConvAdj_Quote_rh#0001</v>
      </c>
      <c r="C44" s="299" t="str">
        <f>_xll.qlRateHelperQuoteName(,B44)</f>
        <v>GBPFUT3MM9_Quote</v>
      </c>
      <c r="D44" s="958">
        <f>_xll.qlRateHelperQuoteValue(Trigger,$B44)</f>
        <v>97.63</v>
      </c>
      <c r="E44" s="791" t="e">
        <f ca="1">_xll.qlFuturesRateHelperConvexityAdjustment($B44,Trigger)</f>
        <v>#NAME?</v>
      </c>
      <c r="F44" s="408" t="b">
        <v>1</v>
      </c>
      <c r="G44" s="59">
        <v>30</v>
      </c>
      <c r="H44" s="59">
        <v>21</v>
      </c>
      <c r="I44" s="947">
        <f>_xll.qlRateHelperEarliestDate(Trigger,$B44)</f>
        <v>43635</v>
      </c>
      <c r="J44" s="946">
        <f>_xll.qlRateHelperLatestDate(Trigger,$B44)</f>
        <v>43727</v>
      </c>
      <c r="M44" s="1546" t="e">
        <f ca="1">AND(_xll.qlIMMIsIMMdate(I44),NOT(ISERROR(D44)))</f>
        <v>#NAME?</v>
      </c>
      <c r="N44" s="1545" t="e">
        <f ca="1">AND(NOT(_xll.qlIMMIsIMMdate(I44)),NOT(ISERROR(E44)))</f>
        <v>#NAME?</v>
      </c>
    </row>
    <row r="45" spans="1:14" x14ac:dyDescent="0.2">
      <c r="A45" s="280" t="b">
        <v>1</v>
      </c>
      <c r="B45" s="949" t="str">
        <f>Futures_3M!J27</f>
        <v>GBPFUT3MU9ConvAdj_Quote_rh#0001</v>
      </c>
      <c r="C45" s="299" t="str">
        <f>_xll.qlRateHelperQuoteName(,B45)</f>
        <v>GBPFUT3MU9_Quote</v>
      </c>
      <c r="D45" s="958">
        <f>_xll.qlRateHelperQuoteValue(Trigger,$B45)</f>
        <v>97.564999999999998</v>
      </c>
      <c r="E45" s="791" t="e">
        <f ca="1">_xll.qlFuturesRateHelperConvexityAdjustment($B45,Trigger)</f>
        <v>#NAME?</v>
      </c>
      <c r="F45" s="408" t="b">
        <v>1</v>
      </c>
      <c r="G45" s="59">
        <v>30</v>
      </c>
      <c r="H45" s="59">
        <v>21</v>
      </c>
      <c r="I45" s="947">
        <f>_xll.qlRateHelperEarliestDate(Trigger,$B45)</f>
        <v>43726</v>
      </c>
      <c r="J45" s="946">
        <f>_xll.qlRateHelperLatestDate(Trigger,$B45)</f>
        <v>43817</v>
      </c>
      <c r="M45" s="1546" t="e">
        <f ca="1">AND(_xll.qlIMMIsIMMdate(I45),NOT(ISERROR(D45)))</f>
        <v>#NAME?</v>
      </c>
      <c r="N45" s="1545" t="e">
        <f ca="1">AND(NOT(_xll.qlIMMIsIMMdate(I45)),NOT(ISERROR(E45)))</f>
        <v>#NAME?</v>
      </c>
    </row>
    <row r="46" spans="1:14" x14ac:dyDescent="0.2">
      <c r="A46" s="280" t="b">
        <v>1</v>
      </c>
      <c r="B46" s="949" t="str">
        <f>Futures_3M!J28</f>
        <v>GBPFUT3MZ9ConvAdj_Quote_rh#0001</v>
      </c>
      <c r="C46" s="299" t="str">
        <f>_xll.qlRateHelperQuoteName(,B46)</f>
        <v>GBPFUT3MZ9_Quote</v>
      </c>
      <c r="D46" s="958">
        <f>_xll.qlRateHelperQuoteValue(Trigger,$B46)</f>
        <v>97.490000000000009</v>
      </c>
      <c r="E46" s="791" t="e">
        <f ca="1">_xll.qlFuturesRateHelperConvexityAdjustment($B46,Trigger)</f>
        <v>#NAME?</v>
      </c>
      <c r="F46" s="408" t="b">
        <v>1</v>
      </c>
      <c r="G46" s="59">
        <v>30</v>
      </c>
      <c r="H46" s="59">
        <v>21</v>
      </c>
      <c r="I46" s="947">
        <f>_xll.qlRateHelperEarliestDate(Trigger,$B46)</f>
        <v>43817</v>
      </c>
      <c r="J46" s="946">
        <f>_xll.qlRateHelperLatestDate(Trigger,$B46)</f>
        <v>43908</v>
      </c>
      <c r="M46" s="1546" t="e">
        <f ca="1">AND(_xll.qlIMMIsIMMdate(I46),NOT(ISERROR(D46)))</f>
        <v>#NAME?</v>
      </c>
      <c r="N46" s="1545" t="e">
        <f ca="1">AND(NOT(_xll.qlIMMIsIMMdate(I46)),NOT(ISERROR(E46)))</f>
        <v>#NAME?</v>
      </c>
    </row>
    <row r="47" spans="1:14" x14ac:dyDescent="0.2">
      <c r="A47" s="280" t="b">
        <v>1</v>
      </c>
      <c r="B47" s="949" t="str">
        <f>Futures_3M!J29</f>
        <v>GBPFUT3MH0ConvAdj_Quote_rh#0001</v>
      </c>
      <c r="C47" s="299" t="str">
        <f>_xll.qlRateHelperQuoteName(,B47)</f>
        <v>GBPFUT3MH0_Quote</v>
      </c>
      <c r="D47" s="958">
        <f>_xll.qlRateHelperQuoteValue(Trigger,$B47)</f>
        <v>97.44</v>
      </c>
      <c r="E47" s="791" t="e">
        <f ca="1">_xll.qlFuturesRateHelperConvexityAdjustment($B47,Trigger)</f>
        <v>#NAME?</v>
      </c>
      <c r="F47" s="408" t="b">
        <v>1</v>
      </c>
      <c r="G47" s="59">
        <v>30</v>
      </c>
      <c r="H47" s="59">
        <v>21</v>
      </c>
      <c r="I47" s="947">
        <f>_xll.qlRateHelperEarliestDate(Trigger,$B47)</f>
        <v>43908</v>
      </c>
      <c r="J47" s="946">
        <f>_xll.qlRateHelperLatestDate(Trigger,$B47)</f>
        <v>44000</v>
      </c>
      <c r="M47" s="1546" t="e">
        <f ca="1">AND(_xll.qlIMMIsIMMdate(I47),NOT(ISERROR(D47)))</f>
        <v>#NAME?</v>
      </c>
      <c r="N47" s="1545" t="e">
        <f ca="1">AND(NOT(_xll.qlIMMIsIMMdate(I47)),NOT(ISERROR(E47)))</f>
        <v>#NAME?</v>
      </c>
    </row>
    <row r="48" spans="1:14" x14ac:dyDescent="0.2">
      <c r="A48" s="280" t="b">
        <v>1</v>
      </c>
      <c r="B48" s="949" t="str">
        <f>Futures_3M!J30</f>
        <v>GBPFUT3MM0ConvAdj_Quote_rh#0001</v>
      </c>
      <c r="C48" s="299" t="str">
        <f>_xll.qlRateHelperQuoteName(,B48)</f>
        <v>GBPFUT3MM0_Quote</v>
      </c>
      <c r="D48" s="958">
        <f>_xll.qlRateHelperQuoteValue(Trigger,$B48)</f>
        <v>97.384999999999991</v>
      </c>
      <c r="E48" s="791" t="e">
        <f ca="1">_xll.qlFuturesRateHelperConvexityAdjustment($B48,Trigger)</f>
        <v>#NAME?</v>
      </c>
      <c r="F48" s="408" t="b">
        <v>1</v>
      </c>
      <c r="G48" s="59">
        <v>30</v>
      </c>
      <c r="H48" s="59">
        <v>21</v>
      </c>
      <c r="I48" s="947">
        <f>_xll.qlRateHelperEarliestDate(Trigger,$B48)</f>
        <v>43999</v>
      </c>
      <c r="J48" s="946">
        <f>_xll.qlRateHelperLatestDate(Trigger,$B48)</f>
        <v>44091</v>
      </c>
      <c r="M48" s="1546" t="e">
        <f ca="1">AND(_xll.qlIMMIsIMMdate(I48),NOT(ISERROR(D48)))</f>
        <v>#NAME?</v>
      </c>
      <c r="N48" s="1545" t="e">
        <f ca="1">AND(NOT(_xll.qlIMMIsIMMdate(I48)),NOT(ISERROR(E48)))</f>
        <v>#NAME?</v>
      </c>
    </row>
    <row r="49" spans="1:14" x14ac:dyDescent="0.2">
      <c r="A49" s="280" t="b">
        <v>1</v>
      </c>
      <c r="B49" s="949" t="str">
        <f>Futures_3M!J31</f>
        <v>GBPFUT3MU0ConvAdj_Quote_rh#0001</v>
      </c>
      <c r="C49" s="299" t="str">
        <f>_xll.qlRateHelperQuoteName(,B49)</f>
        <v>GBPFUT3MU0_Quote</v>
      </c>
      <c r="D49" s="958">
        <f>_xll.qlRateHelperQuoteValue(Trigger,$B49)</f>
        <v>97.35</v>
      </c>
      <c r="E49" s="791" t="e">
        <f ca="1">_xll.qlFuturesRateHelperConvexityAdjustment($B49,Trigger)</f>
        <v>#NAME?</v>
      </c>
      <c r="F49" s="408" t="b">
        <v>1</v>
      </c>
      <c r="G49" s="59">
        <v>30</v>
      </c>
      <c r="H49" s="59">
        <v>21</v>
      </c>
      <c r="I49" s="947">
        <f>_xll.qlRateHelperEarliestDate(Trigger,$B49)</f>
        <v>44090</v>
      </c>
      <c r="J49" s="946">
        <f>_xll.qlRateHelperLatestDate(Trigger,$B49)</f>
        <v>44181</v>
      </c>
      <c r="M49" s="1546" t="e">
        <f ca="1">AND(_xll.qlIMMIsIMMdate(I49),NOT(ISERROR(D49)))</f>
        <v>#NAME?</v>
      </c>
      <c r="N49" s="1545" t="e">
        <f ca="1">AND(NOT(_xll.qlIMMIsIMMdate(I49)),NOT(ISERROR(E49)))</f>
        <v>#NAME?</v>
      </c>
    </row>
    <row r="50" spans="1:14" x14ac:dyDescent="0.2">
      <c r="A50" s="280" t="b">
        <v>1</v>
      </c>
      <c r="B50" s="949" t="str">
        <f>Futures_3M!J32</f>
        <v>GBPFUT3MZ0ConvAdj_Quote_rh#0001</v>
      </c>
      <c r="C50" s="299" t="str">
        <f>_xll.qlRateHelperQuoteName(,B50)</f>
        <v>GBPFUT3MZ0_Quote</v>
      </c>
      <c r="D50" s="958">
        <f>_xll.qlRateHelperQuoteValue(Trigger,$B50)</f>
        <v>97.305000000000007</v>
      </c>
      <c r="E50" s="791" t="e">
        <f ca="1">_xll.qlFuturesRateHelperConvexityAdjustment($B50,Trigger)</f>
        <v>#NAME?</v>
      </c>
      <c r="F50" s="408" t="b">
        <v>1</v>
      </c>
      <c r="G50" s="59">
        <v>30</v>
      </c>
      <c r="H50" s="59">
        <v>21</v>
      </c>
      <c r="I50" s="947">
        <f>_xll.qlRateHelperEarliestDate(Trigger,$B50)</f>
        <v>44181</v>
      </c>
      <c r="J50" s="946">
        <f>_xll.qlRateHelperLatestDate(Trigger,$B50)</f>
        <v>44271</v>
      </c>
      <c r="M50" s="1546" t="e">
        <f ca="1">AND(_xll.qlIMMIsIMMdate(I50),NOT(ISERROR(D50)))</f>
        <v>#NAME?</v>
      </c>
      <c r="N50" s="1545" t="e">
        <f ca="1">AND(NOT(_xll.qlIMMIsIMMdate(I50)),NOT(ISERROR(E50)))</f>
        <v>#NAME?</v>
      </c>
    </row>
    <row r="51" spans="1:14" x14ac:dyDescent="0.2">
      <c r="A51" s="280" t="b">
        <v>1</v>
      </c>
      <c r="B51" s="949" t="str">
        <f>Futures_3M!J33</f>
        <v>GBPFUT3MH1ConvAdj_Quote_rh#0001</v>
      </c>
      <c r="C51" s="299" t="str">
        <f>_xll.qlRateHelperQuoteName(,B51)</f>
        <v>GBPFUT3MH1_Quote</v>
      </c>
      <c r="D51" s="958">
        <f>_xll.qlRateHelperQuoteValue(Trigger,$B51)</f>
        <v>-0.01</v>
      </c>
      <c r="E51" s="791" t="e">
        <f ca="1">_xll.qlFuturesRateHelperConvexityAdjustment($B51,Trigger)</f>
        <v>#NAME?</v>
      </c>
      <c r="F51" s="408" t="b">
        <v>1</v>
      </c>
      <c r="G51" s="59">
        <v>30</v>
      </c>
      <c r="H51" s="59">
        <v>21</v>
      </c>
      <c r="I51" s="947">
        <f>_xll.qlRateHelperEarliestDate(Trigger,$B51)</f>
        <v>44272</v>
      </c>
      <c r="J51" s="946">
        <f>_xll.qlRateHelperLatestDate(Trigger,$B51)</f>
        <v>44364</v>
      </c>
      <c r="M51" s="1546" t="e">
        <f ca="1">AND(_xll.qlIMMIsIMMdate(I51),NOT(ISERROR(D51)))</f>
        <v>#NAME?</v>
      </c>
      <c r="N51" s="1545" t="e">
        <f ca="1">AND(NOT(_xll.qlIMMIsIMMdate(I51)),NOT(ISERROR(E51)))</f>
        <v>#NAME?</v>
      </c>
    </row>
    <row r="52" spans="1:14" x14ac:dyDescent="0.2">
      <c r="A52" s="280" t="b">
        <v>1</v>
      </c>
      <c r="B52" s="949" t="str">
        <f>Futures_3M!J34</f>
        <v>GBPFUT3MM1ConvAdj_Quote_rh#0001</v>
      </c>
      <c r="C52" s="299" t="str">
        <f>_xll.qlRateHelperQuoteName(,B52)</f>
        <v>GBPFUT3MM1_Quote</v>
      </c>
      <c r="D52" s="958">
        <f>_xll.qlRateHelperQuoteValue(Trigger,$B52)</f>
        <v>-0.01</v>
      </c>
      <c r="E52" s="791" t="e">
        <f ca="1">_xll.qlFuturesRateHelperConvexityAdjustment($B52,Trigger)</f>
        <v>#NAME?</v>
      </c>
      <c r="F52" s="408" t="b">
        <v>1</v>
      </c>
      <c r="G52" s="59">
        <v>30</v>
      </c>
      <c r="H52" s="59">
        <v>21</v>
      </c>
      <c r="I52" s="947">
        <f>_xll.qlRateHelperEarliestDate(Trigger,$B52)</f>
        <v>44363</v>
      </c>
      <c r="J52" s="946">
        <f>_xll.qlRateHelperLatestDate(Trigger,$B52)</f>
        <v>44455</v>
      </c>
      <c r="M52" s="1546" t="e">
        <f ca="1">AND(_xll.qlIMMIsIMMdate(I52),NOT(ISERROR(D52)))</f>
        <v>#NAME?</v>
      </c>
      <c r="N52" s="1545" t="e">
        <f ca="1">AND(NOT(_xll.qlIMMIsIMMdate(I52)),NOT(ISERROR(E52)))</f>
        <v>#NAME?</v>
      </c>
    </row>
    <row r="53" spans="1:14" x14ac:dyDescent="0.2">
      <c r="A53" s="280" t="b">
        <v>1</v>
      </c>
      <c r="B53" s="949" t="str">
        <f>Futures_3M!J35</f>
        <v>GBPFUT3MU1ConvAdj_Quote_rh#0001</v>
      </c>
      <c r="C53" s="299" t="str">
        <f>_xll.qlRateHelperQuoteName(,B53)</f>
        <v>GBPFUT3MU1_Quote</v>
      </c>
      <c r="D53" s="958">
        <f>_xll.qlRateHelperQuoteValue(Trigger,$B53)</f>
        <v>-0.01</v>
      </c>
      <c r="E53" s="791" t="e">
        <f ca="1">_xll.qlFuturesRateHelperConvexityAdjustment($B53,Trigger)</f>
        <v>#NAME?</v>
      </c>
      <c r="F53" s="408" t="b">
        <v>1</v>
      </c>
      <c r="G53" s="59">
        <v>30</v>
      </c>
      <c r="H53" s="59">
        <v>21</v>
      </c>
      <c r="I53" s="947">
        <f>_xll.qlRateHelperEarliestDate(Trigger,$B53)</f>
        <v>44454</v>
      </c>
      <c r="J53" s="946">
        <f>_xll.qlRateHelperLatestDate(Trigger,$B53)</f>
        <v>44545</v>
      </c>
      <c r="M53" s="1546" t="e">
        <f ca="1">AND(_xll.qlIMMIsIMMdate(I53),NOT(ISERROR(D53)))</f>
        <v>#NAME?</v>
      </c>
      <c r="N53" s="1545" t="e">
        <f ca="1">AND(NOT(_xll.qlIMMIsIMMdate(I53)),NOT(ISERROR(E53)))</f>
        <v>#NAME?</v>
      </c>
    </row>
    <row r="54" spans="1:14" x14ac:dyDescent="0.2">
      <c r="A54" s="280" t="b">
        <v>1</v>
      </c>
      <c r="B54" s="949" t="str">
        <f>Futures_3M!J36</f>
        <v>GBPFUT3MZ1ConvAdj_Quote_rh#0001</v>
      </c>
      <c r="C54" s="299" t="str">
        <f>_xll.qlRateHelperQuoteName(,B54)</f>
        <v>GBPFUT3MZ1_Quote</v>
      </c>
      <c r="D54" s="958">
        <f>_xll.qlRateHelperQuoteValue(Trigger,$B54)</f>
        <v>-0.01</v>
      </c>
      <c r="E54" s="791" t="e">
        <f ca="1">_xll.qlFuturesRateHelperConvexityAdjustment($B54,Trigger)</f>
        <v>#NAME?</v>
      </c>
      <c r="F54" s="408" t="b">
        <v>1</v>
      </c>
      <c r="G54" s="59">
        <v>30</v>
      </c>
      <c r="H54" s="59">
        <v>21</v>
      </c>
      <c r="I54" s="947">
        <f>_xll.qlRateHelperEarliestDate(Trigger,$B54)</f>
        <v>44545</v>
      </c>
      <c r="J54" s="946">
        <f>_xll.qlRateHelperLatestDate(Trigger,$B54)</f>
        <v>44635</v>
      </c>
      <c r="M54" s="1546" t="e">
        <f ca="1">AND(_xll.qlIMMIsIMMdate(I54),NOT(ISERROR(D54)))</f>
        <v>#NAME?</v>
      </c>
      <c r="N54" s="1545" t="e">
        <f ca="1">AND(NOT(_xll.qlIMMIsIMMdate(I54)),NOT(ISERROR(E54)))</f>
        <v>#NAME?</v>
      </c>
    </row>
    <row r="55" spans="1:14" x14ac:dyDescent="0.2">
      <c r="A55" s="280" t="b">
        <v>1</v>
      </c>
      <c r="B55" s="949" t="str">
        <f>Futures_3M!J37</f>
        <v>GBPFUT3MH2ConvAdj_Quote_rh#0001</v>
      </c>
      <c r="C55" s="299" t="str">
        <f>_xll.qlRateHelperQuoteName(,B55)</f>
        <v>GBPFUT3MH2_Quote</v>
      </c>
      <c r="D55" s="958">
        <f>_xll.qlRateHelperQuoteValue(Trigger,$B55)</f>
        <v>-0.01</v>
      </c>
      <c r="E55" s="791" t="e">
        <f ca="1">_xll.qlFuturesRateHelperConvexityAdjustment($B55,Trigger)</f>
        <v>#NAME?</v>
      </c>
      <c r="F55" s="408" t="b">
        <v>1</v>
      </c>
      <c r="G55" s="59">
        <v>30</v>
      </c>
      <c r="H55" s="59">
        <v>21</v>
      </c>
      <c r="I55" s="947">
        <f>_xll.qlRateHelperEarliestDate(Trigger,$B55)</f>
        <v>44636</v>
      </c>
      <c r="J55" s="946">
        <f>_xll.qlRateHelperLatestDate(Trigger,$B55)</f>
        <v>44728</v>
      </c>
      <c r="M55" s="1546" t="e">
        <f ca="1">AND(_xll.qlIMMIsIMMdate(I55),NOT(ISERROR(D55)))</f>
        <v>#NAME?</v>
      </c>
      <c r="N55" s="1545" t="e">
        <f ca="1">AND(NOT(_xll.qlIMMIsIMMdate(I55)),NOT(ISERROR(E55)))</f>
        <v>#NAME?</v>
      </c>
    </row>
    <row r="56" spans="1:14" x14ac:dyDescent="0.2">
      <c r="A56" s="280" t="b">
        <v>1</v>
      </c>
      <c r="B56" s="949" t="str">
        <f>Futures_3M!J38</f>
        <v>GBPFUT3MM2ConvAdj_Quote_rh#0001</v>
      </c>
      <c r="C56" s="299" t="str">
        <f>_xll.qlRateHelperQuoteName(,B56)</f>
        <v>GBPFUT3MM2_Quote</v>
      </c>
      <c r="D56" s="958">
        <f>_xll.qlRateHelperQuoteValue(Trigger,$B56)</f>
        <v>-0.01</v>
      </c>
      <c r="E56" s="791" t="e">
        <f ca="1">_xll.qlFuturesRateHelperConvexityAdjustment($B56,Trigger)</f>
        <v>#NAME?</v>
      </c>
      <c r="F56" s="408" t="b">
        <v>1</v>
      </c>
      <c r="G56" s="59">
        <v>30</v>
      </c>
      <c r="H56" s="59">
        <v>21</v>
      </c>
      <c r="I56" s="947">
        <f>_xll.qlRateHelperEarliestDate(Trigger,$B56)</f>
        <v>44727</v>
      </c>
      <c r="J56" s="946">
        <f>_xll.qlRateHelperLatestDate(Trigger,$B56)</f>
        <v>44819</v>
      </c>
      <c r="M56" s="1546" t="e">
        <f ca="1">AND(_xll.qlIMMIsIMMdate(I56),NOT(ISERROR(D56)))</f>
        <v>#NAME?</v>
      </c>
      <c r="N56" s="1545" t="e">
        <f ca="1">AND(NOT(_xll.qlIMMIsIMMdate(I56)),NOT(ISERROR(E56)))</f>
        <v>#NAME?</v>
      </c>
    </row>
    <row r="57" spans="1:14" x14ac:dyDescent="0.2">
      <c r="A57" s="280" t="b">
        <v>1</v>
      </c>
      <c r="B57" s="949" t="str">
        <f>Futures_3M!J39</f>
        <v>GBPFUT3MU2ConvAdj_Quote_rh#0001</v>
      </c>
      <c r="C57" s="299" t="str">
        <f>_xll.qlRateHelperQuoteName(,B57)</f>
        <v>GBPFUT3MU2_Quote</v>
      </c>
      <c r="D57" s="958">
        <f>_xll.qlRateHelperQuoteValue(Trigger,$B57)</f>
        <v>-0.01</v>
      </c>
      <c r="E57" s="791" t="e">
        <f ca="1">_xll.qlFuturesRateHelperConvexityAdjustment($B57,Trigger)</f>
        <v>#NAME?</v>
      </c>
      <c r="F57" s="408" t="b">
        <v>1</v>
      </c>
      <c r="G57" s="59">
        <v>30</v>
      </c>
      <c r="H57" s="59">
        <v>21</v>
      </c>
      <c r="I57" s="947">
        <f>_xll.qlRateHelperEarliestDate(Trigger,$B57)</f>
        <v>44825</v>
      </c>
      <c r="J57" s="946">
        <f>_xll.qlRateHelperLatestDate(Trigger,$B57)</f>
        <v>44916</v>
      </c>
      <c r="M57" s="1546" t="e">
        <f ca="1">AND(_xll.qlIMMIsIMMdate(I57),NOT(ISERROR(D57)))</f>
        <v>#NAME?</v>
      </c>
      <c r="N57" s="1545" t="e">
        <f ca="1">AND(NOT(_xll.qlIMMIsIMMdate(I57)),NOT(ISERROR(E57)))</f>
        <v>#NAME?</v>
      </c>
    </row>
    <row r="58" spans="1:14" x14ac:dyDescent="0.2">
      <c r="A58" s="280" t="b">
        <v>1</v>
      </c>
      <c r="B58" s="949" t="str">
        <f>Futures_3M!J40</f>
        <v>GBPFUT3MZ2ConvAdj_Quote_rh#0001</v>
      </c>
      <c r="C58" s="299" t="str">
        <f>_xll.qlRateHelperQuoteName(,B58)</f>
        <v>GBPFUT3MZ2_Quote</v>
      </c>
      <c r="D58" s="958">
        <f>_xll.qlRateHelperQuoteValue(Trigger,$B58)</f>
        <v>-0.01</v>
      </c>
      <c r="E58" s="791" t="e">
        <f ca="1">_xll.qlFuturesRateHelperConvexityAdjustment($B58,Trigger)</f>
        <v>#NAME?</v>
      </c>
      <c r="F58" s="408" t="b">
        <v>1</v>
      </c>
      <c r="G58" s="59">
        <v>30</v>
      </c>
      <c r="H58" s="59">
        <v>21</v>
      </c>
      <c r="I58" s="947">
        <f>_xll.qlRateHelperEarliestDate(Trigger,$B58)</f>
        <v>44916</v>
      </c>
      <c r="J58" s="946">
        <f>_xll.qlRateHelperLatestDate(Trigger,$B58)</f>
        <v>45006</v>
      </c>
      <c r="M58" s="1546" t="e">
        <f ca="1">AND(_xll.qlIMMIsIMMdate(I58),NOT(ISERROR(D58)))</f>
        <v>#NAME?</v>
      </c>
      <c r="N58" s="1545" t="e">
        <f ca="1">AND(NOT(_xll.qlIMMIsIMMdate(I58)),NOT(ISERROR(E58)))</f>
        <v>#NAME?</v>
      </c>
    </row>
    <row r="59" spans="1:14" x14ac:dyDescent="0.2">
      <c r="A59" s="280" t="b">
        <v>1</v>
      </c>
      <c r="B59" s="949" t="str">
        <f>Futures_3M!J41</f>
        <v>GBPFUT3MH3ConvAdj_Quote_rh#0001</v>
      </c>
      <c r="C59" s="299" t="str">
        <f>_xll.qlRateHelperQuoteName(,B59)</f>
        <v>GBPFUT3MH3_Quote</v>
      </c>
      <c r="D59" s="958">
        <f>_xll.qlRateHelperQuoteValue(Trigger,$B59)</f>
        <v>-0.01</v>
      </c>
      <c r="E59" s="791" t="e">
        <f ca="1">_xll.qlFuturesRateHelperConvexityAdjustment($B59,Trigger)</f>
        <v>#NAME?</v>
      </c>
      <c r="F59" s="408" t="b">
        <v>1</v>
      </c>
      <c r="G59" s="59">
        <v>30</v>
      </c>
      <c r="H59" s="59">
        <v>21</v>
      </c>
      <c r="I59" s="947">
        <f>_xll.qlRateHelperEarliestDate(Trigger,$B59)</f>
        <v>45000</v>
      </c>
      <c r="J59" s="946">
        <f>_xll.qlRateHelperLatestDate(Trigger,$B59)</f>
        <v>45092</v>
      </c>
      <c r="M59" s="1546" t="e">
        <f ca="1">AND(_xll.qlIMMIsIMMdate(I59),NOT(ISERROR(D59)))</f>
        <v>#NAME?</v>
      </c>
      <c r="N59" s="1545" t="e">
        <f ca="1">AND(NOT(_xll.qlIMMIsIMMdate(I59)),NOT(ISERROR(E59)))</f>
        <v>#NAME?</v>
      </c>
    </row>
    <row r="60" spans="1:14" x14ac:dyDescent="0.2">
      <c r="A60" s="280" t="b">
        <v>1</v>
      </c>
      <c r="B60" s="949" t="str">
        <f>Futures_3M!J42</f>
        <v>GBPFUT3MM3ConvAdj_Quote_rh#0001</v>
      </c>
      <c r="C60" s="299" t="str">
        <f>_xll.qlRateHelperQuoteName(,B60)</f>
        <v>GBPFUT3MM3_Quote</v>
      </c>
      <c r="D60" s="958">
        <f>_xll.qlRateHelperQuoteValue(Trigger,$B60)</f>
        <v>-0.01</v>
      </c>
      <c r="E60" s="791" t="e">
        <f ca="1">_xll.qlFuturesRateHelperConvexityAdjustment($B60,Trigger)</f>
        <v>#NAME?</v>
      </c>
      <c r="F60" s="408" t="b">
        <v>1</v>
      </c>
      <c r="G60" s="59">
        <v>30</v>
      </c>
      <c r="H60" s="59">
        <v>21</v>
      </c>
      <c r="I60" s="947">
        <f>_xll.qlRateHelperEarliestDate(Trigger,$B60)</f>
        <v>45098</v>
      </c>
      <c r="J60" s="946">
        <f>_xll.qlRateHelperLatestDate(Trigger,$B60)</f>
        <v>45190</v>
      </c>
      <c r="M60" s="1546" t="e">
        <f ca="1">AND(_xll.qlIMMIsIMMdate(I60),NOT(ISERROR(D60)))</f>
        <v>#NAME?</v>
      </c>
      <c r="N60" s="1545" t="e">
        <f ca="1">AND(NOT(_xll.qlIMMIsIMMdate(I60)),NOT(ISERROR(E60)))</f>
        <v>#NAME?</v>
      </c>
    </row>
    <row r="61" spans="1:14" x14ac:dyDescent="0.2">
      <c r="A61" s="280" t="b">
        <v>1</v>
      </c>
      <c r="B61" s="949" t="str">
        <f>Futures_3M!J43</f>
        <v>GBPFUT3MU3ConvAdj_Quote_rh#0001</v>
      </c>
      <c r="C61" s="299" t="str">
        <f>_xll.qlRateHelperQuoteName(,B61)</f>
        <v>GBPFUT3MU3_Quote</v>
      </c>
      <c r="D61" s="958">
        <f>_xll.qlRateHelperQuoteValue(Trigger,$B61)</f>
        <v>-0.01</v>
      </c>
      <c r="E61" s="791" t="e">
        <f ca="1">_xll.qlFuturesRateHelperConvexityAdjustment($B61,Trigger)</f>
        <v>#NAME?</v>
      </c>
      <c r="F61" s="408" t="b">
        <v>1</v>
      </c>
      <c r="G61" s="59">
        <v>30</v>
      </c>
      <c r="H61" s="59">
        <v>21</v>
      </c>
      <c r="I61" s="947">
        <f>_xll.qlRateHelperEarliestDate(Trigger,$B61)</f>
        <v>45189</v>
      </c>
      <c r="J61" s="946">
        <f>_xll.qlRateHelperLatestDate(Trigger,$B61)</f>
        <v>45280</v>
      </c>
      <c r="M61" s="1546" t="e">
        <f ca="1">AND(_xll.qlIMMIsIMMdate(I61),NOT(ISERROR(D61)))</f>
        <v>#NAME?</v>
      </c>
      <c r="N61" s="1545" t="e">
        <f ca="1">AND(NOT(_xll.qlIMMIsIMMdate(I61)),NOT(ISERROR(E61)))</f>
        <v>#NAME?</v>
      </c>
    </row>
    <row r="62" spans="1:14" ht="12" thickBot="1" x14ac:dyDescent="0.25">
      <c r="A62" s="1544" t="b">
        <v>1</v>
      </c>
      <c r="B62" s="948" t="str">
        <f>Futures_3M!J44</f>
        <v>GBPFUT3MZ3ConvAdj_Quote_rh#0001</v>
      </c>
      <c r="C62" s="956" t="str">
        <f>_xll.qlRateHelperQuoteName(,B62)</f>
        <v>GBPFUT3MZ3_Quote</v>
      </c>
      <c r="D62" s="955">
        <f>_xll.qlRateHelperQuoteValue(Trigger,$B62)</f>
        <v>-0.01</v>
      </c>
      <c r="E62" s="954" t="e">
        <f ca="1">_xll.qlFuturesRateHelperConvexityAdjustment($B62,Trigger)</f>
        <v>#NAME?</v>
      </c>
      <c r="F62" s="1543" t="b">
        <v>1</v>
      </c>
      <c r="G62" s="953">
        <v>30</v>
      </c>
      <c r="H62" s="953">
        <v>21</v>
      </c>
      <c r="I62" s="952">
        <f>_xll.qlRateHelperEarliestDate(Trigger,$B62)</f>
        <v>45280</v>
      </c>
      <c r="J62" s="951">
        <f>_xll.qlRateHelperLatestDate(Trigger,$B62)</f>
        <v>45371</v>
      </c>
      <c r="M62" s="1542" t="e">
        <f ca="1">AND(_xll.qlIMMIsIMMdate(I62),NOT(ISERROR(D62)))</f>
        <v>#NAME?</v>
      </c>
      <c r="N62" s="1541" t="e">
        <f ca="1">AND(NOT(_xll.qlIMMIsIMMdate(I62)),NOT(ISERROR(E62)))</f>
        <v>#NAME?</v>
      </c>
    </row>
    <row r="63" spans="1:14" x14ac:dyDescent="0.2">
      <c r="B63" s="949" t="str">
        <f>SwapsFromBasis_3M!L5</f>
        <v>GBPSB6L1Y_Quote_rh#0001</v>
      </c>
      <c r="C63" s="1540" t="str">
        <f>_xll.qlRateHelperQuoteName(,B63)</f>
        <v>GBPSB6L1Y_Quote</v>
      </c>
      <c r="D63" s="791">
        <f>_xll.qlRateHelperQuoteValue(Trigger,$B63)</f>
        <v>8.5699999999999995E-3</v>
      </c>
      <c r="E63" s="791" t="e">
        <f ca="1">_xll.qlSwapRateHelperSpread($B63,Trigger)</f>
        <v>#NAME?</v>
      </c>
      <c r="F63" s="59" t="b">
        <v>0</v>
      </c>
      <c r="G63" s="59">
        <v>40</v>
      </c>
      <c r="H63" s="59">
        <v>1</v>
      </c>
      <c r="I63" s="947">
        <f>_xll.qlRateHelperEarliestDate(Trigger,$B63)</f>
        <v>42180</v>
      </c>
      <c r="J63" s="946">
        <f>_xll.qlRateHelperLatestDate(Trigger,$B63)</f>
        <v>42548</v>
      </c>
    </row>
    <row r="64" spans="1:14" x14ac:dyDescent="0.2">
      <c r="B64" s="949" t="str">
        <f>SwapsFromBasis_3M!L6</f>
        <v>GBPSB6L2Y_Quote_rh#0001</v>
      </c>
      <c r="C64" s="299" t="str">
        <f>_xll.qlRateHelperQuoteName(,B64)</f>
        <v>GBPSB6L2Y_Quote</v>
      </c>
      <c r="D64" s="791">
        <f>_xll.qlRateHelperQuoteValue(Trigger,$B64)</f>
        <v>1.163E-2</v>
      </c>
      <c r="E64" s="791" t="e">
        <f ca="1">_xll.qlSwapRateHelperSpread($B64,Trigger)</f>
        <v>#NAME?</v>
      </c>
      <c r="F64" s="59" t="b">
        <v>0</v>
      </c>
      <c r="G64" s="59">
        <v>40</v>
      </c>
      <c r="H64" s="59">
        <v>1</v>
      </c>
      <c r="I64" s="947">
        <f>_xll.qlRateHelperEarliestDate(Trigger,$B64)</f>
        <v>42180</v>
      </c>
      <c r="J64" s="946">
        <f>_xll.qlRateHelperLatestDate(Trigger,$B64)</f>
        <v>42912</v>
      </c>
    </row>
    <row r="65" spans="2:10" x14ac:dyDescent="0.2">
      <c r="B65" s="949" t="str">
        <f>SwapsFromBasis_3M!L7</f>
        <v>GBPSB6L3Y_Quote_rh#0001</v>
      </c>
      <c r="C65" s="299" t="str">
        <f>_xll.qlRateHelperQuoteName(,B65)</f>
        <v>GBPSB6L3Y_Quote</v>
      </c>
      <c r="D65" s="791">
        <f>_xll.qlRateHelperQuoteValue(Trigger,$B65)</f>
        <v>1.4250000000000001E-2</v>
      </c>
      <c r="E65" s="791" t="e">
        <f ca="1">_xll.qlSwapRateHelperSpread($B65,Trigger)</f>
        <v>#NAME?</v>
      </c>
      <c r="F65" s="59" t="b">
        <v>1</v>
      </c>
      <c r="G65" s="59">
        <v>40</v>
      </c>
      <c r="H65" s="59">
        <v>1</v>
      </c>
      <c r="I65" s="947">
        <f>_xll.qlRateHelperEarliestDate(Trigger,$B65)</f>
        <v>42180</v>
      </c>
      <c r="J65" s="946">
        <f>_xll.qlRateHelperLatestDate(Trigger,$B65)</f>
        <v>43276</v>
      </c>
    </row>
    <row r="66" spans="2:10" x14ac:dyDescent="0.2">
      <c r="B66" s="949" t="str">
        <f>SwapsFromBasis_3M!L8</f>
        <v>GBPSB6L4Y_Quote_rh#0001</v>
      </c>
      <c r="C66" s="299" t="str">
        <f>_xll.qlRateHelperQuoteName(,B66)</f>
        <v>GBPSB6L4Y_Quote</v>
      </c>
      <c r="D66" s="791">
        <f>_xll.qlRateHelperQuoteValue(Trigger,$B66)</f>
        <v>1.626E-2</v>
      </c>
      <c r="E66" s="791" t="e">
        <f ca="1">_xll.qlSwapRateHelperSpread($B66,Trigger)</f>
        <v>#NAME?</v>
      </c>
      <c r="F66" s="59" t="b">
        <v>1</v>
      </c>
      <c r="G66" s="59">
        <v>40</v>
      </c>
      <c r="H66" s="59">
        <v>1</v>
      </c>
      <c r="I66" s="947">
        <f>_xll.qlRateHelperEarliestDate(Trigger,$B66)</f>
        <v>42180</v>
      </c>
      <c r="J66" s="946">
        <f>_xll.qlRateHelperLatestDate(Trigger,$B66)</f>
        <v>43641</v>
      </c>
    </row>
    <row r="67" spans="2:10" x14ac:dyDescent="0.2">
      <c r="B67" s="949" t="str">
        <f>SwapsFromBasis_3M!L9</f>
        <v>GBPSB6L5Y_Quote_rh#0001</v>
      </c>
      <c r="C67" s="299" t="str">
        <f>_xll.qlRateHelperQuoteName(,B67)</f>
        <v>GBPSB6L5Y_Quote</v>
      </c>
      <c r="D67" s="791">
        <f>_xll.qlRateHelperQuoteValue(Trigger,$B67)</f>
        <v>1.7839999999999998E-2</v>
      </c>
      <c r="E67" s="791" t="e">
        <f ca="1">_xll.qlSwapRateHelperSpread($B67,Trigger)</f>
        <v>#NAME?</v>
      </c>
      <c r="F67" s="59" t="b">
        <v>1</v>
      </c>
      <c r="G67" s="59">
        <v>40</v>
      </c>
      <c r="H67" s="59">
        <v>1</v>
      </c>
      <c r="I67" s="947">
        <f>_xll.qlRateHelperEarliestDate(Trigger,$B67)</f>
        <v>42180</v>
      </c>
      <c r="J67" s="946">
        <f>_xll.qlRateHelperLatestDate(Trigger,$B67)</f>
        <v>44007</v>
      </c>
    </row>
    <row r="68" spans="2:10" x14ac:dyDescent="0.2">
      <c r="B68" s="949" t="str">
        <f>SwapsFromBasis_3M!L10</f>
        <v>GBPSB6L6Y_Quote_rh#0001</v>
      </c>
      <c r="C68" s="299" t="str">
        <f>_xll.qlRateHelperQuoteName(,B68)</f>
        <v>GBPSB6L6Y_Quote</v>
      </c>
      <c r="D68" s="791">
        <f>_xll.qlRateHelperQuoteValue(Trigger,$B68)</f>
        <v>1.9089999999999999E-2</v>
      </c>
      <c r="E68" s="791" t="e">
        <f ca="1">_xll.qlSwapRateHelperSpread($B68,Trigger)</f>
        <v>#NAME?</v>
      </c>
      <c r="F68" s="59" t="b">
        <v>1</v>
      </c>
      <c r="G68" s="59">
        <v>40</v>
      </c>
      <c r="H68" s="59">
        <v>1</v>
      </c>
      <c r="I68" s="947">
        <f>_xll.qlRateHelperEarliestDate(Trigger,$B68)</f>
        <v>42180</v>
      </c>
      <c r="J68" s="946">
        <f>_xll.qlRateHelperLatestDate(Trigger,$B68)</f>
        <v>44372</v>
      </c>
    </row>
    <row r="69" spans="2:10" x14ac:dyDescent="0.2">
      <c r="B69" s="949" t="str">
        <f>SwapsFromBasis_3M!L11</f>
        <v>GBPSB6L7Y_Quote_rh#0001</v>
      </c>
      <c r="C69" s="299" t="str">
        <f>_xll.qlRateHelperQuoteName(,B69)</f>
        <v>GBPSB6L7Y_Quote</v>
      </c>
      <c r="D69" s="791">
        <f>_xll.qlRateHelperQuoteValue(Trigger,$B69)</f>
        <v>2.0140000000000002E-2</v>
      </c>
      <c r="E69" s="791" t="e">
        <f ca="1">_xll.qlSwapRateHelperSpread($B69,Trigger)</f>
        <v>#NAME?</v>
      </c>
      <c r="F69" s="59" t="b">
        <v>1</v>
      </c>
      <c r="G69" s="59">
        <v>40</v>
      </c>
      <c r="H69" s="59">
        <v>1</v>
      </c>
      <c r="I69" s="947">
        <f>_xll.qlRateHelperEarliestDate(Trigger,$B69)</f>
        <v>42180</v>
      </c>
      <c r="J69" s="946">
        <f>_xll.qlRateHelperLatestDate(Trigger,$B69)</f>
        <v>44739</v>
      </c>
    </row>
    <row r="70" spans="2:10" x14ac:dyDescent="0.2">
      <c r="B70" s="949" t="str">
        <f>SwapsFromBasis_3M!L12</f>
        <v>GBPSB6L8Y_Quote_rh#0001</v>
      </c>
      <c r="C70" s="299" t="str">
        <f>_xll.qlRateHelperQuoteName(,B70)</f>
        <v>GBPSB6L8Y_Quote</v>
      </c>
      <c r="D70" s="791">
        <f>_xll.qlRateHelperQuoteValue(Trigger,$B70)</f>
        <v>2.1010000000000001E-2</v>
      </c>
      <c r="E70" s="791" t="e">
        <f ca="1">_xll.qlSwapRateHelperSpread($B70,Trigger)</f>
        <v>#NAME?</v>
      </c>
      <c r="F70" s="59" t="b">
        <v>1</v>
      </c>
      <c r="G70" s="59">
        <v>40</v>
      </c>
      <c r="H70" s="59">
        <v>1</v>
      </c>
      <c r="I70" s="947">
        <f>_xll.qlRateHelperEarliestDate(Trigger,$B70)</f>
        <v>42180</v>
      </c>
      <c r="J70" s="946">
        <f>_xll.qlRateHelperLatestDate(Trigger,$B70)</f>
        <v>45103</v>
      </c>
    </row>
    <row r="71" spans="2:10" x14ac:dyDescent="0.2">
      <c r="B71" s="949" t="str">
        <f>SwapsFromBasis_3M!L13</f>
        <v>GBPSB6L9Y_Quote_rh#0001</v>
      </c>
      <c r="C71" s="299" t="str">
        <f>_xll.qlRateHelperQuoteName(,B71)</f>
        <v>GBPSB6L9Y_Quote</v>
      </c>
      <c r="D71" s="791">
        <f>_xll.qlRateHelperQuoteValue(Trigger,$B71)</f>
        <v>2.1719999999999996E-2</v>
      </c>
      <c r="E71" s="791" t="e">
        <f ca="1">_xll.qlSwapRateHelperSpread($B71,Trigger)</f>
        <v>#NAME?</v>
      </c>
      <c r="F71" s="59" t="b">
        <v>1</v>
      </c>
      <c r="G71" s="59">
        <v>40</v>
      </c>
      <c r="H71" s="59">
        <v>1</v>
      </c>
      <c r="I71" s="947">
        <f>_xll.qlRateHelperEarliestDate(Trigger,$B71)</f>
        <v>42180</v>
      </c>
      <c r="J71" s="946">
        <f>_xll.qlRateHelperLatestDate(Trigger,$B71)</f>
        <v>45468</v>
      </c>
    </row>
    <row r="72" spans="2:10" x14ac:dyDescent="0.2">
      <c r="B72" s="949" t="str">
        <f>SwapsFromBasis_3M!L14</f>
        <v>GBPSB6L10Y_Quote_rh#0001</v>
      </c>
      <c r="C72" s="299" t="str">
        <f>_xll.qlRateHelperQuoteName(,B72)</f>
        <v>GBPSB6L10Y_Quote</v>
      </c>
      <c r="D72" s="791">
        <f>_xll.qlRateHelperQuoteValue(Trigger,$B72)</f>
        <v>2.231E-2</v>
      </c>
      <c r="E72" s="791" t="e">
        <f ca="1">_xll.qlSwapRateHelperSpread($B72,Trigger)</f>
        <v>#NAME?</v>
      </c>
      <c r="F72" s="59" t="b">
        <v>1</v>
      </c>
      <c r="G72" s="59">
        <v>40</v>
      </c>
      <c r="H72" s="59">
        <v>1</v>
      </c>
      <c r="I72" s="947">
        <f>_xll.qlRateHelperEarliestDate(Trigger,$B72)</f>
        <v>42180</v>
      </c>
      <c r="J72" s="946">
        <f>_xll.qlRateHelperLatestDate(Trigger,$B72)</f>
        <v>45833</v>
      </c>
    </row>
    <row r="73" spans="2:10" x14ac:dyDescent="0.2">
      <c r="B73" s="949" t="str">
        <f>SwapsFromBasis_3M!L15</f>
        <v>GBPSB6L11Y_Quote_rh#0001</v>
      </c>
      <c r="C73" s="299" t="str">
        <f>_xll.qlRateHelperQuoteName(,B73)</f>
        <v>GBPSB6L11Y_Quote</v>
      </c>
      <c r="D73" s="791">
        <f>_xll.qlRateHelperQuoteValue(Trigger,$B73)</f>
        <v>2.2789999999999998E-2</v>
      </c>
      <c r="E73" s="791" t="e">
        <f ca="1">_xll.qlSwapRateHelperSpread($B73,Trigger)</f>
        <v>#NAME?</v>
      </c>
      <c r="F73" s="59" t="b">
        <v>0</v>
      </c>
      <c r="G73" s="59">
        <v>40</v>
      </c>
      <c r="H73" s="59">
        <v>1</v>
      </c>
      <c r="I73" s="947">
        <f>_xll.qlRateHelperEarliestDate(Trigger,$B73)</f>
        <v>42180</v>
      </c>
      <c r="J73" s="946">
        <f>_xll.qlRateHelperLatestDate(Trigger,$B73)</f>
        <v>46198</v>
      </c>
    </row>
    <row r="74" spans="2:10" x14ac:dyDescent="0.2">
      <c r="B74" s="949" t="str">
        <f>SwapsFromBasis_3M!L16</f>
        <v>GBPSB6L12Y_Quote_rh#0001</v>
      </c>
      <c r="C74" s="299" t="str">
        <f>_xll.qlRateHelperQuoteName(,B74)</f>
        <v>GBPSB6L12Y_Quote</v>
      </c>
      <c r="D74" s="791">
        <f>_xll.qlRateHelperQuoteValue(Trigger,$B74)</f>
        <v>2.3200000000000002E-2</v>
      </c>
      <c r="E74" s="791" t="e">
        <f ca="1">_xll.qlSwapRateHelperSpread($B74,Trigger)</f>
        <v>#NAME?</v>
      </c>
      <c r="F74" s="59" t="b">
        <v>1</v>
      </c>
      <c r="G74" s="59">
        <v>40</v>
      </c>
      <c r="H74" s="59">
        <v>1</v>
      </c>
      <c r="I74" s="947">
        <f>_xll.qlRateHelperEarliestDate(Trigger,$B74)</f>
        <v>42180</v>
      </c>
      <c r="J74" s="946">
        <f>_xll.qlRateHelperLatestDate(Trigger,$B74)</f>
        <v>46563</v>
      </c>
    </row>
    <row r="75" spans="2:10" x14ac:dyDescent="0.2">
      <c r="B75" s="949" t="str">
        <f>SwapsFromBasis_3M!L17</f>
        <v>GBPSB6L13Y_Quote_rh#0001</v>
      </c>
      <c r="C75" s="299" t="str">
        <f>_xll.qlRateHelperQuoteName(,B75)</f>
        <v>GBPSB6L13Y_Quote</v>
      </c>
      <c r="D75" s="791">
        <f>_xll.qlRateHelperQuoteValue(Trigger,$B75)</f>
        <v>1E-4</v>
      </c>
      <c r="E75" s="791" t="e">
        <f ca="1">_xll.qlSwapRateHelperSpread($B75,Trigger)</f>
        <v>#NAME?</v>
      </c>
      <c r="F75" s="59" t="b">
        <v>0</v>
      </c>
      <c r="G75" s="59">
        <v>40</v>
      </c>
      <c r="H75" s="59">
        <v>1</v>
      </c>
      <c r="I75" s="947">
        <f>_xll.qlRateHelperEarliestDate(Trigger,$B75)</f>
        <v>42180</v>
      </c>
      <c r="J75" s="946">
        <f>_xll.qlRateHelperLatestDate(Trigger,$B75)</f>
        <v>46930</v>
      </c>
    </row>
    <row r="76" spans="2:10" x14ac:dyDescent="0.2">
      <c r="B76" s="949" t="str">
        <f>SwapsFromBasis_3M!L18</f>
        <v>GBPSB6L14Y_Quote_rh#0001</v>
      </c>
      <c r="C76" s="299" t="str">
        <f>_xll.qlRateHelperQuoteName(,B76)</f>
        <v>GBPSB6L14Y_Quote</v>
      </c>
      <c r="D76" s="791">
        <f>_xll.qlRateHelperQuoteValue(Trigger,$B76)</f>
        <v>1E-4</v>
      </c>
      <c r="E76" s="791" t="e">
        <f ca="1">_xll.qlSwapRateHelperSpread($B76,Trigger)</f>
        <v>#NAME?</v>
      </c>
      <c r="F76" s="59" t="b">
        <v>0</v>
      </c>
      <c r="G76" s="59">
        <v>40</v>
      </c>
      <c r="H76" s="59">
        <v>1</v>
      </c>
      <c r="I76" s="947">
        <f>_xll.qlRateHelperEarliestDate(Trigger,$B76)</f>
        <v>42180</v>
      </c>
      <c r="J76" s="946">
        <f>_xll.qlRateHelperLatestDate(Trigger,$B76)</f>
        <v>47294</v>
      </c>
    </row>
    <row r="77" spans="2:10" x14ac:dyDescent="0.2">
      <c r="B77" s="949" t="str">
        <f>SwapsFromBasis_3M!L19</f>
        <v>GBPSB6L15Y_Quote_rh#0001</v>
      </c>
      <c r="C77" s="299" t="str">
        <f>_xll.qlRateHelperQuoteName(,B77)</f>
        <v>GBPSB6L15Y_Quote</v>
      </c>
      <c r="D77" s="791">
        <f>_xll.qlRateHelperQuoteValue(Trigger,$B77)</f>
        <v>2.4059999999999998E-2</v>
      </c>
      <c r="E77" s="791" t="e">
        <f ca="1">_xll.qlSwapRateHelperSpread($B77,Trigger)</f>
        <v>#NAME?</v>
      </c>
      <c r="F77" s="59" t="b">
        <v>1</v>
      </c>
      <c r="G77" s="59">
        <v>40</v>
      </c>
      <c r="H77" s="59">
        <v>1</v>
      </c>
      <c r="I77" s="947">
        <f>_xll.qlRateHelperEarliestDate(Trigger,$B77)</f>
        <v>42180</v>
      </c>
      <c r="J77" s="946">
        <f>_xll.qlRateHelperLatestDate(Trigger,$B77)</f>
        <v>47659</v>
      </c>
    </row>
    <row r="78" spans="2:10" x14ac:dyDescent="0.2">
      <c r="B78" s="949" t="str">
        <f>SwapsFromBasis_3M!L20</f>
        <v>GBPSB6L16Y_Quote_rh#0001</v>
      </c>
      <c r="C78" s="299" t="str">
        <f>_xll.qlRateHelperQuoteName(,B78)</f>
        <v>GBPSB6L16Y_Quote</v>
      </c>
      <c r="D78" s="791">
        <f>_xll.qlRateHelperQuoteValue(Trigger,$B78)</f>
        <v>1E-4</v>
      </c>
      <c r="E78" s="791" t="e">
        <f ca="1">_xll.qlSwapRateHelperSpread($B78,Trigger)</f>
        <v>#NAME?</v>
      </c>
      <c r="F78" s="59" t="b">
        <v>0</v>
      </c>
      <c r="G78" s="59">
        <v>40</v>
      </c>
      <c r="H78" s="59">
        <v>1</v>
      </c>
      <c r="I78" s="947">
        <f>_xll.qlRateHelperEarliestDate(Trigger,$B78)</f>
        <v>42180</v>
      </c>
      <c r="J78" s="946">
        <f>_xll.qlRateHelperLatestDate(Trigger,$B78)</f>
        <v>48024</v>
      </c>
    </row>
    <row r="79" spans="2:10" x14ac:dyDescent="0.2">
      <c r="B79" s="949" t="str">
        <f>SwapsFromBasis_3M!L21</f>
        <v>GBPSB6L17Y_Quote_rh#0001</v>
      </c>
      <c r="C79" s="299" t="str">
        <f>_xll.qlRateHelperQuoteName(,B79)</f>
        <v>GBPSB6L17Y_Quote</v>
      </c>
      <c r="D79" s="791">
        <f>_xll.qlRateHelperQuoteValue(Trigger,$B79)</f>
        <v>1E-4</v>
      </c>
      <c r="E79" s="791" t="e">
        <f ca="1">_xll.qlSwapRateHelperSpread($B79,Trigger)</f>
        <v>#NAME?</v>
      </c>
      <c r="F79" s="59" t="b">
        <v>0</v>
      </c>
      <c r="G79" s="59">
        <v>40</v>
      </c>
      <c r="H79" s="59">
        <v>1</v>
      </c>
      <c r="I79" s="947">
        <f>_xll.qlRateHelperEarliestDate(Trigger,$B79)</f>
        <v>42180</v>
      </c>
      <c r="J79" s="946">
        <f>_xll.qlRateHelperLatestDate(Trigger,$B79)</f>
        <v>48390</v>
      </c>
    </row>
    <row r="80" spans="2:10" x14ac:dyDescent="0.2">
      <c r="B80" s="949" t="str">
        <f>SwapsFromBasis_3M!L22</f>
        <v>GBPSB6L18Y_Quote_rh#0001</v>
      </c>
      <c r="C80" s="299" t="str">
        <f>_xll.qlRateHelperQuoteName(,B80)</f>
        <v>GBPSB6L18Y_Quote</v>
      </c>
      <c r="D80" s="791">
        <f>_xll.qlRateHelperQuoteValue(Trigger,$B80)</f>
        <v>1E-4</v>
      </c>
      <c r="E80" s="791" t="e">
        <f ca="1">_xll.qlSwapRateHelperSpread($B80,Trigger)</f>
        <v>#NAME?</v>
      </c>
      <c r="F80" s="59" t="b">
        <v>0</v>
      </c>
      <c r="G80" s="59">
        <v>40</v>
      </c>
      <c r="H80" s="59">
        <v>1</v>
      </c>
      <c r="I80" s="947">
        <f>_xll.qlRateHelperEarliestDate(Trigger,$B80)</f>
        <v>42180</v>
      </c>
      <c r="J80" s="946">
        <f>_xll.qlRateHelperLatestDate(Trigger,$B80)</f>
        <v>48757</v>
      </c>
    </row>
    <row r="81" spans="2:10" x14ac:dyDescent="0.2">
      <c r="B81" s="949" t="str">
        <f>SwapsFromBasis_3M!L23</f>
        <v>GBPSB6L19Y_Quote_rh#0001</v>
      </c>
      <c r="C81" s="299" t="str">
        <f>_xll.qlRateHelperQuoteName(,B81)</f>
        <v>GBPSB6L19Y_Quote</v>
      </c>
      <c r="D81" s="791">
        <f>_xll.qlRateHelperQuoteValue(Trigger,$B81)</f>
        <v>1E-4</v>
      </c>
      <c r="E81" s="791" t="e">
        <f ca="1">_xll.qlSwapRateHelperSpread($B81,Trigger)</f>
        <v>#NAME?</v>
      </c>
      <c r="F81" s="59" t="b">
        <v>0</v>
      </c>
      <c r="G81" s="59">
        <v>40</v>
      </c>
      <c r="H81" s="59">
        <v>1</v>
      </c>
      <c r="I81" s="947">
        <f>_xll.qlRateHelperEarliestDate(Trigger,$B81)</f>
        <v>42180</v>
      </c>
      <c r="J81" s="946">
        <f>_xll.qlRateHelperLatestDate(Trigger,$B81)</f>
        <v>49121</v>
      </c>
    </row>
    <row r="82" spans="2:10" x14ac:dyDescent="0.2">
      <c r="B82" s="949" t="str">
        <f>SwapsFromBasis_3M!L24</f>
        <v>GBPSB6L20Y_Quote_rh#0001</v>
      </c>
      <c r="C82" s="299" t="str">
        <f>_xll.qlRateHelperQuoteName(,B82)</f>
        <v>GBPSB6L20Y_Quote</v>
      </c>
      <c r="D82" s="791">
        <f>_xll.qlRateHelperQuoteValue(Trigger,$B82)</f>
        <v>2.452E-2</v>
      </c>
      <c r="E82" s="791" t="e">
        <f ca="1">_xll.qlSwapRateHelperSpread($B82,Trigger)</f>
        <v>#NAME?</v>
      </c>
      <c r="F82" s="59" t="b">
        <v>1</v>
      </c>
      <c r="G82" s="59">
        <v>40</v>
      </c>
      <c r="H82" s="59">
        <v>1</v>
      </c>
      <c r="I82" s="947">
        <f>_xll.qlRateHelperEarliestDate(Trigger,$B82)</f>
        <v>42180</v>
      </c>
      <c r="J82" s="946">
        <f>_xll.qlRateHelperLatestDate(Trigger,$B82)</f>
        <v>49485</v>
      </c>
    </row>
    <row r="83" spans="2:10" x14ac:dyDescent="0.2">
      <c r="B83" s="949" t="str">
        <f>SwapsFromBasis_3M!L25</f>
        <v>GBPSB6L21Y_Quote_rh#0001</v>
      </c>
      <c r="C83" s="299" t="str">
        <f>_xll.qlRateHelperQuoteName(,B83)</f>
        <v>GBPSB6L21Y_Quote</v>
      </c>
      <c r="D83" s="791">
        <f>_xll.qlRateHelperQuoteValue(Trigger,$B83)</f>
        <v>1E-4</v>
      </c>
      <c r="E83" s="791" t="e">
        <f ca="1">_xll.qlSwapRateHelperSpread($B83,Trigger)</f>
        <v>#NAME?</v>
      </c>
      <c r="F83" s="59" t="b">
        <v>0</v>
      </c>
      <c r="G83" s="59">
        <v>40</v>
      </c>
      <c r="H83" s="59">
        <v>1</v>
      </c>
      <c r="I83" s="947">
        <f>_xll.qlRateHelperEarliestDate(Trigger,$B83)</f>
        <v>42180</v>
      </c>
      <c r="J83" s="946">
        <f>_xll.qlRateHelperLatestDate(Trigger,$B83)</f>
        <v>49851</v>
      </c>
    </row>
    <row r="84" spans="2:10" x14ac:dyDescent="0.2">
      <c r="B84" s="949" t="str">
        <f>SwapsFromBasis_3M!L26</f>
        <v>GBPSB6L22Y_Quote_rh#0001</v>
      </c>
      <c r="C84" s="299" t="str">
        <f>_xll.qlRateHelperQuoteName(,B84)</f>
        <v>GBPSB6L22Y_Quote</v>
      </c>
      <c r="D84" s="791">
        <f>_xll.qlRateHelperQuoteValue(Trigger,$B84)</f>
        <v>1E-4</v>
      </c>
      <c r="E84" s="791" t="e">
        <f ca="1">_xll.qlSwapRateHelperSpread($B84,Trigger)</f>
        <v>#NAME?</v>
      </c>
      <c r="F84" s="59" t="b">
        <v>0</v>
      </c>
      <c r="G84" s="59">
        <v>40</v>
      </c>
      <c r="H84" s="59">
        <v>1</v>
      </c>
      <c r="I84" s="947">
        <f>_xll.qlRateHelperEarliestDate(Trigger,$B84)</f>
        <v>42180</v>
      </c>
      <c r="J84" s="946">
        <f>_xll.qlRateHelperLatestDate(Trigger,$B84)</f>
        <v>50216</v>
      </c>
    </row>
    <row r="85" spans="2:10" x14ac:dyDescent="0.2">
      <c r="B85" s="949" t="str">
        <f>SwapsFromBasis_3M!L27</f>
        <v>GBPSB6L23Y_Quote_rh#0001</v>
      </c>
      <c r="C85" s="299" t="str">
        <f>_xll.qlRateHelperQuoteName(,B85)</f>
        <v>GBPSB6L23Y_Quote</v>
      </c>
      <c r="D85" s="791">
        <f>_xll.qlRateHelperQuoteValue(Trigger,$B85)</f>
        <v>1E-4</v>
      </c>
      <c r="E85" s="791" t="e">
        <f ca="1">_xll.qlSwapRateHelperSpread($B85,Trigger)</f>
        <v>#NAME?</v>
      </c>
      <c r="F85" s="59" t="b">
        <v>0</v>
      </c>
      <c r="G85" s="59">
        <v>40</v>
      </c>
      <c r="H85" s="59">
        <v>1</v>
      </c>
      <c r="I85" s="947">
        <f>_xll.qlRateHelperEarliestDate(Trigger,$B85)</f>
        <v>42180</v>
      </c>
      <c r="J85" s="946">
        <f>_xll.qlRateHelperLatestDate(Trigger,$B85)</f>
        <v>50581</v>
      </c>
    </row>
    <row r="86" spans="2:10" x14ac:dyDescent="0.2">
      <c r="B86" s="949" t="str">
        <f>SwapsFromBasis_3M!L28</f>
        <v>GBPSB6L24Y_Quote_rh#0001</v>
      </c>
      <c r="C86" s="299" t="str">
        <f>_xll.qlRateHelperQuoteName(,B86)</f>
        <v>GBPSB6L24Y_Quote</v>
      </c>
      <c r="D86" s="791">
        <f>_xll.qlRateHelperQuoteValue(Trigger,$B86)</f>
        <v>1E-4</v>
      </c>
      <c r="E86" s="791" t="e">
        <f ca="1">_xll.qlSwapRateHelperSpread($B86,Trigger)</f>
        <v>#NAME?</v>
      </c>
      <c r="F86" s="59" t="b">
        <v>0</v>
      </c>
      <c r="G86" s="59">
        <v>40</v>
      </c>
      <c r="H86" s="59">
        <v>1</v>
      </c>
      <c r="I86" s="947">
        <f>_xll.qlRateHelperEarliestDate(Trigger,$B86)</f>
        <v>42180</v>
      </c>
      <c r="J86" s="946">
        <f>_xll.qlRateHelperLatestDate(Trigger,$B86)</f>
        <v>50948</v>
      </c>
    </row>
    <row r="87" spans="2:10" x14ac:dyDescent="0.2">
      <c r="B87" s="949" t="str">
        <f>SwapsFromBasis_3M!L29</f>
        <v>GBPSB6L25Y_Quote_rh#0001</v>
      </c>
      <c r="C87" s="299" t="str">
        <f>_xll.qlRateHelperQuoteName(,B87)</f>
        <v>GBPSB6L25Y_Quote</v>
      </c>
      <c r="D87" s="791">
        <f>_xll.qlRateHelperQuoteValue(Trigger,$B87)</f>
        <v>2.4479999999999998E-2</v>
      </c>
      <c r="E87" s="791" t="e">
        <f ca="1">_xll.qlSwapRateHelperSpread($B87,Trigger)</f>
        <v>#NAME?</v>
      </c>
      <c r="F87" s="59" t="b">
        <v>1</v>
      </c>
      <c r="G87" s="59">
        <v>40</v>
      </c>
      <c r="H87" s="59">
        <v>1</v>
      </c>
      <c r="I87" s="947">
        <f>_xll.qlRateHelperEarliestDate(Trigger,$B87)</f>
        <v>42180</v>
      </c>
      <c r="J87" s="946">
        <f>_xll.qlRateHelperLatestDate(Trigger,$B87)</f>
        <v>51312</v>
      </c>
    </row>
    <row r="88" spans="2:10" x14ac:dyDescent="0.2">
      <c r="B88" s="949" t="str">
        <f>SwapsFromBasis_3M!L30</f>
        <v>GBPSB6L26Y_Quote_rh#0001</v>
      </c>
      <c r="C88" s="299" t="str">
        <f>_xll.qlRateHelperQuoteName(,B88)</f>
        <v>GBPSB6L26Y_Quote</v>
      </c>
      <c r="D88" s="791">
        <f>_xll.qlRateHelperQuoteValue(Trigger,$B88)</f>
        <v>1E-4</v>
      </c>
      <c r="E88" s="791" t="e">
        <f ca="1">_xll.qlSwapRateHelperSpread($B88,Trigger)</f>
        <v>#NAME?</v>
      </c>
      <c r="F88" s="59" t="b">
        <v>0</v>
      </c>
      <c r="G88" s="59">
        <v>40</v>
      </c>
      <c r="H88" s="59">
        <v>1</v>
      </c>
      <c r="I88" s="947">
        <f>_xll.qlRateHelperEarliestDate(Trigger,$B88)</f>
        <v>42180</v>
      </c>
      <c r="J88" s="946">
        <f>_xll.qlRateHelperLatestDate(Trigger,$B88)</f>
        <v>51677</v>
      </c>
    </row>
    <row r="89" spans="2:10" x14ac:dyDescent="0.2">
      <c r="B89" s="949" t="str">
        <f>SwapsFromBasis_3M!L31</f>
        <v>GBPSB6L27Y_Quote_rh#0001</v>
      </c>
      <c r="C89" s="299" t="str">
        <f>_xll.qlRateHelperQuoteName(,B89)</f>
        <v>GBPSB6L27Y_Quote</v>
      </c>
      <c r="D89" s="791">
        <f>_xll.qlRateHelperQuoteValue(Trigger,$B89)</f>
        <v>1E-4</v>
      </c>
      <c r="E89" s="791" t="e">
        <f ca="1">_xll.qlSwapRateHelperSpread($B89,Trigger)</f>
        <v>#NAME?</v>
      </c>
      <c r="F89" s="59" t="b">
        <v>0</v>
      </c>
      <c r="G89" s="59">
        <v>40</v>
      </c>
      <c r="H89" s="59">
        <v>1</v>
      </c>
      <c r="I89" s="947">
        <f>_xll.qlRateHelperEarliestDate(Trigger,$B89)</f>
        <v>42180</v>
      </c>
      <c r="J89" s="946">
        <f>_xll.qlRateHelperLatestDate(Trigger,$B89)</f>
        <v>52042</v>
      </c>
    </row>
    <row r="90" spans="2:10" x14ac:dyDescent="0.2">
      <c r="B90" s="949" t="str">
        <f>SwapsFromBasis_3M!L32</f>
        <v>GBPSB6L28Y_Quote_rh#0001</v>
      </c>
      <c r="C90" s="299" t="str">
        <f>_xll.qlRateHelperQuoteName(,B90)</f>
        <v>GBPSB6L28Y_Quote</v>
      </c>
      <c r="D90" s="791">
        <f>_xll.qlRateHelperQuoteValue(Trigger,$B90)</f>
        <v>1E-4</v>
      </c>
      <c r="E90" s="791" t="e">
        <f ca="1">_xll.qlSwapRateHelperSpread($B90,Trigger)</f>
        <v>#NAME?</v>
      </c>
      <c r="F90" s="59" t="b">
        <v>0</v>
      </c>
      <c r="G90" s="59">
        <v>40</v>
      </c>
      <c r="H90" s="59">
        <v>1</v>
      </c>
      <c r="I90" s="947">
        <f>_xll.qlRateHelperEarliestDate(Trigger,$B90)</f>
        <v>42180</v>
      </c>
      <c r="J90" s="946">
        <f>_xll.qlRateHelperLatestDate(Trigger,$B90)</f>
        <v>52407</v>
      </c>
    </row>
    <row r="91" spans="2:10" x14ac:dyDescent="0.2">
      <c r="B91" s="949" t="str">
        <f>SwapsFromBasis_3M!L33</f>
        <v>GBPSB6L29Y_Quote_rh#0001</v>
      </c>
      <c r="C91" s="299" t="str">
        <f>_xll.qlRateHelperQuoteName(,B91)</f>
        <v>GBPSB6L29Y_Quote</v>
      </c>
      <c r="D91" s="791">
        <f>_xll.qlRateHelperQuoteValue(Trigger,$B91)</f>
        <v>1E-4</v>
      </c>
      <c r="E91" s="791" t="e">
        <f ca="1">_xll.qlSwapRateHelperSpread($B91,Trigger)</f>
        <v>#NAME?</v>
      </c>
      <c r="F91" s="59" t="b">
        <v>0</v>
      </c>
      <c r="G91" s="59">
        <v>40</v>
      </c>
      <c r="H91" s="59">
        <v>1</v>
      </c>
      <c r="I91" s="947">
        <f>_xll.qlRateHelperEarliestDate(Trigger,$B91)</f>
        <v>42180</v>
      </c>
      <c r="J91" s="946">
        <f>_xll.qlRateHelperLatestDate(Trigger,$B91)</f>
        <v>52775</v>
      </c>
    </row>
    <row r="92" spans="2:10" x14ac:dyDescent="0.2">
      <c r="B92" s="949" t="str">
        <f>SwapsFromBasis_3M!L34</f>
        <v>GBPSB6L30Y_Quote_rh#0001</v>
      </c>
      <c r="C92" s="299" t="str">
        <f>_xll.qlRateHelperQuoteName(,B92)</f>
        <v>GBPSB6L30Y_Quote</v>
      </c>
      <c r="D92" s="791">
        <f>_xll.qlRateHelperQuoteValue(Trigger,$B92)</f>
        <v>2.4300000000000002E-2</v>
      </c>
      <c r="E92" s="791" t="e">
        <f ca="1">_xll.qlSwapRateHelperSpread($B92,Trigger)</f>
        <v>#NAME?</v>
      </c>
      <c r="F92" s="59" t="b">
        <v>1</v>
      </c>
      <c r="G92" s="59">
        <v>40</v>
      </c>
      <c r="H92" s="59">
        <v>1</v>
      </c>
      <c r="I92" s="947">
        <f>_xll.qlRateHelperEarliestDate(Trigger,$B92)</f>
        <v>42180</v>
      </c>
      <c r="J92" s="946">
        <f>_xll.qlRateHelperLatestDate(Trigger,$B92)</f>
        <v>53139</v>
      </c>
    </row>
    <row r="93" spans="2:10" x14ac:dyDescent="0.2">
      <c r="B93" s="949" t="str">
        <f>SwapsFromBasis_3M!L35</f>
        <v>GBPSB6L35Y_Quote_rh#0001</v>
      </c>
      <c r="C93" s="299" t="str">
        <f>_xll.qlRateHelperQuoteName(,B93)</f>
        <v>GBPSB6L35Y_Quote</v>
      </c>
      <c r="D93" s="791">
        <f>_xll.qlRateHelperQuoteValue(Trigger,$B93)</f>
        <v>1E-4</v>
      </c>
      <c r="E93" s="791" t="e">
        <f ca="1">_xll.qlSwapRateHelperSpread($B93,Trigger)</f>
        <v>#NAME?</v>
      </c>
      <c r="F93" s="59" t="b">
        <v>0</v>
      </c>
      <c r="G93" s="59">
        <v>40</v>
      </c>
      <c r="H93" s="59">
        <v>1</v>
      </c>
      <c r="I93" s="947">
        <f>_xll.qlRateHelperEarliestDate(Trigger,$B93)</f>
        <v>42180</v>
      </c>
      <c r="J93" s="946">
        <f>_xll.qlRateHelperLatestDate(Trigger,$B93)</f>
        <v>54966</v>
      </c>
    </row>
    <row r="94" spans="2:10" x14ac:dyDescent="0.2">
      <c r="B94" s="949" t="str">
        <f>SwapsFromBasis_3M!L36</f>
        <v>GBPSB6L40Y_Quote_rh#0001</v>
      </c>
      <c r="C94" s="299" t="str">
        <f>_xll.qlRateHelperQuoteName(,B94)</f>
        <v>GBPSB6L40Y_Quote</v>
      </c>
      <c r="D94" s="791">
        <f>_xll.qlRateHelperQuoteValue(Trigger,$B94)</f>
        <v>2.366E-2</v>
      </c>
      <c r="E94" s="791" t="e">
        <f ca="1">_xll.qlSwapRateHelperSpread($B94,Trigger)</f>
        <v>#NAME?</v>
      </c>
      <c r="F94" s="59" t="b">
        <v>1</v>
      </c>
      <c r="G94" s="59">
        <v>40</v>
      </c>
      <c r="H94" s="59">
        <v>1</v>
      </c>
      <c r="I94" s="947">
        <f>_xll.qlRateHelperEarliestDate(Trigger,$B94)</f>
        <v>42180</v>
      </c>
      <c r="J94" s="946">
        <f>_xll.qlRateHelperLatestDate(Trigger,$B94)</f>
        <v>56790</v>
      </c>
    </row>
    <row r="95" spans="2:10" x14ac:dyDescent="0.2">
      <c r="B95" s="949" t="str">
        <f>SwapsFromBasis_3M!L37</f>
        <v>GBPSB6L50Y_Quote_rh#0001</v>
      </c>
      <c r="C95" s="299" t="str">
        <f>_xll.qlRateHelperQuoteName(,B95)</f>
        <v>GBPSB6L50Y_Quote</v>
      </c>
      <c r="D95" s="791">
        <f>_xll.qlRateHelperQuoteValue(Trigger,$B95)</f>
        <v>2.3230000000000001E-2</v>
      </c>
      <c r="E95" s="791" t="e">
        <f ca="1">_xll.qlSwapRateHelperSpread($B95,Trigger)</f>
        <v>#NAME?</v>
      </c>
      <c r="F95" s="59" t="b">
        <v>1</v>
      </c>
      <c r="G95" s="59">
        <v>40</v>
      </c>
      <c r="H95" s="59">
        <v>1</v>
      </c>
      <c r="I95" s="947">
        <f>_xll.qlRateHelperEarliestDate(Trigger,$B95)</f>
        <v>42180</v>
      </c>
      <c r="J95" s="946">
        <f>_xll.qlRateHelperLatestDate(Trigger,$B95)</f>
        <v>60443</v>
      </c>
    </row>
    <row r="96" spans="2:10" x14ac:dyDescent="0.2">
      <c r="B96" s="948" t="str">
        <f>SwapsFromBasis_3M!L38</f>
        <v>GBPSB6L60Y_Quote_rh#0001</v>
      </c>
      <c r="C96" s="956" t="str">
        <f>_xll.qlRateHelperQuoteName(,B96)</f>
        <v>GBPSB6L60Y_Quote</v>
      </c>
      <c r="D96" s="954">
        <f>_xll.qlRateHelperQuoteValue(Trigger,$B96)</f>
        <v>2.3189999999999999E-2</v>
      </c>
      <c r="E96" s="954" t="e">
        <f ca="1">_xll.qlSwapRateHelperSpread($B96,Trigger)</f>
        <v>#NAME?</v>
      </c>
      <c r="F96" s="953" t="b">
        <v>1</v>
      </c>
      <c r="G96" s="953">
        <v>40</v>
      </c>
      <c r="H96" s="953">
        <v>1</v>
      </c>
      <c r="I96" s="952">
        <f>_xll.qlRateHelperEarliestDate(Trigger,$B96)</f>
        <v>42180</v>
      </c>
      <c r="J96" s="951">
        <f>_xll.qlRateHelperLatestDate(Trigger,$B96)</f>
        <v>64095</v>
      </c>
    </row>
    <row r="97" spans="2:10" x14ac:dyDescent="0.2">
      <c r="B97" s="963" t="str">
        <f>Swaps_3M!L5</f>
        <v>GBPAM3L6M_Quote_rh#0001</v>
      </c>
      <c r="C97" s="796" t="str">
        <f>_xll.qlRateHelperQuoteName(,B97)</f>
        <v>GBPAM3L6M_Quote</v>
      </c>
      <c r="D97" s="795">
        <f>_xll.qlRateHelperQuoteValue(Trigger,$B97)</f>
        <v>6.1700000000000001E-3</v>
      </c>
      <c r="E97" s="795" t="e">
        <f ca="1">_xll.qlSwapRateHelperSpread($B97,Trigger)</f>
        <v>#NAME?</v>
      </c>
      <c r="F97" s="794" t="b">
        <v>0</v>
      </c>
      <c r="G97" s="794">
        <v>50</v>
      </c>
      <c r="H97" s="794">
        <v>1</v>
      </c>
      <c r="I97" s="961">
        <f>_xll.qlRateHelperEarliestDate(Trigger,$B97)</f>
        <v>42180</v>
      </c>
      <c r="J97" s="960">
        <f>_xll.qlRateHelperLatestDate(Trigger,$B97)</f>
        <v>42367</v>
      </c>
    </row>
    <row r="98" spans="2:10" x14ac:dyDescent="0.2">
      <c r="B98" s="949" t="str">
        <f>Swaps_3M!L6</f>
        <v>GBPAM3L9M_Quote_rh#0001</v>
      </c>
      <c r="C98" s="299" t="str">
        <f>_xll.qlRateHelperQuoteName(,B98)</f>
        <v>GBPAM3L9M_Quote</v>
      </c>
      <c r="D98" s="791">
        <f>_xll.qlRateHelperQuoteValue(Trigger,$B98)</f>
        <v>6.7500000000000008E-3</v>
      </c>
      <c r="E98" s="791" t="e">
        <f ca="1">_xll.qlSwapRateHelperSpread($B98,Trigger)</f>
        <v>#NAME?</v>
      </c>
      <c r="F98" s="59" t="b">
        <v>0</v>
      </c>
      <c r="G98" s="59">
        <v>50</v>
      </c>
      <c r="H98" s="59">
        <v>1</v>
      </c>
      <c r="I98" s="947">
        <f>_xll.qlRateHelperEarliestDate(Trigger,$B98)</f>
        <v>42180</v>
      </c>
      <c r="J98" s="946">
        <f>_xll.qlRateHelperLatestDate(Trigger,$B98)</f>
        <v>42458</v>
      </c>
    </row>
    <row r="99" spans="2:10" x14ac:dyDescent="0.2">
      <c r="B99" s="949" t="str">
        <f>Swaps_3M!L7</f>
        <v>GBPAM3L1Y_Quote_rh#0001</v>
      </c>
      <c r="C99" s="299" t="str">
        <f>_xll.qlRateHelperQuoteName(,B99)</f>
        <v>GBPAM3L1Y_Quote</v>
      </c>
      <c r="D99" s="791">
        <f>_xll.qlRateHelperQuoteValue(Trigger,$B99)</f>
        <v>7.4399999999999996E-3</v>
      </c>
      <c r="E99" s="791" t="e">
        <f ca="1">_xll.qlSwapRateHelperSpread($B99,Trigger)</f>
        <v>#NAME?</v>
      </c>
      <c r="F99" s="59" t="b">
        <v>0</v>
      </c>
      <c r="G99" s="59">
        <v>50</v>
      </c>
      <c r="H99" s="59">
        <v>1</v>
      </c>
      <c r="I99" s="947">
        <f>_xll.qlRateHelperEarliestDate(Trigger,$B99)</f>
        <v>42180</v>
      </c>
      <c r="J99" s="946">
        <f>_xll.qlRateHelperLatestDate(Trigger,$B99)</f>
        <v>42548</v>
      </c>
    </row>
    <row r="100" spans="2:10" x14ac:dyDescent="0.2">
      <c r="B100" s="949" t="str">
        <f>Swaps_3M!L8</f>
        <v>GBPAM3L15M_Quote_rh#0001</v>
      </c>
      <c r="C100" s="299" t="str">
        <f>_xll.qlRateHelperQuoteName(,B100)</f>
        <v>GBPAM3L15M_Quote</v>
      </c>
      <c r="D100" s="791">
        <f>_xll.qlRateHelperQuoteValue(Trigger,$B100)</f>
        <v>8.1799999999999998E-3</v>
      </c>
      <c r="E100" s="791" t="e">
        <f ca="1">_xll.qlSwapRateHelperSpread($B100,Trigger)</f>
        <v>#NAME?</v>
      </c>
      <c r="F100" s="59" t="b">
        <v>0</v>
      </c>
      <c r="G100" s="59">
        <v>50</v>
      </c>
      <c r="H100" s="59">
        <v>1</v>
      </c>
      <c r="I100" s="947">
        <f>_xll.qlRateHelperEarliestDate(Trigger,$B100)</f>
        <v>42180</v>
      </c>
      <c r="J100" s="946">
        <f>_xll.qlRateHelperLatestDate(Trigger,$B100)</f>
        <v>42639</v>
      </c>
    </row>
    <row r="101" spans="2:10" x14ac:dyDescent="0.2">
      <c r="B101" s="948" t="str">
        <f>Swaps_3M!L9</f>
        <v>GBPAM3L18M_Quote_rh#0001</v>
      </c>
      <c r="C101" s="956" t="str">
        <f>_xll.qlRateHelperQuoteName(,B101)</f>
        <v>GBPAM3L18M_Quote</v>
      </c>
      <c r="D101" s="954">
        <f>_xll.qlRateHelperQuoteValue(Trigger,$B101)</f>
        <v>8.9700000000000005E-3</v>
      </c>
      <c r="E101" s="954" t="e">
        <f ca="1">_xll.qlSwapRateHelperSpread($B101,Trigger)</f>
        <v>#NAME?</v>
      </c>
      <c r="F101" s="953" t="b">
        <v>0</v>
      </c>
      <c r="G101" s="953">
        <v>50</v>
      </c>
      <c r="H101" s="953">
        <v>1</v>
      </c>
      <c r="I101" s="952">
        <f>_xll.qlRateHelperEarliestDate(Trigger,$B101)</f>
        <v>42180</v>
      </c>
      <c r="J101" s="951">
        <f>_xll.qlRateHelperLatestDate(Trigger,$B101)</f>
        <v>42732</v>
      </c>
    </row>
    <row r="102" spans="2:10" x14ac:dyDescent="0.2">
      <c r="B102" s="949" t="str">
        <f>Swaps_3M!L10</f>
        <v>GBPSM3L1Y_Quote_rh#0001</v>
      </c>
      <c r="C102" s="299" t="str">
        <f>_xll.qlRateHelperQuoteName(,B102)</f>
        <v>GBPSM3L1Y_Quote</v>
      </c>
      <c r="D102" s="791">
        <f>_xll.qlRateHelperQuoteValue(Trigger,$B102)</f>
        <v>7.4300000000000008E-3</v>
      </c>
      <c r="E102" s="791" t="e">
        <f ca="1">_xll.qlSwapRateHelperSpread($B102,Trigger)</f>
        <v>#NAME?</v>
      </c>
      <c r="F102" s="59" t="b">
        <v>0</v>
      </c>
      <c r="G102" s="59">
        <v>50</v>
      </c>
      <c r="H102" s="59">
        <v>1</v>
      </c>
      <c r="I102" s="947">
        <f>_xll.qlRateHelperEarliestDate(Trigger,$B102)</f>
        <v>42180</v>
      </c>
      <c r="J102" s="946">
        <f>_xll.qlRateHelperLatestDate(Trigger,$B102)</f>
        <v>42548</v>
      </c>
    </row>
    <row r="103" spans="2:10" x14ac:dyDescent="0.2">
      <c r="B103" s="949" t="str">
        <f>Swaps_3M!L11</f>
        <v>GBPSM3L2Y_Quote_rh#0001</v>
      </c>
      <c r="C103" s="299" t="str">
        <f>_xll.qlRateHelperQuoteName(,B103)</f>
        <v>GBPSM3L2Y_Quote</v>
      </c>
      <c r="D103" s="791">
        <f>_xll.qlRateHelperQuoteValue(Trigger,$B103)</f>
        <v>1.0500000000000001E-2</v>
      </c>
      <c r="E103" s="791" t="e">
        <f ca="1">_xll.qlSwapRateHelperSpread($B103,Trigger)</f>
        <v>#NAME?</v>
      </c>
      <c r="F103" s="59" t="b">
        <v>1</v>
      </c>
      <c r="G103" s="59">
        <v>50</v>
      </c>
      <c r="H103" s="59">
        <v>1</v>
      </c>
      <c r="I103" s="947">
        <f>_xll.qlRateHelperEarliestDate(Trigger,$B103)</f>
        <v>42180</v>
      </c>
      <c r="J103" s="946">
        <f>_xll.qlRateHelperLatestDate(Trigger,$B103)</f>
        <v>42912</v>
      </c>
    </row>
    <row r="104" spans="2:10" x14ac:dyDescent="0.2">
      <c r="B104" s="949" t="str">
        <f>Swaps_3M!L12</f>
        <v>GBPSM3L3Y_Quote_rh#0001</v>
      </c>
      <c r="C104" s="299" t="str">
        <f>_xll.qlRateHelperQuoteName(,B104)</f>
        <v>GBPSM3L3Y_Quote</v>
      </c>
      <c r="D104" s="791">
        <f>_xll.qlRateHelperQuoteValue(Trigger,$B104)</f>
        <v>1.3100000000000001E-2</v>
      </c>
      <c r="E104" s="791" t="e">
        <f ca="1">_xll.qlSwapRateHelperSpread($B104,Trigger)</f>
        <v>#NAME?</v>
      </c>
      <c r="F104" s="59" t="b">
        <v>1</v>
      </c>
      <c r="G104" s="59">
        <v>50</v>
      </c>
      <c r="H104" s="59">
        <v>1</v>
      </c>
      <c r="I104" s="947">
        <f>_xll.qlRateHelperEarliestDate(Trigger,$B104)</f>
        <v>42180</v>
      </c>
      <c r="J104" s="946">
        <f>_xll.qlRateHelperLatestDate(Trigger,$B104)</f>
        <v>43276</v>
      </c>
    </row>
    <row r="105" spans="2:10" x14ac:dyDescent="0.2">
      <c r="B105" s="949" t="str">
        <f>Swaps_3M!L13</f>
        <v>GBPSM3L4Y_Quote_rh#0001</v>
      </c>
      <c r="C105" s="299" t="str">
        <f>_xll.qlRateHelperQuoteName(,B105)</f>
        <v>GBPSM3L4Y_Quote</v>
      </c>
      <c r="D105" s="791">
        <f>_xll.qlRateHelperQuoteValue(Trigger,$B105)</f>
        <v>1.5059999999999997E-2</v>
      </c>
      <c r="E105" s="791" t="e">
        <f ca="1">_xll.qlSwapRateHelperSpread($B105,Trigger)</f>
        <v>#NAME?</v>
      </c>
      <c r="F105" s="59" t="b">
        <v>1</v>
      </c>
      <c r="G105" s="59">
        <v>50</v>
      </c>
      <c r="H105" s="59">
        <v>1</v>
      </c>
      <c r="I105" s="947">
        <f>_xll.qlRateHelperEarliestDate(Trigger,$B105)</f>
        <v>42180</v>
      </c>
      <c r="J105" s="946">
        <f>_xll.qlRateHelperLatestDate(Trigger,$B105)</f>
        <v>43641</v>
      </c>
    </row>
    <row r="106" spans="2:10" x14ac:dyDescent="0.2">
      <c r="B106" s="949" t="str">
        <f>Swaps_3M!L14</f>
        <v>GBPSM3L5Y_Quote_rh#0001</v>
      </c>
      <c r="C106" s="299" t="str">
        <f>_xll.qlRateHelperQuoteName(,B106)</f>
        <v>GBPSM3L5Y_Quote</v>
      </c>
      <c r="D106" s="791">
        <f>_xll.qlRateHelperQuoteValue(Trigger,$B106)</f>
        <v>1.6589999999999997E-2</v>
      </c>
      <c r="E106" s="791" t="e">
        <f ca="1">_xll.qlSwapRateHelperSpread($B106,Trigger)</f>
        <v>#NAME?</v>
      </c>
      <c r="F106" s="59" t="b">
        <v>1</v>
      </c>
      <c r="G106" s="59">
        <v>50</v>
      </c>
      <c r="H106" s="59">
        <v>1</v>
      </c>
      <c r="I106" s="947">
        <f>_xll.qlRateHelperEarliestDate(Trigger,$B106)</f>
        <v>42180</v>
      </c>
      <c r="J106" s="946">
        <f>_xll.qlRateHelperLatestDate(Trigger,$B106)</f>
        <v>44007</v>
      </c>
    </row>
    <row r="107" spans="2:10" x14ac:dyDescent="0.2">
      <c r="B107" s="949" t="str">
        <f>Swaps_3M!L15</f>
        <v>GBPSM3L6Y_Quote_rh#0001</v>
      </c>
      <c r="C107" s="299" t="str">
        <f>_xll.qlRateHelperQuoteName(,B107)</f>
        <v>GBPSM3L6Y_Quote</v>
      </c>
      <c r="D107" s="791">
        <f>_xll.qlRateHelperQuoteValue(Trigger,$B107)</f>
        <v>1.7810000000000003E-2</v>
      </c>
      <c r="E107" s="791" t="e">
        <f ca="1">_xll.qlSwapRateHelperSpread($B107,Trigger)</f>
        <v>#NAME?</v>
      </c>
      <c r="F107" s="59" t="b">
        <v>1</v>
      </c>
      <c r="G107" s="59">
        <v>50</v>
      </c>
      <c r="H107" s="59">
        <v>1</v>
      </c>
      <c r="I107" s="947">
        <f>_xll.qlRateHelperEarliestDate(Trigger,$B107)</f>
        <v>42180</v>
      </c>
      <c r="J107" s="946">
        <f>_xll.qlRateHelperLatestDate(Trigger,$B107)</f>
        <v>44372</v>
      </c>
    </row>
    <row r="108" spans="2:10" x14ac:dyDescent="0.2">
      <c r="B108" s="949" t="str">
        <f>Swaps_3M!L16</f>
        <v>GBPSM3L7Y_Quote_rh#0001</v>
      </c>
      <c r="C108" s="299" t="str">
        <f>_xll.qlRateHelperQuoteName(,B108)</f>
        <v>GBPSM3L7Y_Quote</v>
      </c>
      <c r="D108" s="791">
        <f>_xll.qlRateHelperQuoteValue(Trigger,$B108)</f>
        <v>1.8860000000000002E-2</v>
      </c>
      <c r="E108" s="791" t="e">
        <f ca="1">_xll.qlSwapRateHelperSpread($B108,Trigger)</f>
        <v>#NAME?</v>
      </c>
      <c r="F108" s="59" t="b">
        <v>1</v>
      </c>
      <c r="G108" s="59">
        <v>50</v>
      </c>
      <c r="H108" s="59">
        <v>1</v>
      </c>
      <c r="I108" s="947">
        <f>_xll.qlRateHelperEarliestDate(Trigger,$B108)</f>
        <v>42180</v>
      </c>
      <c r="J108" s="946">
        <f>_xll.qlRateHelperLatestDate(Trigger,$B108)</f>
        <v>44739</v>
      </c>
    </row>
    <row r="109" spans="2:10" x14ac:dyDescent="0.2">
      <c r="B109" s="949" t="str">
        <f>Swaps_3M!L17</f>
        <v>GBPSM3L8Y_Quote_rh#0001</v>
      </c>
      <c r="C109" s="299" t="str">
        <f>_xll.qlRateHelperQuoteName(,B109)</f>
        <v>GBPSM3L8Y_Quote</v>
      </c>
      <c r="D109" s="791">
        <f>_xll.qlRateHelperQuoteValue(Trigger,$B109)</f>
        <v>1.9729999999999998E-2</v>
      </c>
      <c r="E109" s="791" t="e">
        <f ca="1">_xll.qlSwapRateHelperSpread($B109,Trigger)</f>
        <v>#NAME?</v>
      </c>
      <c r="F109" s="59" t="b">
        <v>1</v>
      </c>
      <c r="G109" s="59">
        <v>50</v>
      </c>
      <c r="H109" s="59">
        <v>1</v>
      </c>
      <c r="I109" s="947">
        <f>_xll.qlRateHelperEarliestDate(Trigger,$B109)</f>
        <v>42180</v>
      </c>
      <c r="J109" s="946">
        <f>_xll.qlRateHelperLatestDate(Trigger,$B109)</f>
        <v>45103</v>
      </c>
    </row>
    <row r="110" spans="2:10" x14ac:dyDescent="0.2">
      <c r="B110" s="949" t="str">
        <f>Swaps_3M!L18</f>
        <v>GBPSM3L9Y_Quote_rh#0001</v>
      </c>
      <c r="C110" s="299" t="str">
        <f>_xll.qlRateHelperQuoteName(,B110)</f>
        <v>GBPSM3L9Y_Quote</v>
      </c>
      <c r="D110" s="791">
        <f>_xll.qlRateHelperQuoteValue(Trigger,$B110)</f>
        <v>2.043E-2</v>
      </c>
      <c r="E110" s="791" t="e">
        <f ca="1">_xll.qlSwapRateHelperSpread($B110,Trigger)</f>
        <v>#NAME?</v>
      </c>
      <c r="F110" s="59" t="b">
        <v>1</v>
      </c>
      <c r="G110" s="59">
        <v>50</v>
      </c>
      <c r="H110" s="59">
        <v>1</v>
      </c>
      <c r="I110" s="947">
        <f>_xll.qlRateHelperEarliestDate(Trigger,$B110)</f>
        <v>42180</v>
      </c>
      <c r="J110" s="946">
        <f>_xll.qlRateHelperLatestDate(Trigger,$B110)</f>
        <v>45468</v>
      </c>
    </row>
    <row r="111" spans="2:10" x14ac:dyDescent="0.2">
      <c r="B111" s="949" t="str">
        <f>Swaps_3M!L19</f>
        <v>GBPSM3L10Y_Quote_rh#0001</v>
      </c>
      <c r="C111" s="299" t="str">
        <f>_xll.qlRateHelperQuoteName(,B111)</f>
        <v>GBPSM3L10Y_Quote</v>
      </c>
      <c r="D111" s="791">
        <f>_xll.qlRateHelperQuoteValue(Trigger,$B111)</f>
        <v>2.1029999999999997E-2</v>
      </c>
      <c r="E111" s="791" t="e">
        <f ca="1">_xll.qlSwapRateHelperSpread($B111,Trigger)</f>
        <v>#NAME?</v>
      </c>
      <c r="F111" s="59" t="b">
        <v>1</v>
      </c>
      <c r="G111" s="59">
        <v>50</v>
      </c>
      <c r="H111" s="59">
        <v>1</v>
      </c>
      <c r="I111" s="947">
        <f>_xll.qlRateHelperEarliestDate(Trigger,$B111)</f>
        <v>42180</v>
      </c>
      <c r="J111" s="946">
        <f>_xll.qlRateHelperLatestDate(Trigger,$B111)</f>
        <v>45833</v>
      </c>
    </row>
    <row r="112" spans="2:10" x14ac:dyDescent="0.2">
      <c r="B112" s="949" t="str">
        <f>Swaps_3M!L20</f>
        <v>GBPSM3L11Y_Quote_rh#0001</v>
      </c>
      <c r="C112" s="299" t="str">
        <f>_xll.qlRateHelperQuoteName(,B112)</f>
        <v>GBPSM3L11Y_Quote</v>
      </c>
      <c r="D112" s="791">
        <f>_xll.qlRateHelperQuoteValue(Trigger,$B112)</f>
        <v>2.1550000000000003E-2</v>
      </c>
      <c r="E112" s="791" t="e">
        <f ca="1">_xll.qlSwapRateHelperSpread($B112,Trigger)</f>
        <v>#NAME?</v>
      </c>
      <c r="F112" s="59" t="b">
        <v>0</v>
      </c>
      <c r="G112" s="59">
        <v>50</v>
      </c>
      <c r="H112" s="59">
        <v>1</v>
      </c>
      <c r="I112" s="947">
        <f>_xll.qlRateHelperEarliestDate(Trigger,$B112)</f>
        <v>42180</v>
      </c>
      <c r="J112" s="946">
        <f>_xll.qlRateHelperLatestDate(Trigger,$B112)</f>
        <v>46198</v>
      </c>
    </row>
    <row r="113" spans="2:10" x14ac:dyDescent="0.2">
      <c r="B113" s="949" t="str">
        <f>Swaps_3M!L21</f>
        <v>GBPSM3L12Y_Quote_rh#0001</v>
      </c>
      <c r="C113" s="299" t="str">
        <f>_xll.qlRateHelperQuoteName(,B113)</f>
        <v>GBPSM3L12Y_Quote</v>
      </c>
      <c r="D113" s="791">
        <f>_xll.qlRateHelperQuoteValue(Trigger,$B113)</f>
        <v>2.2009999999999995E-2</v>
      </c>
      <c r="E113" s="791" t="e">
        <f ca="1">_xll.qlSwapRateHelperSpread($B113,Trigger)</f>
        <v>#NAME?</v>
      </c>
      <c r="F113" s="59" t="b">
        <v>1</v>
      </c>
      <c r="G113" s="59">
        <v>50</v>
      </c>
      <c r="H113" s="59">
        <v>1</v>
      </c>
      <c r="I113" s="947">
        <f>_xll.qlRateHelperEarliestDate(Trigger,$B113)</f>
        <v>42180</v>
      </c>
      <c r="J113" s="946">
        <f>_xll.qlRateHelperLatestDate(Trigger,$B113)</f>
        <v>46563</v>
      </c>
    </row>
    <row r="114" spans="2:10" x14ac:dyDescent="0.2">
      <c r="B114" s="949" t="str">
        <f>Swaps_3M!L22</f>
        <v>GBPSM3L13Y_Quote_rh#0001</v>
      </c>
      <c r="C114" s="299" t="str">
        <f>_xll.qlRateHelperQuoteName(,B114)</f>
        <v>GBPSM3L13Y_Quote</v>
      </c>
      <c r="D114" s="791">
        <f>_xll.qlRateHelperQuoteValue(Trigger,$B114)</f>
        <v>1E-4</v>
      </c>
      <c r="E114" s="791" t="e">
        <f ca="1">_xll.qlSwapRateHelperSpread($B114,Trigger)</f>
        <v>#NAME?</v>
      </c>
      <c r="F114" s="59" t="b">
        <v>0</v>
      </c>
      <c r="G114" s="59">
        <v>50</v>
      </c>
      <c r="H114" s="59">
        <v>1</v>
      </c>
      <c r="I114" s="947">
        <f>_xll.qlRateHelperEarliestDate(Trigger,$B114)</f>
        <v>42180</v>
      </c>
      <c r="J114" s="946">
        <f>_xll.qlRateHelperLatestDate(Trigger,$B114)</f>
        <v>46930</v>
      </c>
    </row>
    <row r="115" spans="2:10" x14ac:dyDescent="0.2">
      <c r="B115" s="949" t="str">
        <f>Swaps_3M!L23</f>
        <v>GBPSM3L14Y_Quote_rh#0001</v>
      </c>
      <c r="C115" s="299" t="str">
        <f>_xll.qlRateHelperQuoteName(,B115)</f>
        <v>GBPSM3L14Y_Quote</v>
      </c>
      <c r="D115" s="791">
        <f>_xll.qlRateHelperQuoteValue(Trigger,$B115)</f>
        <v>1E-4</v>
      </c>
      <c r="E115" s="791" t="e">
        <f ca="1">_xll.qlSwapRateHelperSpread($B115,Trigger)</f>
        <v>#NAME?</v>
      </c>
      <c r="F115" s="59" t="b">
        <v>0</v>
      </c>
      <c r="G115" s="59">
        <v>50</v>
      </c>
      <c r="H115" s="59">
        <v>1</v>
      </c>
      <c r="I115" s="947">
        <f>_xll.qlRateHelperEarliestDate(Trigger,$B115)</f>
        <v>42180</v>
      </c>
      <c r="J115" s="946">
        <f>_xll.qlRateHelperLatestDate(Trigger,$B115)</f>
        <v>47294</v>
      </c>
    </row>
    <row r="116" spans="2:10" x14ac:dyDescent="0.2">
      <c r="B116" s="949" t="str">
        <f>Swaps_3M!L24</f>
        <v>GBPSM3L15Y_Quote_rh#0001</v>
      </c>
      <c r="C116" s="299" t="str">
        <f>_xll.qlRateHelperQuoteName(,B116)</f>
        <v>GBPSM3L15Y_Quote</v>
      </c>
      <c r="D116" s="791">
        <f>_xll.qlRateHelperQuoteValue(Trigger,$B116)</f>
        <v>2.3040000000000001E-2</v>
      </c>
      <c r="E116" s="791" t="e">
        <f ca="1">_xll.qlSwapRateHelperSpread($B116,Trigger)</f>
        <v>#NAME?</v>
      </c>
      <c r="F116" s="59" t="b">
        <v>1</v>
      </c>
      <c r="G116" s="59">
        <v>50</v>
      </c>
      <c r="H116" s="59">
        <v>1</v>
      </c>
      <c r="I116" s="947">
        <f>_xll.qlRateHelperEarliestDate(Trigger,$B116)</f>
        <v>42180</v>
      </c>
      <c r="J116" s="946">
        <f>_xll.qlRateHelperLatestDate(Trigger,$B116)</f>
        <v>47659</v>
      </c>
    </row>
    <row r="117" spans="2:10" x14ac:dyDescent="0.2">
      <c r="B117" s="949" t="str">
        <f>Swaps_3M!L25</f>
        <v>GBPSM3L16Y_Quote_rh#0001</v>
      </c>
      <c r="C117" s="299" t="str">
        <f>_xll.qlRateHelperQuoteName(,B117)</f>
        <v>GBPSM3L16Y_Quote</v>
      </c>
      <c r="D117" s="791">
        <f>_xll.qlRateHelperQuoteValue(Trigger,$B117)</f>
        <v>1E-4</v>
      </c>
      <c r="E117" s="791" t="e">
        <f ca="1">_xll.qlSwapRateHelperSpread($B117,Trigger)</f>
        <v>#NAME?</v>
      </c>
      <c r="F117" s="59" t="b">
        <v>0</v>
      </c>
      <c r="G117" s="59">
        <v>50</v>
      </c>
      <c r="H117" s="59">
        <v>1</v>
      </c>
      <c r="I117" s="947">
        <f>_xll.qlRateHelperEarliestDate(Trigger,$B117)</f>
        <v>42180</v>
      </c>
      <c r="J117" s="946">
        <f>_xll.qlRateHelperLatestDate(Trigger,$B117)</f>
        <v>48024</v>
      </c>
    </row>
    <row r="118" spans="2:10" x14ac:dyDescent="0.2">
      <c r="B118" s="949" t="str">
        <f>Swaps_3M!L26</f>
        <v>GBPSM3L17Y_Quote_rh#0001</v>
      </c>
      <c r="C118" s="299" t="str">
        <f>_xll.qlRateHelperQuoteName(,B118)</f>
        <v>GBPSM3L17Y_Quote</v>
      </c>
      <c r="D118" s="791">
        <f>_xll.qlRateHelperQuoteValue(Trigger,$B118)</f>
        <v>1E-4</v>
      </c>
      <c r="E118" s="791" t="e">
        <f ca="1">_xll.qlSwapRateHelperSpread($B118,Trigger)</f>
        <v>#NAME?</v>
      </c>
      <c r="F118" s="59" t="b">
        <v>0</v>
      </c>
      <c r="G118" s="59">
        <v>50</v>
      </c>
      <c r="H118" s="59">
        <v>1</v>
      </c>
      <c r="I118" s="947">
        <f>_xll.qlRateHelperEarliestDate(Trigger,$B118)</f>
        <v>42180</v>
      </c>
      <c r="J118" s="946">
        <f>_xll.qlRateHelperLatestDate(Trigger,$B118)</f>
        <v>48390</v>
      </c>
    </row>
    <row r="119" spans="2:10" x14ac:dyDescent="0.2">
      <c r="B119" s="949" t="str">
        <f>Swaps_3M!L27</f>
        <v>GBPSM3L18Y_Quote_rh#0001</v>
      </c>
      <c r="C119" s="299" t="str">
        <f>_xll.qlRateHelperQuoteName(,B119)</f>
        <v>GBPSM3L18Y_Quote</v>
      </c>
      <c r="D119" s="791">
        <f>_xll.qlRateHelperQuoteValue(Trigger,$B119)</f>
        <v>1E-4</v>
      </c>
      <c r="E119" s="791" t="e">
        <f ca="1">_xll.qlSwapRateHelperSpread($B119,Trigger)</f>
        <v>#NAME?</v>
      </c>
      <c r="F119" s="59" t="b">
        <v>0</v>
      </c>
      <c r="G119" s="59">
        <v>50</v>
      </c>
      <c r="H119" s="59">
        <v>1</v>
      </c>
      <c r="I119" s="947">
        <f>_xll.qlRateHelperEarliestDate(Trigger,$B119)</f>
        <v>42180</v>
      </c>
      <c r="J119" s="946">
        <f>_xll.qlRateHelperLatestDate(Trigger,$B119)</f>
        <v>48757</v>
      </c>
    </row>
    <row r="120" spans="2:10" x14ac:dyDescent="0.2">
      <c r="B120" s="949" t="str">
        <f>Swaps_3M!L28</f>
        <v>GBPSM3L19Y_Quote_rh#0001</v>
      </c>
      <c r="C120" s="299" t="str">
        <f>_xll.qlRateHelperQuoteName(,B120)</f>
        <v>GBPSM3L19Y_Quote</v>
      </c>
      <c r="D120" s="791">
        <f>_xll.qlRateHelperQuoteValue(Trigger,$B120)</f>
        <v>1E-4</v>
      </c>
      <c r="E120" s="791" t="e">
        <f ca="1">_xll.qlSwapRateHelperSpread($B120,Trigger)</f>
        <v>#NAME?</v>
      </c>
      <c r="F120" s="59" t="b">
        <v>0</v>
      </c>
      <c r="G120" s="59">
        <v>50</v>
      </c>
      <c r="H120" s="59">
        <v>1</v>
      </c>
      <c r="I120" s="947">
        <f>_xll.qlRateHelperEarliestDate(Trigger,$B120)</f>
        <v>42180</v>
      </c>
      <c r="J120" s="946">
        <f>_xll.qlRateHelperLatestDate(Trigger,$B120)</f>
        <v>49121</v>
      </c>
    </row>
    <row r="121" spans="2:10" x14ac:dyDescent="0.2">
      <c r="B121" s="949" t="str">
        <f>Swaps_3M!L29</f>
        <v>GBPSM3L20Y_Quote_rh#0001</v>
      </c>
      <c r="C121" s="299" t="str">
        <f>_xll.qlRateHelperQuoteName(,B121)</f>
        <v>GBPSM3L20Y_Quote</v>
      </c>
      <c r="D121" s="791">
        <f>_xll.qlRateHelperQuoteValue(Trigger,$B121)</f>
        <v>2.368E-2</v>
      </c>
      <c r="E121" s="791" t="e">
        <f ca="1">_xll.qlSwapRateHelperSpread($B121,Trigger)</f>
        <v>#NAME?</v>
      </c>
      <c r="F121" s="59" t="b">
        <v>1</v>
      </c>
      <c r="G121" s="59">
        <v>50</v>
      </c>
      <c r="H121" s="59">
        <v>1</v>
      </c>
      <c r="I121" s="947">
        <f>_xll.qlRateHelperEarliestDate(Trigger,$B121)</f>
        <v>42180</v>
      </c>
      <c r="J121" s="946">
        <f>_xll.qlRateHelperLatestDate(Trigger,$B121)</f>
        <v>49485</v>
      </c>
    </row>
    <row r="122" spans="2:10" x14ac:dyDescent="0.2">
      <c r="B122" s="949" t="str">
        <f>Swaps_3M!L30</f>
        <v>GBPSM3L21Y_Quote_rh#0001</v>
      </c>
      <c r="C122" s="299" t="str">
        <f>_xll.qlRateHelperQuoteName(,B122)</f>
        <v>GBPSM3L21Y_Quote</v>
      </c>
      <c r="D122" s="791">
        <f>_xll.qlRateHelperQuoteValue(Trigger,$B122)</f>
        <v>1E-4</v>
      </c>
      <c r="E122" s="791" t="e">
        <f ca="1">_xll.qlSwapRateHelperSpread($B122,Trigger)</f>
        <v>#NAME?</v>
      </c>
      <c r="F122" s="59" t="b">
        <v>0</v>
      </c>
      <c r="G122" s="59">
        <v>50</v>
      </c>
      <c r="H122" s="59">
        <v>1</v>
      </c>
      <c r="I122" s="947">
        <f>_xll.qlRateHelperEarliestDate(Trigger,$B122)</f>
        <v>42180</v>
      </c>
      <c r="J122" s="946">
        <f>_xll.qlRateHelperLatestDate(Trigger,$B122)</f>
        <v>49851</v>
      </c>
    </row>
    <row r="123" spans="2:10" x14ac:dyDescent="0.2">
      <c r="B123" s="949" t="str">
        <f>Swaps_3M!L31</f>
        <v>GBPSM3L22Y_Quote_rh#0001</v>
      </c>
      <c r="C123" s="299" t="str">
        <f>_xll.qlRateHelperQuoteName(,B123)</f>
        <v>GBPSM3L22Y_Quote</v>
      </c>
      <c r="D123" s="791">
        <f>_xll.qlRateHelperQuoteValue(Trigger,$B123)</f>
        <v>1E-4</v>
      </c>
      <c r="E123" s="791" t="e">
        <f ca="1">_xll.qlSwapRateHelperSpread($B123,Trigger)</f>
        <v>#NAME?</v>
      </c>
      <c r="F123" s="59" t="b">
        <v>0</v>
      </c>
      <c r="G123" s="59">
        <v>50</v>
      </c>
      <c r="H123" s="59">
        <v>1</v>
      </c>
      <c r="I123" s="947">
        <f>_xll.qlRateHelperEarliestDate(Trigger,$B123)</f>
        <v>42180</v>
      </c>
      <c r="J123" s="946">
        <f>_xll.qlRateHelperLatestDate(Trigger,$B123)</f>
        <v>50216</v>
      </c>
    </row>
    <row r="124" spans="2:10" x14ac:dyDescent="0.2">
      <c r="B124" s="949" t="str">
        <f>Swaps_3M!L32</f>
        <v>GBPSM3L23Y_Quote_rh#0001</v>
      </c>
      <c r="C124" s="299" t="str">
        <f>_xll.qlRateHelperQuoteName(,B124)</f>
        <v>GBPSM3L23Y_Quote</v>
      </c>
      <c r="D124" s="791">
        <f>_xll.qlRateHelperQuoteValue(Trigger,$B124)</f>
        <v>1E-4</v>
      </c>
      <c r="E124" s="791" t="e">
        <f ca="1">_xll.qlSwapRateHelperSpread($B124,Trigger)</f>
        <v>#NAME?</v>
      </c>
      <c r="F124" s="59" t="b">
        <v>0</v>
      </c>
      <c r="G124" s="59">
        <v>50</v>
      </c>
      <c r="H124" s="59">
        <v>1</v>
      </c>
      <c r="I124" s="947">
        <f>_xll.qlRateHelperEarliestDate(Trigger,$B124)</f>
        <v>42180</v>
      </c>
      <c r="J124" s="946">
        <f>_xll.qlRateHelperLatestDate(Trigger,$B124)</f>
        <v>50581</v>
      </c>
    </row>
    <row r="125" spans="2:10" x14ac:dyDescent="0.2">
      <c r="B125" s="949" t="str">
        <f>Swaps_3M!L33</f>
        <v>GBPSM3L24Y_Quote_rh#0001</v>
      </c>
      <c r="C125" s="299" t="str">
        <f>_xll.qlRateHelperQuoteName(,B125)</f>
        <v>GBPSM3L24Y_Quote</v>
      </c>
      <c r="D125" s="791">
        <f>_xll.qlRateHelperQuoteValue(Trigger,$B125)</f>
        <v>1E-4</v>
      </c>
      <c r="E125" s="791" t="e">
        <f ca="1">_xll.qlSwapRateHelperSpread($B125,Trigger)</f>
        <v>#NAME?</v>
      </c>
      <c r="F125" s="59" t="b">
        <v>0</v>
      </c>
      <c r="G125" s="59">
        <v>50</v>
      </c>
      <c r="H125" s="59">
        <v>1</v>
      </c>
      <c r="I125" s="947">
        <f>_xll.qlRateHelperEarliestDate(Trigger,$B125)</f>
        <v>42180</v>
      </c>
      <c r="J125" s="946">
        <f>_xll.qlRateHelperLatestDate(Trigger,$B125)</f>
        <v>50948</v>
      </c>
    </row>
    <row r="126" spans="2:10" x14ac:dyDescent="0.2">
      <c r="B126" s="949" t="str">
        <f>Swaps_3M!L34</f>
        <v>GBPSM3L25Y_Quote_rh#0001</v>
      </c>
      <c r="C126" s="299" t="str">
        <f>_xll.qlRateHelperQuoteName(,B126)</f>
        <v>GBPSM3L25Y_Quote</v>
      </c>
      <c r="D126" s="791">
        <f>_xll.qlRateHelperQuoteValue(Trigger,$B126)</f>
        <v>2.375E-2</v>
      </c>
      <c r="E126" s="791" t="e">
        <f ca="1">_xll.qlSwapRateHelperSpread($B126,Trigger)</f>
        <v>#NAME?</v>
      </c>
      <c r="F126" s="59" t="b">
        <v>1</v>
      </c>
      <c r="G126" s="59">
        <v>50</v>
      </c>
      <c r="H126" s="59">
        <v>1</v>
      </c>
      <c r="I126" s="947">
        <f>_xll.qlRateHelperEarliestDate(Trigger,$B126)</f>
        <v>42180</v>
      </c>
      <c r="J126" s="946">
        <f>_xll.qlRateHelperLatestDate(Trigger,$B126)</f>
        <v>51312</v>
      </c>
    </row>
    <row r="127" spans="2:10" x14ac:dyDescent="0.2">
      <c r="B127" s="949" t="str">
        <f>Swaps_3M!L35</f>
        <v>GBPSM3L26Y_Quote_rh#0001</v>
      </c>
      <c r="C127" s="299" t="str">
        <f>_xll.qlRateHelperQuoteName(,B127)</f>
        <v>GBPSM3L26Y_Quote</v>
      </c>
      <c r="D127" s="791">
        <f>_xll.qlRateHelperQuoteValue(Trigger,$B127)</f>
        <v>1E-4</v>
      </c>
      <c r="E127" s="791" t="e">
        <f ca="1">_xll.qlSwapRateHelperSpread($B127,Trigger)</f>
        <v>#NAME?</v>
      </c>
      <c r="F127" s="59" t="b">
        <v>0</v>
      </c>
      <c r="G127" s="59">
        <v>50</v>
      </c>
      <c r="H127" s="59">
        <v>1</v>
      </c>
      <c r="I127" s="947">
        <f>_xll.qlRateHelperEarliestDate(Trigger,$B127)</f>
        <v>42180</v>
      </c>
      <c r="J127" s="946">
        <f>_xll.qlRateHelperLatestDate(Trigger,$B127)</f>
        <v>51677</v>
      </c>
    </row>
    <row r="128" spans="2:10" x14ac:dyDescent="0.2">
      <c r="B128" s="949" t="str">
        <f>Swaps_3M!L36</f>
        <v>GBPSM3L27Y_Quote_rh#0001</v>
      </c>
      <c r="C128" s="299" t="str">
        <f>_xll.qlRateHelperQuoteName(,B128)</f>
        <v>GBPSM3L27Y_Quote</v>
      </c>
      <c r="D128" s="791">
        <f>_xll.qlRateHelperQuoteValue(Trigger,$B128)</f>
        <v>1E-4</v>
      </c>
      <c r="E128" s="791" t="e">
        <f ca="1">_xll.qlSwapRateHelperSpread($B128,Trigger)</f>
        <v>#NAME?</v>
      </c>
      <c r="F128" s="59" t="b">
        <v>0</v>
      </c>
      <c r="G128" s="59">
        <v>50</v>
      </c>
      <c r="H128" s="59">
        <v>1</v>
      </c>
      <c r="I128" s="947">
        <f>_xll.qlRateHelperEarliestDate(Trigger,$B128)</f>
        <v>42180</v>
      </c>
      <c r="J128" s="946">
        <f>_xll.qlRateHelperLatestDate(Trigger,$B128)</f>
        <v>52042</v>
      </c>
    </row>
    <row r="129" spans="2:10" x14ac:dyDescent="0.2">
      <c r="B129" s="949" t="str">
        <f>Swaps_3M!L37</f>
        <v>GBPSM3L28Y_Quote_rh#0001</v>
      </c>
      <c r="C129" s="299" t="str">
        <f>_xll.qlRateHelperQuoteName(,B129)</f>
        <v>GBPSM3L28Y_Quote</v>
      </c>
      <c r="D129" s="791">
        <f>_xll.qlRateHelperQuoteValue(Trigger,$B129)</f>
        <v>1E-4</v>
      </c>
      <c r="E129" s="791" t="e">
        <f ca="1">_xll.qlSwapRateHelperSpread($B129,Trigger)</f>
        <v>#NAME?</v>
      </c>
      <c r="F129" s="59" t="b">
        <v>0</v>
      </c>
      <c r="G129" s="59">
        <v>50</v>
      </c>
      <c r="H129" s="59">
        <v>1</v>
      </c>
      <c r="I129" s="947">
        <f>_xll.qlRateHelperEarliestDate(Trigger,$B129)</f>
        <v>42180</v>
      </c>
      <c r="J129" s="946">
        <f>_xll.qlRateHelperLatestDate(Trigger,$B129)</f>
        <v>52407</v>
      </c>
    </row>
    <row r="130" spans="2:10" x14ac:dyDescent="0.2">
      <c r="B130" s="949" t="str">
        <f>Swaps_3M!L38</f>
        <v>GBPSM3L29Y_Quote_rh#0001</v>
      </c>
      <c r="C130" s="299" t="str">
        <f>_xll.qlRateHelperQuoteName(,B130)</f>
        <v>GBPSM3L29Y_Quote</v>
      </c>
      <c r="D130" s="791">
        <f>_xll.qlRateHelperQuoteValue(Trigger,$B130)</f>
        <v>1E-4</v>
      </c>
      <c r="E130" s="791" t="e">
        <f ca="1">_xll.qlSwapRateHelperSpread($B130,Trigger)</f>
        <v>#NAME?</v>
      </c>
      <c r="F130" s="59" t="b">
        <v>0</v>
      </c>
      <c r="G130" s="59">
        <v>50</v>
      </c>
      <c r="H130" s="59">
        <v>1</v>
      </c>
      <c r="I130" s="947">
        <f>_xll.qlRateHelperEarliestDate(Trigger,$B130)</f>
        <v>42180</v>
      </c>
      <c r="J130" s="946">
        <f>_xll.qlRateHelperLatestDate(Trigger,$B130)</f>
        <v>52775</v>
      </c>
    </row>
    <row r="131" spans="2:10" x14ac:dyDescent="0.2">
      <c r="B131" s="949" t="str">
        <f>Swaps_3M!L39</f>
        <v>GBPSM3L30Y_Quote_rh#0001</v>
      </c>
      <c r="C131" s="299" t="str">
        <f>_xll.qlRateHelperQuoteName(,B131)</f>
        <v>GBPSM3L30Y_Quote</v>
      </c>
      <c r="D131" s="791">
        <f>_xll.qlRateHelperQuoteValue(Trigger,$B131)</f>
        <v>2.3650000000000001E-2</v>
      </c>
      <c r="E131" s="791" t="e">
        <f ca="1">_xll.qlSwapRateHelperSpread($B131,Trigger)</f>
        <v>#NAME?</v>
      </c>
      <c r="F131" s="59" t="b">
        <v>1</v>
      </c>
      <c r="G131" s="59">
        <v>50</v>
      </c>
      <c r="H131" s="59">
        <v>1</v>
      </c>
      <c r="I131" s="947">
        <f>_xll.qlRateHelperEarliestDate(Trigger,$B131)</f>
        <v>42180</v>
      </c>
      <c r="J131" s="946">
        <f>_xll.qlRateHelperLatestDate(Trigger,$B131)</f>
        <v>53139</v>
      </c>
    </row>
    <row r="132" spans="2:10" x14ac:dyDescent="0.2">
      <c r="B132" s="949" t="str">
        <f>Swaps_3M!L40</f>
        <v>GBPSM3L35Y_Quote_rh#0001</v>
      </c>
      <c r="C132" s="299" t="str">
        <f>_xll.qlRateHelperQuoteName(,B132)</f>
        <v>GBPSM3L35Y_Quote</v>
      </c>
      <c r="D132" s="791">
        <f>_xll.qlRateHelperQuoteValue(Trigger,$B132)</f>
        <v>1E-4</v>
      </c>
      <c r="E132" s="791" t="e">
        <f ca="1">_xll.qlSwapRateHelperSpread($B132,Trigger)</f>
        <v>#NAME?</v>
      </c>
      <c r="F132" s="59" t="b">
        <v>0</v>
      </c>
      <c r="G132" s="59">
        <v>50</v>
      </c>
      <c r="H132" s="59">
        <v>1</v>
      </c>
      <c r="I132" s="947">
        <f>_xll.qlRateHelperEarliestDate(Trigger,$B132)</f>
        <v>42180</v>
      </c>
      <c r="J132" s="946">
        <f>_xll.qlRateHelperLatestDate(Trigger,$B132)</f>
        <v>54966</v>
      </c>
    </row>
    <row r="133" spans="2:10" x14ac:dyDescent="0.2">
      <c r="B133" s="949" t="str">
        <f>Swaps_3M!L41</f>
        <v>GBPSM3L40Y_Quote_rh#0001</v>
      </c>
      <c r="C133" s="299" t="str">
        <f>_xll.qlRateHelperQuoteName(,B133)</f>
        <v>GBPSM3L40Y_Quote</v>
      </c>
      <c r="D133" s="791">
        <f>_xll.qlRateHelperQuoteValue(Trigger,$B133)</f>
        <v>2.3099999999999999E-2</v>
      </c>
      <c r="E133" s="791" t="e">
        <f ca="1">_xll.qlSwapRateHelperSpread($B133,Trigger)</f>
        <v>#NAME?</v>
      </c>
      <c r="F133" s="59" t="b">
        <v>1</v>
      </c>
      <c r="G133" s="59">
        <v>50</v>
      </c>
      <c r="H133" s="59">
        <v>1</v>
      </c>
      <c r="I133" s="947">
        <f>_xll.qlRateHelperEarliestDate(Trigger,$B133)</f>
        <v>42180</v>
      </c>
      <c r="J133" s="946">
        <f>_xll.qlRateHelperLatestDate(Trigger,$B133)</f>
        <v>56790</v>
      </c>
    </row>
    <row r="134" spans="2:10" x14ac:dyDescent="0.2">
      <c r="B134" s="949" t="str">
        <f>Swaps_3M!L42</f>
        <v>GBPSM3L50Y_Quote_rh#0001</v>
      </c>
      <c r="C134" s="299" t="str">
        <f>_xll.qlRateHelperQuoteName(,B134)</f>
        <v>GBPSM3L50Y_Quote</v>
      </c>
      <c r="D134" s="791">
        <f>_xll.qlRateHelperQuoteValue(Trigger,$B134)</f>
        <v>2.273E-2</v>
      </c>
      <c r="E134" s="791" t="e">
        <f ca="1">_xll.qlSwapRateHelperSpread($B134,Trigger)</f>
        <v>#NAME?</v>
      </c>
      <c r="F134" s="59" t="b">
        <v>1</v>
      </c>
      <c r="G134" s="59">
        <v>50</v>
      </c>
      <c r="H134" s="59">
        <v>1</v>
      </c>
      <c r="I134" s="947">
        <f>_xll.qlRateHelperEarliestDate(Trigger,$B134)</f>
        <v>42180</v>
      </c>
      <c r="J134" s="946">
        <f>_xll.qlRateHelperLatestDate(Trigger,$B134)</f>
        <v>60443</v>
      </c>
    </row>
    <row r="135" spans="2:10" x14ac:dyDescent="0.2">
      <c r="B135" s="948" t="str">
        <f>Swaps_3M!L43</f>
        <v>GBPSM3L60Y_Quote_rh#0001</v>
      </c>
      <c r="C135" s="956" t="str">
        <f>_xll.qlRateHelperQuoteName(,B135)</f>
        <v>GBPSM3L60Y_Quote</v>
      </c>
      <c r="D135" s="954">
        <f>_xll.qlRateHelperQuoteValue(Trigger,$B135)</f>
        <v>2.273E-2</v>
      </c>
      <c r="E135" s="954" t="e">
        <f ca="1">_xll.qlSwapRateHelperSpread($B135,Trigger)</f>
        <v>#NAME?</v>
      </c>
      <c r="F135" s="953" t="b">
        <v>1</v>
      </c>
      <c r="G135" s="953">
        <v>50</v>
      </c>
      <c r="H135" s="953">
        <v>1</v>
      </c>
      <c r="I135" s="952">
        <f>_xll.qlRateHelperEarliestDate(Trigger,$B135)</f>
        <v>42180</v>
      </c>
      <c r="J135" s="951">
        <f>_xll.qlRateHelperLatestDate(Trigger,$B135)</f>
        <v>64095</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30" t="s">
        <v>360</v>
      </c>
      <c r="B1" s="1931"/>
      <c r="D1" s="787" t="s">
        <v>359</v>
      </c>
      <c r="E1" s="786" t="s">
        <v>364</v>
      </c>
      <c r="F1" s="785" t="s">
        <v>357</v>
      </c>
      <c r="G1" s="785"/>
      <c r="H1" s="785" t="s">
        <v>356</v>
      </c>
      <c r="I1" s="784" t="s">
        <v>355</v>
      </c>
      <c r="J1" s="772">
        <f t="array" ref="J1:J126">_xll.qlPiecewiseYieldCurveData(,YieldCurve)</f>
        <v>1</v>
      </c>
      <c r="K1" s="772"/>
      <c r="L1" s="1538"/>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GBP1MD_SYNTH3M_Quote_rh</v>
      </c>
      <c r="E2" s="776" t="str">
        <f>SUBSTITUTE(_xll.qlRateHelperQuoteName(,D2),"6L","3LBASIS")</f>
        <v>GBP1MD_SYNTH3M_Quote</v>
      </c>
      <c r="F2" s="775">
        <f>_xll.qlRateHelperRate(,$D2)</f>
        <v>5.4650000000000002E-3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0.99952110616151901</v>
      </c>
      <c r="K2" s="772"/>
      <c r="L2" s="1538"/>
      <c r="M2" s="1451"/>
    </row>
    <row r="3" spans="1:13" x14ac:dyDescent="0.2">
      <c r="A3" s="780" t="s">
        <v>353</v>
      </c>
      <c r="B3" s="781">
        <v>0</v>
      </c>
      <c r="D3" s="776" t="str">
        <v>GBP2MD_SYNTH3M_Quote_rh</v>
      </c>
      <c r="E3" s="776" t="str">
        <f>SUBSTITUTE(_xll.qlRateHelperQuoteName(,D3),"6L","3LBASIS")</f>
        <v>GBP2MD_SYNTH3M_Quote</v>
      </c>
      <c r="F3" s="775">
        <f>_xll.qlRateHelperRate(,$D3)</f>
        <v>5.6189999999999999E-3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0.99906181526373161</v>
      </c>
      <c r="K3" s="772"/>
      <c r="L3" s="1538"/>
      <c r="M3" s="1451"/>
    </row>
    <row r="4" spans="1:13" x14ac:dyDescent="0.2">
      <c r="A4" s="780" t="s">
        <v>352</v>
      </c>
      <c r="B4" s="781">
        <v>1</v>
      </c>
      <c r="D4" s="776" t="str">
        <v>GBP3MD_SYNTH3M_Quote_rh</v>
      </c>
      <c r="E4" s="776" t="str">
        <f>SUBSTITUTE(_xll.qlRateHelperQuoteName(,D4),"6L","3LBASIS")</f>
        <v>GBP3MD_SYNTH3M_Quote</v>
      </c>
      <c r="F4" s="775">
        <f>_xll.qlRateHelperRate(,$D4)</f>
        <v>5.7499999999999999E-3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0.9985527824057735</v>
      </c>
      <c r="K4" s="772"/>
      <c r="L4" s="1538"/>
      <c r="M4" s="1451"/>
    </row>
    <row r="5" spans="1:13" x14ac:dyDescent="0.2">
      <c r="A5" s="780" t="s">
        <v>351</v>
      </c>
      <c r="B5" s="779" t="s">
        <v>350</v>
      </c>
      <c r="D5" s="776" t="str">
        <v>GBPFUT3MU5ConvAdj_Quote_rh</v>
      </c>
      <c r="E5" s="776" t="str">
        <f>SUBSTITUTE(_xll.qlRateHelperQuoteName(,D5),"6L","3LBASIS")</f>
        <v>GBPFUT3MU5_Quote</v>
      </c>
      <c r="F5" s="775">
        <f>_xll.qlRateHelperRate(,$D5)</f>
        <v>6.4437900350476848E-3</v>
      </c>
      <c r="G5" s="775" t="str">
        <f ca="1">IF(ISERROR(_xll.qlSwapRateHelperSpread($D5)),IF(ISERROR(_xll.qlFuturesRateHelperConvexityAdjustment($D5)),"--",_xll.qlFuturesRateHelperConvexityAdjustment($D5)),_xll.qlSwapRateHelperSpread($D5))</f>
        <v>--</v>
      </c>
      <c r="H5" s="774">
        <f>_xll.qlRateHelperEarliestDate(,$D5)</f>
        <v>42263</v>
      </c>
      <c r="I5" s="773">
        <f>_xll.qlRateHelperLatestDate(,$D5)</f>
        <v>42354</v>
      </c>
      <c r="J5" s="772">
        <v>0.99710029565813163</v>
      </c>
      <c r="K5" s="772"/>
      <c r="L5" s="1538"/>
      <c r="M5" s="1451"/>
    </row>
    <row r="6" spans="1:13" x14ac:dyDescent="0.2">
      <c r="D6" s="776" t="str">
        <v>GBPFUT3MZ5ConvAdj_Quote_rh</v>
      </c>
      <c r="E6" s="776" t="str">
        <f>SUBSTITUTE(_xll.qlRateHelperQuoteName(,D6),"6L","3LBASIS")</f>
        <v>GBPFUT3MZ5_Quote</v>
      </c>
      <c r="F6" s="775">
        <f>_xll.qlRateHelperRate(,$D6)</f>
        <v>7.7326240144268499E-3</v>
      </c>
      <c r="G6" s="775" t="str">
        <f ca="1">IF(ISERROR(_xll.qlSwapRateHelperSpread($D6)),IF(ISERROR(_xll.qlFuturesRateHelperConvexityAdjustment($D6)),"--",_xll.qlFuturesRateHelperConvexityAdjustment($D6)),_xll.qlSwapRateHelperSpread($D6))</f>
        <v>--</v>
      </c>
      <c r="H6" s="774">
        <f>_xll.qlRateHelperEarliestDate(,$D6)</f>
        <v>42354</v>
      </c>
      <c r="I6" s="773">
        <f>_xll.qlRateHelperLatestDate(,$D6)</f>
        <v>42445</v>
      </c>
      <c r="J6" s="772">
        <v>0.99518172493060431</v>
      </c>
      <c r="K6" s="772"/>
      <c r="L6" s="1538"/>
    </row>
    <row r="7" spans="1:13" x14ac:dyDescent="0.2">
      <c r="D7" s="776" t="str">
        <v>GBPFUT3MH6ConvAdj_Quote_rh</v>
      </c>
      <c r="E7" s="776" t="str">
        <f>SUBSTITUTE(_xll.qlRateHelperQuoteName(,D7),"6L","3LBASIS")</f>
        <v>GBPFUT3MH6_Quote</v>
      </c>
      <c r="F7" s="775">
        <f>_xll.qlRateHelperRate(,$D7)</f>
        <v>9.3168464721578859E-3</v>
      </c>
      <c r="G7" s="775" t="str">
        <f ca="1">IF(ISERROR(_xll.qlSwapRateHelperSpread($D7)),IF(ISERROR(_xll.qlFuturesRateHelperConvexityAdjustment($D7)),"--",_xll.qlFuturesRateHelperConvexityAdjustment($D7)),_xll.qlSwapRateHelperSpread($D7))</f>
        <v>--</v>
      </c>
      <c r="H7" s="774">
        <f>_xll.qlRateHelperEarliestDate(,$D7)</f>
        <v>42445</v>
      </c>
      <c r="I7" s="773">
        <f>_xll.qlRateHelperLatestDate(,$D7)</f>
        <v>42537</v>
      </c>
      <c r="J7" s="772">
        <v>0.99285015947711142</v>
      </c>
      <c r="K7" s="772"/>
      <c r="L7" s="1538"/>
    </row>
    <row r="8" spans="1:13" x14ac:dyDescent="0.2">
      <c r="D8" s="776" t="str">
        <v>GBPFUT3MM6ConvAdj_Quote_rh</v>
      </c>
      <c r="E8" s="776" t="str">
        <f>SUBSTITUTE(_xll.qlRateHelperQuoteName(,D8),"6L","3LBASIS")</f>
        <v>GBPFUT3MM6_Quote</v>
      </c>
      <c r="F8" s="775">
        <f>_xll.qlRateHelperRate(,$D8)</f>
        <v>1.0996795529662219E-2</v>
      </c>
      <c r="G8" s="775" t="str">
        <f ca="1">IF(ISERROR(_xll.qlSwapRateHelperSpread($D8)),IF(ISERROR(_xll.qlFuturesRateHelperConvexityAdjustment($D8)),"--",_xll.qlFuturesRateHelperConvexityAdjustment($D8)),_xll.qlSwapRateHelperSpread($D8))</f>
        <v>--</v>
      </c>
      <c r="H8" s="774">
        <f>_xll.qlRateHelperEarliestDate(,$D8)</f>
        <v>42536</v>
      </c>
      <c r="I8" s="773">
        <f>_xll.qlRateHelperLatestDate(,$D8)</f>
        <v>42628</v>
      </c>
      <c r="J8" s="772">
        <v>0.99013329438487141</v>
      </c>
      <c r="K8" s="772"/>
      <c r="L8" s="1538"/>
    </row>
    <row r="9" spans="1:13" x14ac:dyDescent="0.2">
      <c r="D9" s="776" t="str">
        <v>GBPFUT3MU6ConvAdj_Quote_rh</v>
      </c>
      <c r="E9" s="776" t="str">
        <f>SUBSTITUTE(_xll.qlRateHelperQuoteName(,D9),"6L","3LBASIS")</f>
        <v>GBPFUT3MU6_Quote</v>
      </c>
      <c r="F9" s="775">
        <f>_xll.qlRateHelperRate(,$D9)</f>
        <v>1.2770670507288206E-2</v>
      </c>
      <c r="G9" s="775" t="str">
        <f ca="1">IF(ISERROR(_xll.qlSwapRateHelperSpread($D9)),IF(ISERROR(_xll.qlFuturesRateHelperConvexityAdjustment($D9)),"--",_xll.qlFuturesRateHelperConvexityAdjustment($D9)),_xll.qlSwapRateHelperSpread($D9))</f>
        <v>--</v>
      </c>
      <c r="H9" s="774">
        <f>_xll.qlRateHelperEarliestDate(,$D9)</f>
        <v>42634</v>
      </c>
      <c r="I9" s="773">
        <f>_xll.qlRateHelperLatestDate(,$D9)</f>
        <v>42725</v>
      </c>
      <c r="J9" s="772">
        <v>0.98679821211230878</v>
      </c>
      <c r="K9" s="772"/>
      <c r="L9" s="1538"/>
    </row>
    <row r="10" spans="1:13" x14ac:dyDescent="0.2">
      <c r="D10" s="776" t="str">
        <v>GBPFUT3MZ6ConvAdj_Quote_rh</v>
      </c>
      <c r="E10" s="776" t="str">
        <f>SUBSTITUTE(_xll.qlRateHelperQuoteName(,D10),"6L","3LBASIS")</f>
        <v>GBPFUT3MZ6_Quote</v>
      </c>
      <c r="F10" s="775">
        <f>_xll.qlRateHelperRate(,$D10)</f>
        <v>1.4442184262253761E-2</v>
      </c>
      <c r="G10" s="775" t="str">
        <f ca="1">IF(ISERROR(_xll.qlSwapRateHelperSpread($D10)),IF(ISERROR(_xll.qlFuturesRateHelperConvexityAdjustment($D10)),"--",_xll.qlFuturesRateHelperConvexityAdjustment($D10)),_xll.qlSwapRateHelperSpread($D10))</f>
        <v>--</v>
      </c>
      <c r="H10" s="774">
        <f>_xll.qlRateHelperEarliestDate(,$D10)</f>
        <v>42725</v>
      </c>
      <c r="I10" s="773">
        <f>_xll.qlRateHelperLatestDate(,$D10)</f>
        <v>42815</v>
      </c>
      <c r="J10" s="772">
        <v>0.98329660780684136</v>
      </c>
      <c r="K10" s="772"/>
      <c r="L10" s="1538"/>
      <c r="M10" s="1451"/>
    </row>
    <row r="11" spans="1:13" x14ac:dyDescent="0.2">
      <c r="D11" s="776" t="str">
        <v>GBPFUT3MH7ConvAdj_Quote_rh</v>
      </c>
      <c r="E11" s="776" t="str">
        <f>SUBSTITUTE(_xll.qlRateHelperQuoteName(,D11),"6L","3LBASIS")</f>
        <v>GBPFUT3MH7_Quote</v>
      </c>
      <c r="F11" s="1896">
        <v>0.02</v>
      </c>
      <c r="G11" s="775" t="str">
        <f ca="1">IF(ISERROR(_xll.qlSwapRateHelperSpread($D11)),IF(ISERROR(_xll.qlFuturesRateHelperConvexityAdjustment($D11)),"--",_xll.qlFuturesRateHelperConvexityAdjustment($D11)),_xll.qlSwapRateHelperSpread($D11))</f>
        <v>--</v>
      </c>
      <c r="H11" s="774">
        <f>_xll.qlRateHelperEarliestDate(,$D11)</f>
        <v>42809</v>
      </c>
      <c r="I11" s="773">
        <f>_xll.qlRateHelperLatestDate(,$D11)</f>
        <v>42901</v>
      </c>
      <c r="J11" s="772">
        <v>0.97961321500349208</v>
      </c>
      <c r="K11" s="772"/>
      <c r="L11" s="1538"/>
      <c r="M11" s="1451"/>
    </row>
    <row r="12" spans="1:13" x14ac:dyDescent="0.2">
      <c r="A12" s="1539"/>
      <c r="D12" s="776" t="str">
        <v>GBPFUT3MM7ConvAdj_Quote_rh</v>
      </c>
      <c r="E12" s="776" t="str">
        <f>SUBSTITUTE(_xll.qlRateHelperQuoteName(,D12),"6L","3LBASIS")</f>
        <v>GBPFUT3MM7_Quote</v>
      </c>
      <c r="F12" s="775">
        <f>_xll.qlRateHelperRate(,$D12)</f>
        <v>1.7171788492822585E-2</v>
      </c>
      <c r="G12" s="775" t="str">
        <f ca="1">IF(ISERROR(_xll.qlSwapRateHelperSpread($D12)),IF(ISERROR(_xll.qlFuturesRateHelperConvexityAdjustment($D12)),"--",_xll.qlFuturesRateHelperConvexityAdjustment($D12)),_xll.qlSwapRateHelperSpread($D12))</f>
        <v>--</v>
      </c>
      <c r="H12" s="774">
        <f>_xll.qlRateHelperEarliestDate(,$D12)</f>
        <v>42907</v>
      </c>
      <c r="I12" s="773">
        <f>_xll.qlRateHelperLatestDate(,$D12)</f>
        <v>42999</v>
      </c>
      <c r="J12" s="772">
        <v>0.97512552141276498</v>
      </c>
      <c r="K12" s="772"/>
      <c r="L12" s="1538"/>
      <c r="M12" s="1451"/>
    </row>
    <row r="13" spans="1:13" x14ac:dyDescent="0.2">
      <c r="A13" s="1539"/>
      <c r="D13" s="776" t="str">
        <v>GBPSM3L3Y_Quote_rh</v>
      </c>
      <c r="E13" s="776" t="str">
        <f>SUBSTITUTE(_xll.qlRateHelperQuoteName(,D13),"6L","3LBASIS")</f>
        <v>GBPSM3L3Y_Quote</v>
      </c>
      <c r="F13" s="775">
        <f>_xll.qlRateHelperRate(,$D13)</f>
        <v>1.3100000000000001E-2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43276</v>
      </c>
      <c r="J13" s="772">
        <v>0.9614017418735028</v>
      </c>
      <c r="K13" s="772"/>
      <c r="L13" s="1538"/>
      <c r="M13" s="1451"/>
    </row>
    <row r="14" spans="1:13" x14ac:dyDescent="0.2">
      <c r="D14" s="776" t="str">
        <v>GBPSM3L4Y_Quote_rh</v>
      </c>
      <c r="E14" s="776" t="str">
        <f>SUBSTITUTE(_xll.qlRateHelperQuoteName(,D14),"6L","3LBASIS")</f>
        <v>GBPSM3L4Y_Quote</v>
      </c>
      <c r="F14" s="775">
        <f>_xll.qlRateHelperRate(,$D14)</f>
        <v>1.5059999999999997E-2</v>
      </c>
      <c r="G14" s="775" t="str">
        <f ca="1">IF(ISERROR(_xll.qlSwapRateHelperSpread($D14)),IF(ISERROR(_xll.qlFuturesRateHelperConvexityAdjustment($D14)),"--",_xll.qlFuturesRateHelperConvexityAdjustment($D14)),_xll.qlSwapRateHelperSpread($D14))</f>
        <v>--</v>
      </c>
      <c r="H14" s="774">
        <f>_xll.qlRateHelperEarliestDate(,$D14)</f>
        <v>42180</v>
      </c>
      <c r="I14" s="773">
        <f>_xll.qlRateHelperLatestDate(,$D14)</f>
        <v>43641</v>
      </c>
      <c r="J14" s="772">
        <v>0.9413725616202242</v>
      </c>
      <c r="K14" s="772"/>
      <c r="L14" s="1538"/>
      <c r="M14" s="1451"/>
    </row>
    <row r="15" spans="1:13" x14ac:dyDescent="0.2">
      <c r="D15" s="776" t="str">
        <v>GBPSM3L5Y_Quote_rh</v>
      </c>
      <c r="E15" s="776" t="str">
        <f>SUBSTITUTE(_xll.qlRateHelperQuoteName(,D15),"6L","3LBASIS")</f>
        <v>GBPSM3L5Y_Quote</v>
      </c>
      <c r="F15" s="775">
        <f>_xll.qlRateHelperRate(,$D15)</f>
        <v>1.6589999999999997E-2</v>
      </c>
      <c r="G15" s="775" t="str">
        <f ca="1">IF(ISERROR(_xll.qlSwapRateHelperSpread($D15)),IF(ISERROR(_xll.qlFuturesRateHelperConvexityAdjustment($D15)),"--",_xll.qlFuturesRateHelperConvexityAdjustment($D15)),_xll.qlSwapRateHelperSpread($D15))</f>
        <v>--</v>
      </c>
      <c r="H15" s="774">
        <f>_xll.qlRateHelperEarliestDate(,$D15)</f>
        <v>42180</v>
      </c>
      <c r="I15" s="773">
        <f>_xll.qlRateHelperLatestDate(,$D15)</f>
        <v>44007</v>
      </c>
      <c r="J15" s="772">
        <v>0.92002173550783684</v>
      </c>
      <c r="K15" s="772"/>
      <c r="L15" s="1538"/>
      <c r="M15" s="1451"/>
    </row>
    <row r="16" spans="1:13" x14ac:dyDescent="0.2">
      <c r="D16" s="776" t="str">
        <v>GBPSM3L6Y_Quote_rh</v>
      </c>
      <c r="E16" s="776" t="str">
        <f>SUBSTITUTE(_xll.qlRateHelperQuoteName(,D16),"6L","3LBASIS")</f>
        <v>GBPSM3L6Y_Quote</v>
      </c>
      <c r="F16" s="775">
        <f>_xll.qlRateHelperRate(,$D16)</f>
        <v>1.7810000000000003E-2</v>
      </c>
      <c r="G16" s="775" t="str">
        <f ca="1">IF(ISERROR(_xll.qlSwapRateHelperSpread($D16)),IF(ISERROR(_xll.qlFuturesRateHelperConvexityAdjustment($D16)),"--",_xll.qlFuturesRateHelperConvexityAdjustment($D16)),_xll.qlSwapRateHelperSpread($D16))</f>
        <v>--</v>
      </c>
      <c r="H16" s="774">
        <f>_xll.qlRateHelperEarliestDate(,$D16)</f>
        <v>42180</v>
      </c>
      <c r="I16" s="773">
        <f>_xll.qlRateHelperLatestDate(,$D16)</f>
        <v>44372</v>
      </c>
      <c r="J16" s="772">
        <v>0.89804751654079884</v>
      </c>
      <c r="K16" s="772"/>
      <c r="L16" s="1538"/>
      <c r="M16" s="1451"/>
    </row>
    <row r="17" spans="4:13" x14ac:dyDescent="0.2">
      <c r="D17" s="776" t="str">
        <v>GBPSM3L7Y_Quote_rh</v>
      </c>
      <c r="E17" s="776" t="str">
        <f>SUBSTITUTE(_xll.qlRateHelperQuoteName(,D17),"6L","3LBASIS")</f>
        <v>GBPSM3L7Y_Quote</v>
      </c>
      <c r="F17" s="775">
        <f>_xll.qlRateHelperRate(,$D17)</f>
        <v>1.8860000000000002E-2</v>
      </c>
      <c r="G17" s="775" t="str">
        <f ca="1">IF(ISERROR(_xll.qlSwapRateHelperSpread($D17)),IF(ISERROR(_xll.qlFuturesRateHelperConvexityAdjustment($D17)),"--",_xll.qlFuturesRateHelperConvexityAdjustment($D17)),_xll.qlSwapRateHelperSpread($D17))</f>
        <v>--</v>
      </c>
      <c r="H17" s="774">
        <f>_xll.qlRateHelperEarliestDate(,$D17)</f>
        <v>42180</v>
      </c>
      <c r="I17" s="773">
        <f>_xll.qlRateHelperLatestDate(,$D17)</f>
        <v>44739</v>
      </c>
      <c r="J17" s="772">
        <v>0.87532947292394803</v>
      </c>
      <c r="K17" s="772"/>
      <c r="L17" s="1538"/>
      <c r="M17" s="1451"/>
    </row>
    <row r="18" spans="4:13" x14ac:dyDescent="0.2">
      <c r="D18" s="776" t="str">
        <v>GBPSM3L8Y_Quote_rh</v>
      </c>
      <c r="E18" s="776" t="str">
        <f>SUBSTITUTE(_xll.qlRateHelperQuoteName(,D18),"6L","3LBASIS")</f>
        <v>GBPSM3L8Y_Quote</v>
      </c>
      <c r="F18" s="775">
        <f>_xll.qlRateHelperRate(,$D18)</f>
        <v>1.9729999999999998E-2</v>
      </c>
      <c r="G18" s="775" t="str">
        <f ca="1">IF(ISERROR(_xll.qlSwapRateHelperSpread($D18)),IF(ISERROR(_xll.qlFuturesRateHelperConvexityAdjustment($D18)),"--",_xll.qlFuturesRateHelperConvexityAdjustment($D18)),_xll.qlSwapRateHelperSpread($D18))</f>
        <v>--</v>
      </c>
      <c r="H18" s="774">
        <f>_xll.qlRateHelperEarliestDate(,$D18)</f>
        <v>42180</v>
      </c>
      <c r="I18" s="773">
        <f>_xll.qlRateHelperLatestDate(,$D18)</f>
        <v>45103</v>
      </c>
      <c r="J18" s="772">
        <v>0.85268997413743142</v>
      </c>
      <c r="K18" s="772"/>
      <c r="L18" s="1538"/>
      <c r="M18" s="1451"/>
    </row>
    <row r="19" spans="4:13" x14ac:dyDescent="0.2">
      <c r="D19" s="776" t="str">
        <v>GBPSM3L9Y_Quote_rh</v>
      </c>
      <c r="E19" s="776" t="str">
        <f>SUBSTITUTE(_xll.qlRateHelperQuoteName(,D19),"6L","3LBASIS")</f>
        <v>GBPSM3L9Y_Quote</v>
      </c>
      <c r="F19" s="775">
        <f>_xll.qlRateHelperRate(,$D19)</f>
        <v>2.043E-2</v>
      </c>
      <c r="G19" s="775" t="str">
        <f ca="1">IF(ISERROR(_xll.qlSwapRateHelperSpread($D19)),IF(ISERROR(_xll.qlFuturesRateHelperConvexityAdjustment($D19)),"--",_xll.qlFuturesRateHelperConvexityAdjustment($D19)),_xll.qlSwapRateHelperSpread($D19))</f>
        <v>--</v>
      </c>
      <c r="H19" s="774">
        <f>_xll.qlRateHelperEarliestDate(,$D19)</f>
        <v>42180</v>
      </c>
      <c r="I19" s="773">
        <f>_xll.qlRateHelperLatestDate(,$D19)</f>
        <v>45468</v>
      </c>
      <c r="J19" s="772">
        <v>0.83038531976752739</v>
      </c>
      <c r="K19" s="772"/>
      <c r="L19" s="1538"/>
      <c r="M19" s="1451"/>
    </row>
    <row r="20" spans="4:13" x14ac:dyDescent="0.2">
      <c r="D20" s="776" t="str">
        <v>GBPSM3L10Y_Quote_rh</v>
      </c>
      <c r="E20" s="776" t="str">
        <f>SUBSTITUTE(_xll.qlRateHelperQuoteName(,D20),"6L","3LBASIS")</f>
        <v>GBPSM3L10Y_Quote</v>
      </c>
      <c r="F20" s="775">
        <f>_xll.qlRateHelperRate(,$D20)</f>
        <v>2.1029999999999997E-2</v>
      </c>
      <c r="G20" s="775" t="str">
        <f ca="1">IF(ISERROR(_xll.qlSwapRateHelperSpread($D20)),IF(ISERROR(_xll.qlFuturesRateHelperConvexityAdjustment($D20)),"--",_xll.qlFuturesRateHelperConvexityAdjustment($D20)),_xll.qlSwapRateHelperSpread($D20))</f>
        <v>--</v>
      </c>
      <c r="H20" s="774">
        <f>_xll.qlRateHelperEarliestDate(,$D20)</f>
        <v>42180</v>
      </c>
      <c r="I20" s="773">
        <f>_xll.qlRateHelperLatestDate(,$D20)</f>
        <v>45833</v>
      </c>
      <c r="J20" s="772">
        <v>0.80828976273585884</v>
      </c>
      <c r="K20" s="772"/>
      <c r="L20" s="1538"/>
      <c r="M20" s="1451"/>
    </row>
    <row r="21" spans="4:13" x14ac:dyDescent="0.2">
      <c r="D21" s="776" t="str">
        <v>GBPSM3L12Y_Quote_rh</v>
      </c>
      <c r="E21" s="776" t="str">
        <f>SUBSTITUTE(_xll.qlRateHelperQuoteName(,D21),"6L","3LBASIS")</f>
        <v>GBPSM3L12Y_Quote</v>
      </c>
      <c r="F21" s="775">
        <f>_xll.qlRateHelperRate(,$D21)</f>
        <v>2.2009999999999995E-2</v>
      </c>
      <c r="G21" s="775" t="str">
        <f ca="1">IF(ISERROR(_xll.qlSwapRateHelperSpread($D21)),IF(ISERROR(_xll.qlFuturesRateHelperConvexityAdjustment($D21)),"--",_xll.qlFuturesRateHelperConvexityAdjustment($D21)),_xll.qlSwapRateHelperSpread($D21))</f>
        <v>--</v>
      </c>
      <c r="H21" s="774">
        <f>_xll.qlRateHelperEarliestDate(,$D21)</f>
        <v>42180</v>
      </c>
      <c r="I21" s="773">
        <f>_xll.qlRateHelperLatestDate(,$D21)</f>
        <v>46563</v>
      </c>
      <c r="J21" s="772">
        <v>0.76497161984198814</v>
      </c>
      <c r="K21" s="772"/>
      <c r="L21" s="1538"/>
      <c r="M21" s="1451"/>
    </row>
    <row r="22" spans="4:13" x14ac:dyDescent="0.2">
      <c r="D22" s="776" t="str">
        <v>GBPSM3L15Y_Quote_rh</v>
      </c>
      <c r="E22" s="776" t="str">
        <f>SUBSTITUTE(_xll.qlRateHelperQuoteName(,D22),"6L","3LBASIS")</f>
        <v>GBPSM3L15Y_Quote</v>
      </c>
      <c r="F22" s="775">
        <f>_xll.qlRateHelperRate(,$D22)</f>
        <v>2.3040000000000001E-2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47659</v>
      </c>
      <c r="J22" s="772">
        <v>0.70356297875361451</v>
      </c>
      <c r="K22" s="772"/>
      <c r="L22" s="1538"/>
      <c r="M22" s="1451"/>
    </row>
    <row r="23" spans="4:13" x14ac:dyDescent="0.2">
      <c r="D23" s="776" t="str">
        <v>GBPSM3L20Y_Quote_rh</v>
      </c>
      <c r="E23" s="776" t="str">
        <f>SUBSTITUTE(_xll.qlRateHelperQuoteName(,D23),"6L","3LBASIS")</f>
        <v>GBPSM3L20Y_Quote</v>
      </c>
      <c r="F23" s="775">
        <f>_xll.qlRateHelperRate(,$D23)</f>
        <v>2.368E-2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49485</v>
      </c>
      <c r="J23" s="772">
        <v>0.61776472511136338</v>
      </c>
      <c r="K23" s="772"/>
      <c r="L23" s="1538"/>
      <c r="M23" s="1451"/>
    </row>
    <row r="24" spans="4:13" x14ac:dyDescent="0.2">
      <c r="D24" s="776" t="str">
        <v>GBPSM3L25Y_Quote_rh</v>
      </c>
      <c r="E24" s="776" t="str">
        <f>SUBSTITUTE(_xll.qlRateHelperQuoteName(,D24),"6L","3LBASIS")</f>
        <v>GBPSM3L25Y_Quote</v>
      </c>
      <c r="F24" s="775">
        <f>_xll.qlRateHelperRate(,$D24)</f>
        <v>2.375E-2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51312</v>
      </c>
      <c r="J24" s="772">
        <v>0.54788593666308216</v>
      </c>
      <c r="K24" s="772"/>
      <c r="L24" s="1538"/>
      <c r="M24" s="1451"/>
    </row>
    <row r="25" spans="4:13" x14ac:dyDescent="0.2">
      <c r="D25" s="776" t="str">
        <v>GBPSM3L30Y_Quote_rh</v>
      </c>
      <c r="E25" s="776" t="str">
        <f>SUBSTITUTE(_xll.qlRateHelperQuoteName(,D25),"6L","3LBASIS")</f>
        <v>GBPSM3L30Y_Quote</v>
      </c>
      <c r="F25" s="775">
        <f>_xll.qlRateHelperRate(,$D25)</f>
        <v>2.3650000000000001E-2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53139</v>
      </c>
      <c r="J25" s="772">
        <v>0.48887773357412223</v>
      </c>
      <c r="K25" s="772"/>
      <c r="L25" s="1538"/>
      <c r="M25" s="1451"/>
    </row>
    <row r="26" spans="4:13" x14ac:dyDescent="0.2">
      <c r="D26" s="776" t="str">
        <v>GBPSM3L40Y_Quote_rh</v>
      </c>
      <c r="E26" s="776" t="str">
        <f>SUBSTITUTE(_xll.qlRateHelperQuoteName(,D26),"6L","3LBASIS")</f>
        <v>GBPSM3L40Y_Quote</v>
      </c>
      <c r="F26" s="775">
        <f>_xll.qlRateHelperRate(,$D26)</f>
        <v>2.3099999999999999E-2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56790</v>
      </c>
      <c r="J26" s="772">
        <v>0.39923599331894999</v>
      </c>
      <c r="K26" s="772"/>
      <c r="L26" s="1538"/>
      <c r="M26" s="1451"/>
    </row>
    <row r="27" spans="4:13" x14ac:dyDescent="0.2">
      <c r="D27" s="776" t="str">
        <v>GBPSM3L50Y_Quote_rh</v>
      </c>
      <c r="E27" s="776" t="str">
        <f>SUBSTITUTE(_xll.qlRateHelperQuoteName(,D27),"6L","3LBASIS")</f>
        <v>GBPSM3L50Y_Quote</v>
      </c>
      <c r="F27" s="775">
        <f>_xll.qlRateHelperRate(,$D27)</f>
        <v>2.273E-2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60443</v>
      </c>
      <c r="J27" s="772">
        <v>0.32682959295412223</v>
      </c>
      <c r="K27" s="772"/>
      <c r="L27" s="1538"/>
      <c r="M27" s="1451"/>
    </row>
    <row r="28" spans="4:13" x14ac:dyDescent="0.2">
      <c r="D28" s="776" t="str">
        <v>GBPSM3L60Y_Quote_rh</v>
      </c>
      <c r="E28" s="776" t="str">
        <f>SUBSTITUTE(_xll.qlRateHelperQuoteName(,D28),"6L","3LBASIS")</f>
        <v>GBPSM3L60Y_Quote</v>
      </c>
      <c r="F28" s="775">
        <f>_xll.qlRateHelperRate(,$D28)</f>
        <v>2.273E-2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64095</v>
      </c>
      <c r="J28" s="772">
        <v>0.26058193756279907</v>
      </c>
      <c r="K28" s="772"/>
      <c r="L28" s="1538"/>
      <c r="M28" s="1451"/>
    </row>
    <row r="29" spans="4:13" x14ac:dyDescent="0.2">
      <c r="D29" s="776" t="e">
        <v>#N/A</v>
      </c>
      <c r="E29" s="776" t="e">
        <f>SUBSTITUTE(_xll.qlRateHelperQuoteName(,D29),"6L","3LBASIS")</f>
        <v>#VALUE!</v>
      </c>
      <c r="F29" s="775" t="e">
        <f>_xll.qlRateHelperRate(,$D29)</f>
        <v>#VALUE!</v>
      </c>
      <c r="G29" s="775" t="str">
        <f ca="1">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#N/A</v>
      </c>
      <c r="K29" s="772"/>
      <c r="L29" s="1538"/>
      <c r="M29" s="1451"/>
    </row>
    <row r="30" spans="4:13" x14ac:dyDescent="0.2">
      <c r="D30" s="776" t="e">
        <v>#N/A</v>
      </c>
      <c r="E30" s="776" t="e">
        <f>SUBSTITUTE(_xll.qlRateHelperQuoteName(,D30),"6L","3LBASIS")</f>
        <v>#VALUE!</v>
      </c>
      <c r="F30" s="775" t="e">
        <f>_xll.qlRateHelperRate(,$D30)</f>
        <v>#VALUE!</v>
      </c>
      <c r="G30" s="775" t="str">
        <f ca="1">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#N/A</v>
      </c>
      <c r="K30" s="772"/>
      <c r="L30" s="1538"/>
    </row>
    <row r="31" spans="4:13" x14ac:dyDescent="0.2">
      <c r="D31" s="776" t="e">
        <v>#N/A</v>
      </c>
      <c r="E31" s="776" t="e">
        <f>SUBSTITUTE(_xll.qlRateHelperQuoteName(,D31),"6L","3LBASIS")</f>
        <v>#VALUE!</v>
      </c>
      <c r="F31" s="775" t="e">
        <f>_xll.qlRateHelperRate(,$D31)</f>
        <v>#VALUE!</v>
      </c>
      <c r="G31" s="775" t="str">
        <f ca="1">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#N/A</v>
      </c>
      <c r="K31" s="772"/>
      <c r="L31" s="1538"/>
    </row>
    <row r="32" spans="4:13" x14ac:dyDescent="0.2">
      <c r="D32" s="776" t="e">
        <v>#N/A</v>
      </c>
      <c r="E32" s="776" t="e">
        <f>SUBSTITUTE(_xll.qlRateHelperQuoteName(,D32),"6L","3LBASIS")</f>
        <v>#VALUE!</v>
      </c>
      <c r="F32" s="775" t="e">
        <f>_xll.qlRateHelperRate(,$D32)</f>
        <v>#VALUE!</v>
      </c>
      <c r="G32" s="775" t="str">
        <f ca="1">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#N/A</v>
      </c>
      <c r="K32" s="772"/>
      <c r="L32" s="1538"/>
    </row>
    <row r="33" spans="4:12" x14ac:dyDescent="0.2">
      <c r="D33" s="776" t="e">
        <v>#N/A</v>
      </c>
      <c r="E33" s="776" t="e">
        <f>SUBSTITUTE(_xll.qlRateHelperQuoteName(,D33),"6L","3LBASIS")</f>
        <v>#VALUE!</v>
      </c>
      <c r="F33" s="775" t="e">
        <f>_xll.qlRateHelperRate(,$D33)</f>
        <v>#VALUE!</v>
      </c>
      <c r="G33" s="775" t="str">
        <f ca="1">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#N/A</v>
      </c>
      <c r="K33" s="772"/>
      <c r="L33" s="1538"/>
    </row>
    <row r="34" spans="4:12" x14ac:dyDescent="0.2">
      <c r="D34" s="776" t="e">
        <v>#N/A</v>
      </c>
      <c r="E34" s="776" t="e">
        <f>SUBSTITUTE(_xll.qlRateHelperQuoteName(,D34),"6L","3LBASIS")</f>
        <v>#VALUE!</v>
      </c>
      <c r="F34" s="775" t="e">
        <f>_xll.qlRateHelperRate(,$D34)</f>
        <v>#VALUE!</v>
      </c>
      <c r="G34" s="775" t="str">
        <f ca="1">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#N/A</v>
      </c>
      <c r="K34" s="772"/>
      <c r="L34" s="1538"/>
    </row>
    <row r="35" spans="4:12" x14ac:dyDescent="0.2">
      <c r="D35" s="776" t="e">
        <v>#N/A</v>
      </c>
      <c r="E35" s="776" t="e">
        <f>SUBSTITUTE(_xll.qlRateHelperQuoteName(,D35),"6L","3LBASIS")</f>
        <v>#VALUE!</v>
      </c>
      <c r="F35" s="775" t="e">
        <f>_xll.qlRateHelperRate(,$D35)</f>
        <v>#VALUE!</v>
      </c>
      <c r="G35" s="775" t="str">
        <f ca="1">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#N/A</v>
      </c>
      <c r="K35" s="772"/>
      <c r="L35" s="1538"/>
    </row>
    <row r="36" spans="4:12" x14ac:dyDescent="0.2">
      <c r="D36" s="776" t="e">
        <v>#N/A</v>
      </c>
      <c r="E36" s="776" t="e">
        <f>SUBSTITUTE(_xll.qlRateHelperQuoteName(,D36),"6L","3LBASIS")</f>
        <v>#VALUE!</v>
      </c>
      <c r="F36" s="775" t="e">
        <f>_xll.qlRateHelperRate(,$D36)</f>
        <v>#VALUE!</v>
      </c>
      <c r="G36" s="775" t="str">
        <f ca="1">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#N/A</v>
      </c>
      <c r="K36" s="772"/>
      <c r="L36" s="1538"/>
    </row>
    <row r="37" spans="4:12" x14ac:dyDescent="0.2">
      <c r="D37" s="776" t="e">
        <v>#N/A</v>
      </c>
      <c r="E37" s="776" t="e">
        <f>SUBSTITUTE(_xll.qlRateHelperQuoteName(,D37),"6L","3LBASIS")</f>
        <v>#VALUE!</v>
      </c>
      <c r="F37" s="775" t="e">
        <f>_xll.qlRateHelperRate(,$D37)</f>
        <v>#VALUE!</v>
      </c>
      <c r="G37" s="775" t="str">
        <f ca="1">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#N/A</v>
      </c>
      <c r="K37" s="772"/>
      <c r="L37" s="1538"/>
    </row>
    <row r="38" spans="4:12" x14ac:dyDescent="0.2">
      <c r="D38" s="776" t="e">
        <v>#N/A</v>
      </c>
      <c r="E38" s="776" t="e">
        <f>SUBSTITUTE(_xll.qlRateHelperQuoteName(,D38),"6L","3LBASIS")</f>
        <v>#VALUE!</v>
      </c>
      <c r="F38" s="775" t="e">
        <f>_xll.qlRateHelperRate(,$D38)</f>
        <v>#VALUE!</v>
      </c>
      <c r="G38" s="775" t="str">
        <f ca="1">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#N/A</v>
      </c>
      <c r="K38" s="772"/>
      <c r="L38" s="1538"/>
    </row>
    <row r="39" spans="4:12" x14ac:dyDescent="0.2">
      <c r="D39" s="776" t="e">
        <v>#N/A</v>
      </c>
      <c r="E39" s="776" t="e">
        <f>SUBSTITUTE(_xll.qlRateHelperQuoteName(,D39),"6L","3LBASIS")</f>
        <v>#VALUE!</v>
      </c>
      <c r="F39" s="775" t="e">
        <f>_xll.qlRateHelperRate(,$D39)</f>
        <v>#VALUE!</v>
      </c>
      <c r="G39" s="775" t="str">
        <f ca="1">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#N/A</v>
      </c>
      <c r="K39" s="772"/>
      <c r="L39" s="1538"/>
    </row>
    <row r="40" spans="4:12" x14ac:dyDescent="0.2">
      <c r="D40" s="776" t="e">
        <v>#N/A</v>
      </c>
      <c r="E40" s="776" t="e">
        <f>SUBSTITUTE(_xll.qlRateHelperQuoteName(,D40),"6L","3LBASIS")</f>
        <v>#VALUE!</v>
      </c>
      <c r="F40" s="775" t="e">
        <f>_xll.qlRateHelperRate(,$D40)</f>
        <v>#VALUE!</v>
      </c>
      <c r="G40" s="775" t="str">
        <f ca="1">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#N/A</v>
      </c>
      <c r="K40" s="772"/>
      <c r="L40" s="1538"/>
    </row>
    <row r="41" spans="4:12" x14ac:dyDescent="0.2">
      <c r="D41" s="776" t="e">
        <v>#N/A</v>
      </c>
      <c r="E41" s="776" t="e">
        <f>SUBSTITUTE(_xll.qlRateHelperQuoteName(,D41),"6L","3LBASIS")</f>
        <v>#VALUE!</v>
      </c>
      <c r="F41" s="775" t="e">
        <f>_xll.qlRateHelperRate(,$D41)</f>
        <v>#VALUE!</v>
      </c>
      <c r="G41" s="775" t="str">
        <f ca="1">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#N/A</v>
      </c>
      <c r="K41" s="772"/>
      <c r="L41" s="1538"/>
    </row>
    <row r="42" spans="4:12" x14ac:dyDescent="0.2">
      <c r="D42" s="776" t="e">
        <v>#N/A</v>
      </c>
      <c r="E42" s="776" t="e">
        <f>SUBSTITUTE(_xll.qlRateHelperQuoteName(,D42),"6L","3LBASIS")</f>
        <v>#VALUE!</v>
      </c>
      <c r="F42" s="775" t="e">
        <f>_xll.qlRateHelperRate(,$D42)</f>
        <v>#VALUE!</v>
      </c>
      <c r="G42" s="775" t="str">
        <f ca="1">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#N/A</v>
      </c>
      <c r="K42" s="772"/>
      <c r="L42" s="1538"/>
    </row>
    <row r="43" spans="4:12" x14ac:dyDescent="0.2">
      <c r="D43" s="776" t="e">
        <v>#N/A</v>
      </c>
      <c r="E43" s="776" t="e">
        <f>SUBSTITUTE(_xll.qlRateHelperQuoteName(,D43),"6L","3LBASIS")</f>
        <v>#VALUE!</v>
      </c>
      <c r="F43" s="775" t="e">
        <f>_xll.qlRateHelperRate(,$D43)</f>
        <v>#VALUE!</v>
      </c>
      <c r="G43" s="775" t="str">
        <f ca="1">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#N/A</v>
      </c>
      <c r="K43" s="772"/>
      <c r="L43" s="1538"/>
    </row>
    <row r="44" spans="4:12" x14ac:dyDescent="0.2">
      <c r="D44" s="776" t="e">
        <v>#N/A</v>
      </c>
      <c r="E44" s="776" t="e">
        <f>SUBSTITUTE(_xll.qlRateHelperQuoteName(,D44),"6L","3LBASIS")</f>
        <v>#VALUE!</v>
      </c>
      <c r="F44" s="775" t="e">
        <f>_xll.qlRateHelperRate(,$D44)</f>
        <v>#VALUE!</v>
      </c>
      <c r="G44" s="775" t="str">
        <f ca="1">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c r="K44" s="772"/>
      <c r="L44" s="1538"/>
    </row>
    <row r="45" spans="4:12" x14ac:dyDescent="0.2">
      <c r="D45" s="776" t="e">
        <v>#N/A</v>
      </c>
      <c r="E45" s="776" t="e">
        <f>SUBSTITUTE(_xll.qlRateHelperQuoteName(,D45),"6L","3LBASIS")</f>
        <v>#VALUE!</v>
      </c>
      <c r="F45" s="775" t="e">
        <f>_xll.qlRateHelperRate(,$D45)</f>
        <v>#VALUE!</v>
      </c>
      <c r="G45" s="775" t="str">
        <f ca="1">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c r="K45" s="772"/>
      <c r="L45" s="1538"/>
    </row>
    <row r="46" spans="4:12" x14ac:dyDescent="0.2">
      <c r="D46" s="776" t="e">
        <v>#N/A</v>
      </c>
      <c r="E46" s="776" t="e">
        <f>SUBSTITUTE(_xll.qlRateHelperQuoteName(,D46),"6L","3LBASIS")</f>
        <v>#VALUE!</v>
      </c>
      <c r="F46" s="775" t="e">
        <f>_xll.qlRateHelperRate(,$D46)</f>
        <v>#VALUE!</v>
      </c>
      <c r="G46" s="775" t="str">
        <f ca="1">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c r="K46" s="772"/>
      <c r="L46" s="1538"/>
    </row>
    <row r="47" spans="4:12" x14ac:dyDescent="0.2">
      <c r="D47" s="776" t="e">
        <v>#N/A</v>
      </c>
      <c r="E47" s="776" t="e">
        <f>SUBSTITUTE(_xll.qlRateHelperQuoteName(,D47),"6L","3LBASIS")</f>
        <v>#VALUE!</v>
      </c>
      <c r="F47" s="775" t="e">
        <f>_xll.qlRateHelperRate(,$D47)</f>
        <v>#VALUE!</v>
      </c>
      <c r="G47" s="775" t="str">
        <f ca="1">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c r="K47" s="772"/>
      <c r="L47" s="1538"/>
    </row>
    <row r="48" spans="4:12" x14ac:dyDescent="0.2">
      <c r="D48" s="776" t="e">
        <v>#N/A</v>
      </c>
      <c r="E48" s="776" t="e">
        <f>SUBSTITUTE(_xll.qlRateHelperQuoteName(,D48),"6L","3LBASIS")</f>
        <v>#VALUE!</v>
      </c>
      <c r="F48" s="775" t="e">
        <f>_xll.qlRateHelperRate(,$D48)</f>
        <v>#VALUE!</v>
      </c>
      <c r="G48" s="775" t="str">
        <f ca="1">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c r="K48" s="772"/>
      <c r="L48" s="1538"/>
    </row>
    <row r="49" spans="4:12" x14ac:dyDescent="0.2">
      <c r="D49" s="776" t="e">
        <v>#N/A</v>
      </c>
      <c r="E49" s="776" t="e">
        <f>SUBSTITUTE(_xll.qlRateHelperQuoteName(,D49),"6L","3LBASIS")</f>
        <v>#VALUE!</v>
      </c>
      <c r="F49" s="775" t="e">
        <f>_xll.qlRateHelperRate(,$D49)</f>
        <v>#VALUE!</v>
      </c>
      <c r="G49" s="775" t="str">
        <f ca="1">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c r="K49" s="772"/>
      <c r="L49" s="1538"/>
    </row>
    <row r="50" spans="4:12" x14ac:dyDescent="0.2">
      <c r="D50" s="776" t="e">
        <v>#N/A</v>
      </c>
      <c r="E50" s="776" t="e">
        <f>SUBSTITUTE(_xll.qlRateHelperQuoteName(,D50),"6L","3LBASIS")</f>
        <v>#VALUE!</v>
      </c>
      <c r="F50" s="775" t="e">
        <f>_xll.qlRateHelperRate(,$D50)</f>
        <v>#VALUE!</v>
      </c>
      <c r="G50" s="775" t="str">
        <f ca="1">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c r="K50" s="772"/>
      <c r="L50" s="1538"/>
    </row>
    <row r="51" spans="4:12" x14ac:dyDescent="0.2">
      <c r="D51" s="776" t="e">
        <v>#N/A</v>
      </c>
      <c r="E51" s="776" t="e">
        <f>SUBSTITUTE(_xll.qlRateHelperQuoteName(,D51),"6L","3LBASIS")</f>
        <v>#VALUE!</v>
      </c>
      <c r="F51" s="775" t="e">
        <f>_xll.qlRateHelperRate(,$D51)</f>
        <v>#VALUE!</v>
      </c>
      <c r="G51" s="775" t="str">
        <f ca="1">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c r="K51" s="772"/>
      <c r="L51" s="1538"/>
    </row>
    <row r="52" spans="4:12" x14ac:dyDescent="0.2">
      <c r="D52" s="776" t="e">
        <v>#N/A</v>
      </c>
      <c r="E52" s="776" t="e">
        <f>SUBSTITUTE(_xll.qlRateHelperQuoteName(,D52),"6L","3LBASIS")</f>
        <v>#VALUE!</v>
      </c>
      <c r="F52" s="775" t="e">
        <f>_xll.qlRateHelperRate(,$D52)</f>
        <v>#VALUE!</v>
      </c>
      <c r="G52" s="775" t="str">
        <f ca="1">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c r="K52" s="772"/>
      <c r="L52" s="1538"/>
    </row>
    <row r="53" spans="4:12" x14ac:dyDescent="0.2">
      <c r="D53" s="776" t="e">
        <v>#N/A</v>
      </c>
      <c r="E53" s="776" t="e">
        <f>SUBSTITUTE(_xll.qlRateHelperQuoteName(,D53),"6L","3LBASIS")</f>
        <v>#VALUE!</v>
      </c>
      <c r="F53" s="775" t="e">
        <f>_xll.qlRateHelperRate(,$D53)</f>
        <v>#VALUE!</v>
      </c>
      <c r="G53" s="775" t="str">
        <f ca="1">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c r="K53" s="772"/>
      <c r="L53" s="1538"/>
    </row>
    <row r="54" spans="4:12" x14ac:dyDescent="0.2">
      <c r="D54" s="776" t="e">
        <v>#N/A</v>
      </c>
      <c r="E54" s="776" t="e">
        <f>SUBSTITUTE(_xll.qlRateHelperQuoteName(,D54),"6L","3LBASIS")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c r="K54" s="772"/>
      <c r="L54" s="1538"/>
    </row>
    <row r="55" spans="4:12" x14ac:dyDescent="0.2">
      <c r="D55" s="776" t="e">
        <v>#N/A</v>
      </c>
      <c r="E55" s="776" t="e">
        <f>SUBSTITUTE(_xll.qlRateHelperQuoteName(,D55),"6L","3LBASIS")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c r="K55" s="772"/>
      <c r="L55" s="1538"/>
    </row>
    <row r="56" spans="4:12" x14ac:dyDescent="0.2">
      <c r="D56" s="776" t="e">
        <v>#N/A</v>
      </c>
      <c r="E56" s="776" t="e">
        <f>SUBSTITUTE(_xll.qlRateHelperQuoteName(,D56),"6L","3LBASIS")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c r="K56" s="772"/>
      <c r="L56" s="1538"/>
    </row>
    <row r="57" spans="4:12" x14ac:dyDescent="0.2">
      <c r="D57" s="776" t="e">
        <v>#N/A</v>
      </c>
      <c r="E57" s="776" t="e">
        <f>SUBSTITUTE(_xll.qlRateHelperQuoteName(,D57),"6L","3LBASIS")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c r="K57" s="772"/>
      <c r="L57" s="1538"/>
    </row>
    <row r="58" spans="4:12" x14ac:dyDescent="0.2">
      <c r="D58" s="776" t="e">
        <v>#N/A</v>
      </c>
      <c r="E58" s="776" t="e">
        <f>SUBSTITUTE(_xll.qlRateHelperQuoteName(,D58),"6L","3LBASIS")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c r="K58" s="772"/>
      <c r="L58" s="1538"/>
    </row>
    <row r="59" spans="4:12" x14ac:dyDescent="0.2">
      <c r="D59" s="776" t="e">
        <v>#N/A</v>
      </c>
      <c r="E59" s="776" t="e">
        <f>SUBSTITUTE(_xll.qlRateHelperQuoteName(,D59),"6L","3LBASIS")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c r="K59" s="772"/>
      <c r="L59" s="1538"/>
    </row>
    <row r="60" spans="4:12" x14ac:dyDescent="0.2">
      <c r="D60" s="776" t="e">
        <v>#N/A</v>
      </c>
      <c r="E60" s="776" t="e">
        <f>SUBSTITUTE(_xll.qlRateHelperQuoteName(,D60),"6L","3LBASIS")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c r="K60" s="772"/>
      <c r="L60" s="1538"/>
    </row>
    <row r="61" spans="4:12" x14ac:dyDescent="0.2">
      <c r="D61" s="776" t="e">
        <v>#N/A</v>
      </c>
      <c r="E61" s="776" t="e">
        <f>SUBSTITUTE(_xll.qlRateHelperQuoteName(,D61),"6L","3LBASIS")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c r="K61" s="772"/>
      <c r="L61" s="1538"/>
    </row>
    <row r="62" spans="4:12" x14ac:dyDescent="0.2">
      <c r="D62" s="776" t="e">
        <v>#N/A</v>
      </c>
      <c r="E62" s="776" t="e">
        <f>SUBSTITUTE(_xll.qlRateHelperQuoteName(,D62),"6L","3LBASIS")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c r="K62" s="772"/>
      <c r="L62" s="1538"/>
    </row>
    <row r="63" spans="4:12" x14ac:dyDescent="0.2">
      <c r="D63" s="776" t="e">
        <v>#N/A</v>
      </c>
      <c r="E63" s="776" t="e">
        <f>SUBSTITUTE(_xll.qlRateHelperQuoteName(,D63),"6L","3LBASIS")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c r="K63" s="772"/>
      <c r="L63" s="1538"/>
    </row>
    <row r="64" spans="4:12" x14ac:dyDescent="0.2">
      <c r="D64" s="776" t="e">
        <v>#N/A</v>
      </c>
      <c r="E64" s="776" t="e">
        <f>SUBSTITUTE(_xll.qlRateHelperQuoteName(,D64),"6L","3LBASIS")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c r="K64" s="772"/>
      <c r="L64" s="1538"/>
    </row>
    <row r="65" spans="4:12" x14ac:dyDescent="0.2">
      <c r="D65" s="776" t="e">
        <v>#N/A</v>
      </c>
      <c r="E65" s="776" t="e">
        <f>SUBSTITUTE(_xll.qlRateHelperQuoteName(,D65),"6L","3LBASIS")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c r="K65" s="772"/>
      <c r="L65" s="1538"/>
    </row>
    <row r="66" spans="4:12" x14ac:dyDescent="0.2">
      <c r="D66" s="776" t="e">
        <v>#N/A</v>
      </c>
      <c r="E66" s="776" t="e">
        <f>SUBSTITUTE(_xll.qlRateHelperQuoteName(,D66),"6L","3LBASIS")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c r="K66" s="772"/>
      <c r="L66" s="1538"/>
    </row>
    <row r="67" spans="4:12" x14ac:dyDescent="0.2">
      <c r="D67" s="776" t="e">
        <v>#N/A</v>
      </c>
      <c r="E67" s="776" t="e">
        <f>SUBSTITUTE(_xll.qlRateHelperQuoteName(,D67),"6L","3LBASIS")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c r="K67" s="772"/>
      <c r="L67" s="1538"/>
    </row>
    <row r="68" spans="4:12" x14ac:dyDescent="0.2">
      <c r="D68" s="776" t="e">
        <v>#N/A</v>
      </c>
      <c r="E68" s="776" t="e">
        <f>SUBSTITUTE(_xll.qlRateHelperQuoteName(,D68),"6L","3LBASIS")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c r="K68" s="772"/>
      <c r="L68" s="1538"/>
    </row>
    <row r="69" spans="4:12" x14ac:dyDescent="0.2">
      <c r="D69" s="776" t="e">
        <v>#N/A</v>
      </c>
      <c r="E69" s="776" t="e">
        <f>SUBSTITUTE(_xll.qlRateHelperQuoteName(,D69),"6L","3LBASIS")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c r="K69" s="772"/>
      <c r="L69" s="1538"/>
    </row>
    <row r="70" spans="4:12" x14ac:dyDescent="0.2">
      <c r="D70" s="776" t="e">
        <v>#N/A</v>
      </c>
      <c r="E70" s="776" t="e">
        <f>SUBSTITUTE(_xll.qlRateHelperQuoteName(,D70),"6L","3LBASIS")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c r="K70" s="772"/>
      <c r="L70" s="1538"/>
    </row>
    <row r="71" spans="4:12" x14ac:dyDescent="0.2">
      <c r="D71" s="776" t="e">
        <v>#N/A</v>
      </c>
      <c r="E71" s="776" t="e">
        <f>SUBSTITUTE(_xll.qlRateHelperQuoteName(,D71),"6L","3LBASIS")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c r="K71" s="772"/>
      <c r="L71" s="1538"/>
    </row>
    <row r="72" spans="4:12" x14ac:dyDescent="0.2">
      <c r="D72" s="776" t="e">
        <v>#N/A</v>
      </c>
      <c r="E72" s="776" t="e">
        <f>SUBSTITUTE(_xll.qlRateHelperQuoteName(,D72),"6L","3LBASIS")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c r="K72" s="772"/>
      <c r="L72" s="1538"/>
    </row>
    <row r="73" spans="4:12" x14ac:dyDescent="0.2">
      <c r="D73" s="776" t="e">
        <v>#N/A</v>
      </c>
      <c r="E73" s="776" t="e">
        <f>SUBSTITUTE(_xll.qlRateHelperQuoteName(,D73),"6L","3LBASIS")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c r="K73" s="772"/>
      <c r="L73" s="1538"/>
    </row>
    <row r="74" spans="4:12" x14ac:dyDescent="0.2">
      <c r="D74" s="776" t="e">
        <v>#N/A</v>
      </c>
      <c r="E74" s="776" t="e">
        <f>SUBSTITUTE(_xll.qlRateHelperQuoteName(,D74),"6L","3LBASIS")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c r="K74" s="772"/>
      <c r="L74" s="1538"/>
    </row>
    <row r="75" spans="4:12" x14ac:dyDescent="0.2">
      <c r="D75" s="776" t="e">
        <v>#N/A</v>
      </c>
      <c r="E75" s="776" t="e">
        <f>SUBSTITUTE(_xll.qlRateHelperQuoteName(,D75),"6L","3LBASIS")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c r="K75" s="772"/>
      <c r="L75" s="1538"/>
    </row>
    <row r="76" spans="4:12" x14ac:dyDescent="0.2">
      <c r="D76" s="776" t="e">
        <v>#N/A</v>
      </c>
      <c r="E76" s="776" t="e">
        <f>SUBSTITUTE(_xll.qlRateHelperQuoteName(,D76),"6L","3LBASIS")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c r="K76" s="772"/>
      <c r="L76" s="1538"/>
    </row>
    <row r="77" spans="4:12" x14ac:dyDescent="0.2">
      <c r="D77" s="776" t="e">
        <v>#N/A</v>
      </c>
      <c r="E77" s="776" t="e">
        <f>SUBSTITUTE(_xll.qlRateHelperQuoteName(,D77),"6L","3LBASIS")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c r="K77" s="772"/>
      <c r="L77" s="1538"/>
    </row>
    <row r="78" spans="4:12" x14ac:dyDescent="0.2">
      <c r="D78" s="776" t="e">
        <v>#N/A</v>
      </c>
      <c r="E78" s="776" t="e">
        <f>SUBSTITUTE(_xll.qlRateHelperQuoteName(,D78),"6L","3LBASIS")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c r="K78" s="772"/>
      <c r="L78" s="1538"/>
    </row>
    <row r="79" spans="4:12" x14ac:dyDescent="0.2">
      <c r="D79" s="776" t="e">
        <v>#N/A</v>
      </c>
      <c r="E79" s="776" t="e">
        <f>SUBSTITUTE(_xll.qlRateHelperQuoteName(,D79),"6L","3LBASIS")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c r="K79" s="772"/>
      <c r="L79" s="1538"/>
    </row>
    <row r="80" spans="4:12" x14ac:dyDescent="0.2">
      <c r="D80" s="776" t="e">
        <v>#N/A</v>
      </c>
      <c r="E80" s="776" t="e">
        <f>SUBSTITUTE(_xll.qlRateHelperQuoteName(,D80),"6L","3LBASIS")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c r="K80" s="772"/>
      <c r="L80" s="1538"/>
    </row>
    <row r="81" spans="4:12" x14ac:dyDescent="0.2">
      <c r="D81" s="776" t="e">
        <v>#N/A</v>
      </c>
      <c r="E81" s="776" t="e">
        <f>SUBSTITUTE(_xll.qlRateHelperQuoteName(,D81),"6L","3LBASIS")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c r="K81" s="772"/>
      <c r="L81" s="1538"/>
    </row>
    <row r="82" spans="4:12" x14ac:dyDescent="0.2">
      <c r="D82" s="776" t="e">
        <v>#N/A</v>
      </c>
      <c r="E82" s="776" t="e">
        <f>SUBSTITUTE(_xll.qlRateHelperQuoteName(,D82),"6L","3LBASIS")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c r="K82" s="772"/>
      <c r="L82" s="1538"/>
    </row>
    <row r="83" spans="4:12" x14ac:dyDescent="0.2">
      <c r="D83" s="776" t="e">
        <v>#N/A</v>
      </c>
      <c r="E83" s="776" t="e">
        <f>SUBSTITUTE(_xll.qlRateHelperQuoteName(,D83),"6L","3LBASIS")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c r="K83" s="772"/>
      <c r="L83" s="1538"/>
    </row>
    <row r="84" spans="4:12" x14ac:dyDescent="0.2">
      <c r="D84" s="776" t="e">
        <v>#N/A</v>
      </c>
      <c r="E84" s="776" t="e">
        <f>SUBSTITUTE(_xll.qlRateHelperQuoteName(,D84),"6L","3LBASIS")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c r="K84" s="772"/>
      <c r="L84" s="1538"/>
    </row>
    <row r="85" spans="4:12" x14ac:dyDescent="0.2">
      <c r="D85" s="776" t="e">
        <v>#N/A</v>
      </c>
      <c r="E85" s="776" t="e">
        <f>SUBSTITUTE(_xll.qlRateHelperQuoteName(,D85),"6L","3LBASIS")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c r="K85" s="772"/>
      <c r="L85" s="1538"/>
    </row>
    <row r="86" spans="4:12" x14ac:dyDescent="0.2">
      <c r="D86" s="776" t="e">
        <v>#N/A</v>
      </c>
      <c r="E86" s="776" t="e">
        <f>SUBSTITUTE(_xll.qlRateHelperQuoteName(,D86),"6L","3LBASIS")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c r="K86" s="772"/>
      <c r="L86" s="1538"/>
    </row>
    <row r="87" spans="4:12" x14ac:dyDescent="0.2">
      <c r="D87" s="776" t="e">
        <v>#N/A</v>
      </c>
      <c r="E87" s="776" t="e">
        <f>SUBSTITUTE(_xll.qlRateHelperQuoteName(,D87),"6L","3LBASIS")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c r="K87" s="772"/>
      <c r="L87" s="1538"/>
    </row>
    <row r="88" spans="4:12" x14ac:dyDescent="0.2">
      <c r="D88" s="776" t="e">
        <v>#N/A</v>
      </c>
      <c r="E88" s="776" t="e">
        <f>SUBSTITUTE(_xll.qlRateHelperQuoteName(,D88),"6L","3LBASIS")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c r="K88" s="772"/>
      <c r="L88" s="1538"/>
    </row>
    <row r="89" spans="4:12" x14ac:dyDescent="0.2">
      <c r="D89" s="776" t="e">
        <v>#N/A</v>
      </c>
      <c r="E89" s="776" t="e">
        <f>SUBSTITUTE(_xll.qlRateHelperQuoteName(,D89),"6L","3LBASIS")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c r="K89" s="772"/>
      <c r="L89" s="1538"/>
    </row>
    <row r="90" spans="4:12" x14ac:dyDescent="0.2">
      <c r="D90" s="776" t="e">
        <v>#N/A</v>
      </c>
      <c r="E90" s="776" t="e">
        <f>SUBSTITUTE(_xll.qlRateHelperQuoteName(,D90),"6L","3LBASIS")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c r="K90" s="772"/>
      <c r="L90" s="1538"/>
    </row>
    <row r="91" spans="4:12" x14ac:dyDescent="0.2">
      <c r="D91" s="776" t="e">
        <v>#N/A</v>
      </c>
      <c r="E91" s="776" t="e">
        <f>SUBSTITUTE(_xll.qlRateHelperQuoteName(,D91),"6L","3LBASIS")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c r="K91" s="772"/>
      <c r="L91" s="1538"/>
    </row>
    <row r="92" spans="4:12" x14ac:dyDescent="0.2">
      <c r="D92" s="776" t="e">
        <v>#N/A</v>
      </c>
      <c r="E92" s="776" t="e">
        <f>SUBSTITUTE(_xll.qlRateHelperQuoteName(,D92),"6L","3LBASIS")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c r="K92" s="772"/>
      <c r="L92" s="1538"/>
    </row>
    <row r="93" spans="4:12" x14ac:dyDescent="0.2">
      <c r="D93" s="776" t="e">
        <v>#N/A</v>
      </c>
      <c r="E93" s="776" t="e">
        <f>SUBSTITUTE(_xll.qlRateHelperQuoteName(,D93),"6L","3LBASIS")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c r="K93" s="772"/>
      <c r="L93" s="1538"/>
    </row>
    <row r="94" spans="4:12" x14ac:dyDescent="0.2">
      <c r="D94" s="776" t="e">
        <v>#N/A</v>
      </c>
      <c r="E94" s="776" t="e">
        <f>SUBSTITUTE(_xll.qlRateHelperQuoteName(,D94),"6L","3LBASIS")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c r="K94" s="772"/>
      <c r="L94" s="1538"/>
    </row>
    <row r="95" spans="4:12" x14ac:dyDescent="0.2">
      <c r="D95" s="776" t="e">
        <v>#N/A</v>
      </c>
      <c r="E95" s="776" t="e">
        <f>SUBSTITUTE(_xll.qlRateHelperQuoteName(,D95),"6L","3LBASIS")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c r="K95" s="772"/>
      <c r="L95" s="1538"/>
    </row>
    <row r="96" spans="4:12" x14ac:dyDescent="0.2">
      <c r="D96" s="776" t="e">
        <v>#N/A</v>
      </c>
      <c r="E96" s="776" t="e">
        <f>SUBSTITUTE(_xll.qlRateHelperQuoteName(,D96),"6L","3LBASIS")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c r="K96" s="772"/>
      <c r="L96" s="1538"/>
    </row>
    <row r="97" spans="4:12" x14ac:dyDescent="0.2">
      <c r="D97" s="776" t="e">
        <v>#N/A</v>
      </c>
      <c r="E97" s="776" t="e">
        <f>SUBSTITUTE(_xll.qlRateHelperQuoteName(,D97),"6L","3LBASIS")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c r="K97" s="772"/>
      <c r="L97" s="1538"/>
    </row>
    <row r="98" spans="4:12" x14ac:dyDescent="0.2">
      <c r="D98" s="776" t="e">
        <v>#N/A</v>
      </c>
      <c r="E98" s="776" t="e">
        <f>SUBSTITUTE(_xll.qlRateHelperQuoteName(,D98),"6L","3LBASIS")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c r="K98" s="772"/>
      <c r="L98" s="1538"/>
    </row>
    <row r="99" spans="4:12" x14ac:dyDescent="0.2">
      <c r="D99" s="776" t="e">
        <v>#N/A</v>
      </c>
      <c r="E99" s="776" t="e">
        <f>SUBSTITUTE(_xll.qlRateHelperQuoteName(,D99),"6L","3LBASIS")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c r="K99" s="772"/>
      <c r="L99" s="1538"/>
    </row>
    <row r="100" spans="4:12" x14ac:dyDescent="0.2">
      <c r="D100" s="776" t="e">
        <v>#N/A</v>
      </c>
      <c r="E100" s="776" t="e">
        <f>SUBSTITUTE(_xll.qlRateHelperQuoteName(,D100),"6L","3LBASIS")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c r="K100" s="772"/>
      <c r="L100" s="1538"/>
    </row>
    <row r="101" spans="4:12" x14ac:dyDescent="0.2">
      <c r="D101" s="776" t="e">
        <v>#N/A</v>
      </c>
      <c r="E101" s="776" t="e">
        <f>SUBSTITUTE(_xll.qlRateHelperQuoteName(,D101),"6L","3LBASIS")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c r="K101" s="772"/>
      <c r="L101" s="1538"/>
    </row>
    <row r="102" spans="4:12" x14ac:dyDescent="0.2">
      <c r="D102" s="776" t="e">
        <v>#N/A</v>
      </c>
      <c r="E102" s="776" t="e">
        <f>SUBSTITUTE(_xll.qlRateHelperQuoteName(,D102),"6L","3LBASIS")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c r="K102" s="772"/>
      <c r="L102" s="1538"/>
    </row>
    <row r="103" spans="4:12" x14ac:dyDescent="0.2">
      <c r="D103" s="776" t="e">
        <v>#N/A</v>
      </c>
      <c r="E103" s="776" t="e">
        <f>SUBSTITUTE(_xll.qlRateHelperQuoteName(,D103),"6L","3LBASIS")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c r="K103" s="772"/>
      <c r="L103" s="1538"/>
    </row>
    <row r="104" spans="4:12" x14ac:dyDescent="0.2">
      <c r="D104" s="776" t="e">
        <v>#N/A</v>
      </c>
      <c r="E104" s="776" t="e">
        <f>SUBSTITUTE(_xll.qlRateHelperQuoteName(,D104),"6L","3LBASIS")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c r="K104" s="772"/>
      <c r="L104" s="1538"/>
    </row>
    <row r="105" spans="4:12" x14ac:dyDescent="0.2">
      <c r="D105" s="776" t="e">
        <v>#N/A</v>
      </c>
      <c r="E105" s="776" t="e">
        <f>SUBSTITUTE(_xll.qlRateHelperQuoteName(,D105),"6L","3LBASIS")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c r="K105" s="772"/>
      <c r="L105" s="1538"/>
    </row>
    <row r="106" spans="4:12" x14ac:dyDescent="0.2">
      <c r="D106" s="776" t="e">
        <v>#N/A</v>
      </c>
      <c r="E106" s="776" t="e">
        <f>SUBSTITUTE(_xll.qlRateHelperQuoteName(,D106),"6L","3LBASIS")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c r="K106" s="772"/>
      <c r="L106" s="1538"/>
    </row>
    <row r="107" spans="4:12" x14ac:dyDescent="0.2">
      <c r="D107" s="776" t="e">
        <v>#N/A</v>
      </c>
      <c r="E107" s="776" t="e">
        <f>SUBSTITUTE(_xll.qlRateHelperQuoteName(,D107),"6L","3LBASIS")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c r="K107" s="772"/>
      <c r="L107" s="1538"/>
    </row>
    <row r="108" spans="4:12" x14ac:dyDescent="0.2">
      <c r="D108" s="776" t="e">
        <v>#N/A</v>
      </c>
      <c r="E108" s="776" t="e">
        <f>SUBSTITUTE(_xll.qlRateHelperQuoteName(,D108),"6L","3LBASIS")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c r="K108" s="772"/>
      <c r="L108" s="1538"/>
    </row>
    <row r="109" spans="4:12" x14ac:dyDescent="0.2">
      <c r="D109" s="776" t="e">
        <v>#N/A</v>
      </c>
      <c r="E109" s="776" t="e">
        <f>SUBSTITUTE(_xll.qlRateHelperQuoteName(,D109),"6L","3LBASIS")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c r="K109" s="772"/>
      <c r="L109" s="1538"/>
    </row>
    <row r="110" spans="4:12" x14ac:dyDescent="0.2">
      <c r="D110" s="776" t="e">
        <v>#N/A</v>
      </c>
      <c r="E110" s="776" t="e">
        <f>SUBSTITUTE(_xll.qlRateHelperQuoteName(,D110),"6L","3LBASIS")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c r="K110" s="772"/>
      <c r="L110" s="1538"/>
    </row>
    <row r="111" spans="4:12" x14ac:dyDescent="0.2">
      <c r="D111" s="776" t="e">
        <v>#N/A</v>
      </c>
      <c r="E111" s="776" t="e">
        <f>SUBSTITUTE(_xll.qlRateHelperQuoteName(,D111),"6L","3LBASIS")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c r="K111" s="772"/>
      <c r="L111" s="1538"/>
    </row>
    <row r="112" spans="4:12" x14ac:dyDescent="0.2">
      <c r="D112" s="776" t="e">
        <v>#N/A</v>
      </c>
      <c r="E112" s="776" t="e">
        <f>SUBSTITUTE(_xll.qlRateHelperQuoteName(,D112),"6L","3LBASIS")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c r="K112" s="772"/>
      <c r="L112" s="1538"/>
    </row>
    <row r="113" spans="4:12" x14ac:dyDescent="0.2">
      <c r="D113" s="776" t="e">
        <v>#N/A</v>
      </c>
      <c r="E113" s="776" t="e">
        <f>SUBSTITUTE(_xll.qlRateHelperQuoteName(,D113),"6L","3LBASIS")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c r="K113" s="772"/>
      <c r="L113" s="1538"/>
    </row>
    <row r="114" spans="4:12" x14ac:dyDescent="0.2">
      <c r="D114" s="776" t="e">
        <v>#N/A</v>
      </c>
      <c r="E114" s="776" t="e">
        <f>SUBSTITUTE(_xll.qlRateHelperQuoteName(,D114),"6L","3LBASIS")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c r="K114" s="772"/>
      <c r="L114" s="1538"/>
    </row>
    <row r="115" spans="4:12" x14ac:dyDescent="0.2">
      <c r="D115" s="776" t="e">
        <v>#N/A</v>
      </c>
      <c r="E115" s="776" t="e">
        <f>SUBSTITUTE(_xll.qlRateHelperQuoteName(,D115),"6L","3LBASIS")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c r="K115" s="772"/>
      <c r="L115" s="1538"/>
    </row>
    <row r="116" spans="4:12" x14ac:dyDescent="0.2">
      <c r="D116" s="776" t="e">
        <v>#N/A</v>
      </c>
      <c r="E116" s="776" t="e">
        <f>SUBSTITUTE(_xll.qlRateHelperQuoteName(,D116),"6L","3LBASIS")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c r="K116" s="772"/>
      <c r="L116" s="1538"/>
    </row>
    <row r="117" spans="4:12" x14ac:dyDescent="0.2">
      <c r="D117" s="776" t="e">
        <v>#N/A</v>
      </c>
      <c r="E117" s="776" t="e">
        <f>SUBSTITUTE(_xll.qlRateHelperQuoteName(,D117),"6L","3LBASIS")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c r="K117" s="772"/>
      <c r="L117" s="1538"/>
    </row>
    <row r="118" spans="4:12" x14ac:dyDescent="0.2">
      <c r="D118" s="776" t="e">
        <v>#N/A</v>
      </c>
      <c r="E118" s="776" t="e">
        <f>SUBSTITUTE(_xll.qlRateHelperQuoteName(,D118),"6L","3LBASIS")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c r="K118" s="772"/>
      <c r="L118" s="1538"/>
    </row>
    <row r="119" spans="4:12" x14ac:dyDescent="0.2">
      <c r="D119" s="776" t="e">
        <v>#N/A</v>
      </c>
      <c r="E119" s="776" t="e">
        <f>SUBSTITUTE(_xll.qlRateHelperQuoteName(,D119),"6L","3LBASIS")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c r="K119" s="772"/>
      <c r="L119" s="1538"/>
    </row>
    <row r="120" spans="4:12" x14ac:dyDescent="0.2">
      <c r="D120" s="776" t="e">
        <v>#N/A</v>
      </c>
      <c r="E120" s="776" t="e">
        <f>SUBSTITUTE(_xll.qlRateHelperQuoteName(,D120),"6L","3LBASIS")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c r="K120" s="772"/>
      <c r="L120" s="1538"/>
    </row>
    <row r="121" spans="4:12" x14ac:dyDescent="0.2">
      <c r="D121" s="776" t="e">
        <v>#N/A</v>
      </c>
      <c r="E121" s="776" t="e">
        <f>SUBSTITUTE(_xll.qlRateHelperQuoteName(,D121),"6L","3LBASIS")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c r="K121" s="772"/>
      <c r="L121" s="1538"/>
    </row>
    <row r="122" spans="4:12" x14ac:dyDescent="0.2">
      <c r="D122" s="776" t="e">
        <v>#N/A</v>
      </c>
      <c r="E122" s="776" t="e">
        <f>SUBSTITUTE(_xll.qlRateHelperQuoteName(,D122),"6L","3LBASIS")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c r="K122" s="772"/>
      <c r="L122" s="1538"/>
    </row>
    <row r="123" spans="4:12" x14ac:dyDescent="0.2">
      <c r="D123" s="776" t="e">
        <v>#N/A</v>
      </c>
      <c r="E123" s="776" t="e">
        <f>SUBSTITUTE(_xll.qlRateHelperQuoteName(,D123),"6L","3LBASIS")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c r="K123" s="772"/>
      <c r="L123" s="1538"/>
    </row>
    <row r="124" spans="4:12" x14ac:dyDescent="0.2">
      <c r="D124" s="776" t="e">
        <v>#N/A</v>
      </c>
      <c r="E124" s="776" t="e">
        <f>SUBSTITUTE(_xll.qlRateHelperQuoteName(,D124),"6L","3LBASIS")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c r="K124" s="772"/>
      <c r="L124" s="1538"/>
    </row>
    <row r="125" spans="4:12" x14ac:dyDescent="0.2">
      <c r="D125" s="776" t="e">
        <v>#N/A</v>
      </c>
      <c r="E125" s="776" t="e">
        <f>SUBSTITUTE(_xll.qlRateHelperQuoteName(,D125),"6L","3LBASIS")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c r="K125" s="772"/>
      <c r="L125" s="1538"/>
    </row>
    <row r="126" spans="4:12" ht="12" thickBot="1" x14ac:dyDescent="0.25">
      <c r="D126" s="939" t="e">
        <v>#N/A</v>
      </c>
      <c r="E126" s="939" t="e">
        <f>SUBSTITUTE(_xll.qlRateHelperQuoteName(,D126),"6L","3LBASIS")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2"/>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str">
        <f>_xll.qlLibor(Trigger,,ObjectOverwrite,,Currency,B3)</f>
        <v>obj_003cd#0001</v>
      </c>
      <c r="D3" s="1536" t="str">
        <f t="shared" ref="D3:D9" si="0">Currency&amp;B3&amp;"D_SYNTH"&amp;$C$1&amp;QuoteSuffix</f>
        <v>GBPSND_SYNTH3M_Quote</v>
      </c>
      <c r="E3" s="876" t="str">
        <f>_xll.qlDepositRateHelper(Trigger,D3&amp;"_rh",ObjectOverwrite,Permanent,D3,C3)</f>
        <v>GBPSND_SYNTH3M_Quote_rh#0001</v>
      </c>
      <c r="F3" s="755"/>
      <c r="G3" s="86"/>
      <c r="I3" s="1902">
        <f>_xll.ohTrigger('General Settings_3M'!Trigger,Contribution_SYNTH!Trigger2)</f>
        <v>1</v>
      </c>
    </row>
    <row r="4" spans="1:9" ht="11.25" customHeight="1" x14ac:dyDescent="0.25">
      <c r="A4" s="66"/>
      <c r="B4" s="1535" t="s">
        <v>95</v>
      </c>
      <c r="C4" s="1534" t="str">
        <f>_xll.qlLibor(Trigger,,ObjectOverwrite,,Currency,B4)</f>
        <v>obj_003d0#0001</v>
      </c>
      <c r="D4" s="1533" t="str">
        <f t="shared" si="0"/>
        <v>GBPSWD_SYNTH3M_Quote</v>
      </c>
      <c r="E4" s="873" t="str">
        <f>_xll.qlDepositRateHelper(Trigger,D4&amp;"_rh",ObjectOverwrite,Permanent,D4,C4)</f>
        <v>GBPSWD_SYNTH3M_Quote_rh#0001</v>
      </c>
      <c r="F4" s="1532" t="str">
        <f>_xll.ohRangeRetrieveError(E4)</f>
        <v/>
      </c>
      <c r="G4" s="86"/>
      <c r="I4" s="1529"/>
    </row>
    <row r="5" spans="1:9" ht="11.25" customHeight="1" x14ac:dyDescent="0.25">
      <c r="A5" s="66"/>
      <c r="B5" s="1535" t="s">
        <v>94</v>
      </c>
      <c r="C5" s="1534" t="str">
        <f>_xll.qlLibor(Trigger,,ObjectOverwrite,,Currency,B5)</f>
        <v>obj_00385#0001</v>
      </c>
      <c r="D5" s="1533" t="str">
        <f t="shared" si="0"/>
        <v>GBP2WD_SYNTH3M_Quote</v>
      </c>
      <c r="E5" s="873" t="str">
        <f>_xll.qlDepositRateHelper(Trigger,D5&amp;"_rh",ObjectOverwrite,Permanent,D5,C5)</f>
        <v>GBP2WD_SYNTH3M_Quote_rh#0001</v>
      </c>
      <c r="F5" s="1532"/>
      <c r="G5" s="86"/>
      <c r="I5" s="1529"/>
    </row>
    <row r="6" spans="1:9" ht="11.25" customHeight="1" x14ac:dyDescent="0.25">
      <c r="A6" s="66"/>
      <c r="B6" s="1535" t="s">
        <v>93</v>
      </c>
      <c r="C6" s="1534" t="str">
        <f>_xll.qlLibor(Trigger,,ObjectOverwrite,,Currency,B6)</f>
        <v>obj_003cc#0001</v>
      </c>
      <c r="D6" s="1533" t="str">
        <f t="shared" si="0"/>
        <v>GBP3WD_SYNTH3M_Quote</v>
      </c>
      <c r="E6" s="873" t="str">
        <f>_xll.qlDepositRateHelper(Trigger,D6&amp;"_rh",ObjectOverwrite,Permanent,D6,C6)</f>
        <v>GBP3WD_SYNTH3M_Quote_rh#0001</v>
      </c>
      <c r="F6" s="1532"/>
      <c r="G6" s="86"/>
      <c r="I6" s="1529"/>
    </row>
    <row r="7" spans="1:9" ht="11.25" customHeight="1" x14ac:dyDescent="0.25">
      <c r="A7" s="66"/>
      <c r="B7" s="1535" t="s">
        <v>92</v>
      </c>
      <c r="C7" s="1534" t="str">
        <f>_xll.qlLibor(Trigger,,ObjectOverwrite,,Currency,B7)</f>
        <v>obj_0037d#0001</v>
      </c>
      <c r="D7" s="1533" t="str">
        <f t="shared" si="0"/>
        <v>GBP1MD_SYNTH3M_Quote</v>
      </c>
      <c r="E7" s="873" t="str">
        <f>_xll.qlDepositRateHelper(Trigger,D7&amp;"_rh",ObjectOverwrite,Permanent,D7,C7)</f>
        <v>GBP1MD_SYNTH3M_Quote_rh#0001</v>
      </c>
      <c r="F7" s="1532" t="str">
        <f>_xll.ohRangeRetrieveError(E7)</f>
        <v/>
      </c>
      <c r="G7" s="86"/>
      <c r="I7" s="1529"/>
    </row>
    <row r="8" spans="1:9" ht="11.25" customHeight="1" x14ac:dyDescent="0.25">
      <c r="A8" s="66"/>
      <c r="B8" s="1535" t="s">
        <v>91</v>
      </c>
      <c r="C8" s="1534" t="str">
        <f>_xll.qlLibor(Trigger,,ObjectOverwrite,,Currency,B8)</f>
        <v>obj_003ce#0001</v>
      </c>
      <c r="D8" s="1533" t="str">
        <f t="shared" si="0"/>
        <v>GBP2MD_SYNTH3M_Quote</v>
      </c>
      <c r="E8" s="873" t="str">
        <f>_xll.qlDepositRateHelper(Trigger,D8&amp;"_rh",ObjectOverwrite,Permanent,D8,C8)</f>
        <v>GBP2MD_SYNTH3M_Quote_rh#0001</v>
      </c>
      <c r="F8" s="1532" t="str">
        <f>_xll.ohRangeRetrieveError(E8)</f>
        <v/>
      </c>
      <c r="G8" s="86"/>
      <c r="I8" s="1529"/>
    </row>
    <row r="9" spans="1:9" ht="11.25" customHeight="1" x14ac:dyDescent="0.25">
      <c r="A9" s="66"/>
      <c r="B9" s="1531" t="s">
        <v>90</v>
      </c>
      <c r="C9" s="769" t="str">
        <f>_xll.qlLibor(Trigger,,ObjectOverwrite,,Currency,B9)</f>
        <v>obj_003cb#0001</v>
      </c>
      <c r="D9" s="768" t="str">
        <f t="shared" si="0"/>
        <v>GBP3MD_SYNTH3M_Quote</v>
      </c>
      <c r="E9" s="273" t="str">
        <f>_xll.qlDepositRateHelper(Trigger,D9&amp;"_rh",ObjectOverwrite,Permanent,D9,C9)</f>
        <v>GBP3MD_SYNTH3M_Quote_rh#0001</v>
      </c>
      <c r="F9" s="1530" t="str">
        <f>_xll.ohRangeRetrieveError(E9)</f>
        <v/>
      </c>
      <c r="G9" s="86"/>
      <c r="I9" s="1529"/>
    </row>
    <row r="10" spans="1:9" ht="11.25" customHeight="1" thickBot="1" x14ac:dyDescent="0.3">
      <c r="A10" s="54"/>
      <c r="B10" s="53"/>
      <c r="C10" s="53"/>
      <c r="D10" s="53"/>
      <c r="E10" s="53"/>
      <c r="F10" s="53"/>
      <c r="G10" s="404"/>
      <c r="I10" s="1529"/>
    </row>
    <row r="11" spans="1:9" x14ac:dyDescent="0.25">
      <c r="I11" s="1529"/>
    </row>
    <row r="12" spans="1:9" x14ac:dyDescent="0.25">
      <c r="D12" s="50" t="str">
        <f>_xll.ohObjectCallerAddress(D3)</f>
        <v>[GBP_Market_And_Trades.xlsx]Contribution_SYNTH!R8C4</v>
      </c>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1.25" customHeight="1" x14ac:dyDescent="0.2">
      <c r="A1" s="259"/>
      <c r="B1" s="883"/>
      <c r="C1" s="91"/>
      <c r="D1" s="91">
        <v>3</v>
      </c>
      <c r="E1" s="1895" t="s">
        <v>90</v>
      </c>
      <c r="F1" s="59"/>
      <c r="G1" s="866" t="str">
        <f>Currency&amp;"_YC"&amp;$E$1&amp;"RH"</f>
        <v>GBP_YC3MRH</v>
      </c>
      <c r="H1" s="882" t="str">
        <f>$G$1&amp;"_FRAs.xml"</f>
        <v>GBP_YC3MRH_FRAs.xml</v>
      </c>
      <c r="I1" s="744"/>
      <c r="J1" s="90"/>
    </row>
    <row r="2" spans="1:12"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2"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str">
        <f>_xll.qlFraRateHelper(Trigger,G3&amp;"_rh",ObjectOverwrite,Permanent,G3,B3,E3)</f>
        <v>GBP1x4F_Quote_rh#0001</v>
      </c>
      <c r="I3" s="434" t="str">
        <f>_xll.ohRangeRetrieveError(H3)</f>
        <v/>
      </c>
      <c r="J3" s="86"/>
      <c r="L3" s="1898">
        <f>_xll.ohTrigger('General Settings_3M'!Trigger,FRA_MKT!Trigger2)</f>
        <v>1</v>
      </c>
    </row>
    <row r="4" spans="1:12" ht="11.25" customHeight="1" x14ac:dyDescent="0.2">
      <c r="A4" s="66"/>
      <c r="B4" s="873" t="str">
        <f t="shared" si="0"/>
        <v>2M</v>
      </c>
      <c r="C4" s="753">
        <v>2</v>
      </c>
      <c r="D4" s="873" t="str">
        <f t="shared" si="1"/>
        <v>x5F</v>
      </c>
      <c r="E4" s="873" t="str">
        <f t="shared" si="2"/>
        <v>GbpLibor3M</v>
      </c>
      <c r="F4" s="754" t="b">
        <v>0</v>
      </c>
      <c r="G4" s="873" t="str">
        <f t="shared" si="3"/>
        <v>GBP2x5F_Quote</v>
      </c>
      <c r="H4" s="873" t="str">
        <f>_xll.qlFraRateHelper(Trigger,G4&amp;"_rh",ObjectOverwrite,Permanent,G4,B4,E4)</f>
        <v>GBP2x5F_Quote_rh#0001</v>
      </c>
      <c r="I4" s="425" t="str">
        <f>_xll.ohRangeRetrieveError(H4)</f>
        <v/>
      </c>
      <c r="J4" s="86"/>
    </row>
    <row r="5" spans="1:12" ht="11.25" customHeight="1" x14ac:dyDescent="0.2">
      <c r="A5" s="66"/>
      <c r="B5" s="873" t="str">
        <f t="shared" si="0"/>
        <v>3M</v>
      </c>
      <c r="C5" s="753">
        <v>3</v>
      </c>
      <c r="D5" s="873" t="str">
        <f t="shared" si="1"/>
        <v>x6F</v>
      </c>
      <c r="E5" s="873" t="str">
        <f t="shared" si="2"/>
        <v>GbpLibor3M</v>
      </c>
      <c r="F5" s="754" t="b">
        <v>0</v>
      </c>
      <c r="G5" s="873" t="str">
        <f t="shared" si="3"/>
        <v>GBP3x6F_Quote</v>
      </c>
      <c r="H5" s="873" t="str">
        <f>_xll.qlFraRateHelper(Trigger,G5&amp;"_rh",ObjectOverwrite,Permanent,G5,B5,E5)</f>
        <v>GBP3x6F_Quote_rh#0001</v>
      </c>
      <c r="I5" s="425" t="str">
        <f>_xll.ohRangeRetrieveError(H5)</f>
        <v/>
      </c>
      <c r="J5" s="86"/>
    </row>
    <row r="6" spans="1:12" ht="11.25" customHeight="1" x14ac:dyDescent="0.2">
      <c r="A6" s="66"/>
      <c r="B6" s="873" t="str">
        <f t="shared" si="0"/>
        <v>4M</v>
      </c>
      <c r="C6" s="753">
        <v>4</v>
      </c>
      <c r="D6" s="873" t="str">
        <f t="shared" si="1"/>
        <v>x7F</v>
      </c>
      <c r="E6" s="873" t="str">
        <f t="shared" si="2"/>
        <v>GbpLibor3M</v>
      </c>
      <c r="F6" s="754" t="b">
        <v>0</v>
      </c>
      <c r="G6" s="873" t="str">
        <f t="shared" si="3"/>
        <v>GBP4x7F_Quote</v>
      </c>
      <c r="H6" s="873" t="str">
        <f>_xll.qlFraRateHelper(Trigger,G6&amp;"_rh",ObjectOverwrite,Permanent,G6,B6,E6)</f>
        <v>GBP4x7F_Quote_rh#0001</v>
      </c>
      <c r="I6" s="425" t="str">
        <f>_xll.ohRangeRetrieveError(H6)</f>
        <v/>
      </c>
      <c r="J6" s="86"/>
    </row>
    <row r="7" spans="1:12" ht="11.25" customHeight="1" x14ac:dyDescent="0.2">
      <c r="A7" s="66"/>
      <c r="B7" s="873" t="str">
        <f t="shared" si="0"/>
        <v>5M</v>
      </c>
      <c r="C7" s="753">
        <v>5</v>
      </c>
      <c r="D7" s="873" t="str">
        <f t="shared" si="1"/>
        <v>x8F</v>
      </c>
      <c r="E7" s="873" t="str">
        <f t="shared" si="2"/>
        <v>GbpLibor3M</v>
      </c>
      <c r="F7" s="754" t="b">
        <v>0</v>
      </c>
      <c r="G7" s="873" t="str">
        <f t="shared" si="3"/>
        <v>GBP5x8F_Quote</v>
      </c>
      <c r="H7" s="873" t="str">
        <f>_xll.qlFraRateHelper(Trigger,G7&amp;"_rh",ObjectOverwrite,Permanent,G7,B7,E7)</f>
        <v>GBP5x8F_Quote_rh#0001</v>
      </c>
      <c r="I7" s="425" t="str">
        <f>_xll.ohRangeRetrieveError(H7)</f>
        <v/>
      </c>
      <c r="J7" s="86"/>
    </row>
    <row r="8" spans="1:12" ht="11.25" customHeight="1" x14ac:dyDescent="0.2">
      <c r="A8" s="66"/>
      <c r="B8" s="873" t="str">
        <f t="shared" si="0"/>
        <v>6M</v>
      </c>
      <c r="C8" s="753">
        <v>6</v>
      </c>
      <c r="D8" s="873" t="str">
        <f t="shared" si="1"/>
        <v>x9F</v>
      </c>
      <c r="E8" s="873" t="str">
        <f t="shared" si="2"/>
        <v>GbpLibor3M</v>
      </c>
      <c r="F8" s="754" t="b">
        <v>0</v>
      </c>
      <c r="G8" s="873" t="str">
        <f t="shared" si="3"/>
        <v>GBP6x9F_Quote</v>
      </c>
      <c r="H8" s="873" t="str">
        <f>_xll.qlFraRateHelper(Trigger,G8&amp;"_rh",ObjectOverwrite,Permanent,G8,B8,E8)</f>
        <v>GBP6x9F_Quote_rh#0001</v>
      </c>
      <c r="I8" s="425" t="str">
        <f>_xll.ohRangeRetrieveError(H8)</f>
        <v/>
      </c>
      <c r="J8" s="86"/>
    </row>
    <row r="9" spans="1:12" ht="11.25" customHeight="1" x14ac:dyDescent="0.2">
      <c r="A9" s="66"/>
      <c r="B9" s="873" t="str">
        <f t="shared" si="0"/>
        <v>7M</v>
      </c>
      <c r="C9" s="753">
        <v>7</v>
      </c>
      <c r="D9" s="873" t="str">
        <f t="shared" si="1"/>
        <v>x10F</v>
      </c>
      <c r="E9" s="873" t="str">
        <f t="shared" si="2"/>
        <v>GbpLibor3M</v>
      </c>
      <c r="F9" s="754" t="b">
        <v>0</v>
      </c>
      <c r="G9" s="873" t="str">
        <f t="shared" si="3"/>
        <v>GBP7x10F_Quote</v>
      </c>
      <c r="H9" s="873" t="str">
        <f>_xll.qlFraRateHelper(Trigger,G9&amp;"_rh",ObjectOverwrite,Permanent,G9,B9,E9)</f>
        <v>GBP7x10F_Quote_rh#0001</v>
      </c>
      <c r="I9" s="425" t="str">
        <f>_xll.ohRangeRetrieveError(H9)</f>
        <v/>
      </c>
      <c r="J9" s="86"/>
    </row>
    <row r="10" spans="1:12" ht="11.25" customHeight="1" x14ac:dyDescent="0.2">
      <c r="A10" s="66"/>
      <c r="B10" s="873" t="str">
        <f t="shared" si="0"/>
        <v>8M</v>
      </c>
      <c r="C10" s="753">
        <v>8</v>
      </c>
      <c r="D10" s="873" t="str">
        <f t="shared" si="1"/>
        <v>x11F</v>
      </c>
      <c r="E10" s="873" t="str">
        <f t="shared" si="2"/>
        <v>GbpLibor3M</v>
      </c>
      <c r="F10" s="754" t="b">
        <v>0</v>
      </c>
      <c r="G10" s="873" t="str">
        <f t="shared" si="3"/>
        <v>GBP8x11F_Quote</v>
      </c>
      <c r="H10" s="873" t="str">
        <f>_xll.qlFraRateHelper(Trigger,G10&amp;"_rh",ObjectOverwrite,Permanent,G10,B10,E10)</f>
        <v>GBP8x11F_Quote_rh#0001</v>
      </c>
      <c r="I10" s="425" t="str">
        <f>_xll.ohRangeRetrieveError(H10)</f>
        <v/>
      </c>
      <c r="J10" s="86"/>
    </row>
    <row r="11" spans="1:12" ht="11.25" customHeight="1" x14ac:dyDescent="0.2">
      <c r="A11" s="66"/>
      <c r="B11" s="873" t="str">
        <f t="shared" si="0"/>
        <v>9M</v>
      </c>
      <c r="C11" s="753">
        <v>9</v>
      </c>
      <c r="D11" s="873" t="str">
        <f t="shared" si="1"/>
        <v>x12F</v>
      </c>
      <c r="E11" s="873" t="str">
        <f t="shared" si="2"/>
        <v>GbpLibor3M</v>
      </c>
      <c r="F11" s="754" t="b">
        <v>0</v>
      </c>
      <c r="G11" s="873" t="str">
        <f t="shared" si="3"/>
        <v>GBP9x12F_Quote</v>
      </c>
      <c r="H11" s="873" t="str">
        <f>_xll.qlFraRateHelper(Trigger,G11&amp;"_rh",ObjectOverwrite,Permanent,G11,B11,E11)</f>
        <v>GBP9x12F_Quote_rh#0001</v>
      </c>
      <c r="I11" s="425" t="str">
        <f>_xll.ohRangeRetrieveError(H11)</f>
        <v/>
      </c>
      <c r="J11" s="86"/>
    </row>
    <row r="12" spans="1:12" ht="11.25" customHeight="1" x14ac:dyDescent="0.2">
      <c r="A12" s="66"/>
      <c r="B12" s="873" t="str">
        <f t="shared" si="0"/>
        <v>10M</v>
      </c>
      <c r="C12" s="753">
        <v>10</v>
      </c>
      <c r="D12" s="873" t="str">
        <f t="shared" si="1"/>
        <v>x13F</v>
      </c>
      <c r="E12" s="873" t="str">
        <f t="shared" si="2"/>
        <v>GbpLibor3M</v>
      </c>
      <c r="F12" s="754" t="b">
        <v>0</v>
      </c>
      <c r="G12" s="873" t="str">
        <f t="shared" si="3"/>
        <v>GBP10x13F_Quote</v>
      </c>
      <c r="H12" s="873" t="str">
        <f>_xll.qlFraRateHelper(Trigger,G12&amp;"_rh",ObjectOverwrite,Permanent,G12,B12,E12)</f>
        <v>GBP10x13F_Quote_rh#0001</v>
      </c>
      <c r="I12" s="425" t="str">
        <f>_xll.ohRangeRetrieveError(H12)</f>
        <v/>
      </c>
      <c r="J12" s="86"/>
    </row>
    <row r="13" spans="1:12" ht="11.25" customHeight="1" x14ac:dyDescent="0.2">
      <c r="A13" s="66"/>
      <c r="B13" s="873" t="str">
        <f t="shared" si="0"/>
        <v>11M</v>
      </c>
      <c r="C13" s="753">
        <v>11</v>
      </c>
      <c r="D13" s="873" t="str">
        <f t="shared" si="1"/>
        <v>x14F</v>
      </c>
      <c r="E13" s="873" t="str">
        <f t="shared" si="2"/>
        <v>GbpLibor3M</v>
      </c>
      <c r="F13" s="754" t="b">
        <v>0</v>
      </c>
      <c r="G13" s="873" t="str">
        <f t="shared" si="3"/>
        <v>GBP11x14F_Quote</v>
      </c>
      <c r="H13" s="873" t="str">
        <f>_xll.qlFraRateHelper(Trigger,G13&amp;"_rh",ObjectOverwrite,Permanent,G13,B13,E13)</f>
        <v>GBP11x14F_Quote_rh#0001</v>
      </c>
      <c r="I13" s="425" t="str">
        <f>_xll.ohRangeRetrieveError(H13)</f>
        <v/>
      </c>
      <c r="J13" s="86"/>
    </row>
    <row r="14" spans="1:12" ht="11.25" customHeight="1" x14ac:dyDescent="0.2">
      <c r="A14" s="66"/>
      <c r="B14" s="273" t="str">
        <f t="shared" si="0"/>
        <v>12M</v>
      </c>
      <c r="C14" s="750">
        <v>12</v>
      </c>
      <c r="D14" s="273" t="str">
        <f t="shared" si="1"/>
        <v>x15F</v>
      </c>
      <c r="E14" s="273" t="str">
        <f t="shared" si="2"/>
        <v>GbpLibor3M</v>
      </c>
      <c r="F14" s="286" t="b">
        <v>0</v>
      </c>
      <c r="G14" s="273" t="str">
        <f t="shared" si="3"/>
        <v>GBP12x15F_Quote</v>
      </c>
      <c r="H14" s="273" t="str">
        <f>_xll.qlFraRateHelper(Trigger,G14&amp;"_rh",ObjectOverwrite,Permanent,G14,B14,E14)</f>
        <v>GBP12x15F_Quote_rh#0001</v>
      </c>
      <c r="I14" s="415" t="str">
        <f>_xll.ohRangeRetrieveError(H14)</f>
        <v/>
      </c>
      <c r="J14" s="86"/>
    </row>
    <row r="15" spans="1:12" ht="11.25" customHeight="1" thickBot="1" x14ac:dyDescent="0.25">
      <c r="A15" s="54"/>
      <c r="B15" s="53"/>
      <c r="C15" s="53"/>
      <c r="D15" s="53"/>
      <c r="E15" s="53"/>
      <c r="F15" s="53"/>
      <c r="G15" s="53"/>
      <c r="H15" s="270"/>
      <c r="I15" s="270"/>
      <c r="J15" s="404"/>
    </row>
    <row r="17" spans="7:8" x14ac:dyDescent="0.2">
      <c r="G17" s="399" t="str">
        <f>_xll.ohObjectCallerAddress(G3)</f>
        <v>[GBP_Market_And_Trades.xlsx]FRA_MKT!R5C5</v>
      </c>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8"/>
  <sheetViews>
    <sheetView workbookViewId="0">
      <selection activeCell="J3" sqref="J3"/>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4"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4"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4" ht="11.25" customHeight="1" x14ac:dyDescent="0.25">
      <c r="A3" s="894"/>
      <c r="B3" s="910">
        <v>1</v>
      </c>
      <c r="C3" s="910" t="s">
        <v>394</v>
      </c>
      <c r="D3" s="870" t="b">
        <v>0</v>
      </c>
      <c r="E3" s="870" t="str">
        <f t="array" ref="E3:E44">_xll.qlIMMNextCodes(,_xll.qlSettingsEvaluationDate(Trigger)-1,D3:D44)</f>
        <v>N5</v>
      </c>
      <c r="F3" s="1528">
        <f>_xll.qlIMMdate(,E3)</f>
        <v>42200</v>
      </c>
      <c r="G3" s="870" t="str">
        <f t="shared" ref="G3:G44" si="0">PROPER(Currency)&amp;FamilyName&amp;$H$1</f>
        <v>GbpLibor3M</v>
      </c>
      <c r="H3" s="1527" t="str">
        <f t="shared" ref="H3:H44" si="1">Currency&amp;"FUT"&amp;$H$1&amp;$E3&amp;QuoteSuffix</f>
        <v>GBPFUT3MN5_Quote</v>
      </c>
      <c r="I3" s="1527" t="str">
        <f t="shared" ref="I3:I44" si="2">Currency&amp;"FUT3M"&amp;E3&amp;"ConvAdj"&amp;QuoteSuffix</f>
        <v>GBPFUT3MN5ConvAdj_Quote</v>
      </c>
      <c r="J3" s="905" t="str">
        <f>_xll.qlFuturesRateHelper(Trigger,I3&amp;"_rh",ObjectOverwrite,Permanent,$H3,$C3,$E3,$G3,$I3)</f>
        <v>GBPFUT3MN5ConvAdj_Quote_rh#0001</v>
      </c>
      <c r="K3" s="904" t="str">
        <f>_xll.ohRangeRetrieveError(J3)</f>
        <v/>
      </c>
      <c r="L3" s="86"/>
      <c r="M3" s="1525"/>
    </row>
    <row r="4" spans="1:14" ht="11.25" customHeight="1" x14ac:dyDescent="0.25">
      <c r="A4" s="894"/>
      <c r="B4" s="901">
        <v>2</v>
      </c>
      <c r="C4" s="901" t="s">
        <v>394</v>
      </c>
      <c r="D4" s="858" t="b">
        <v>0</v>
      </c>
      <c r="E4" s="858" t="str">
        <v>Q5</v>
      </c>
      <c r="F4" s="1524">
        <f>_xll.qlIMMdate(,E4)</f>
        <v>42235</v>
      </c>
      <c r="G4" s="858" t="str">
        <f t="shared" si="0"/>
        <v>GbpLibor3M</v>
      </c>
      <c r="H4" s="1523" t="str">
        <f t="shared" si="1"/>
        <v>GBPFUT3MQ5_Quote</v>
      </c>
      <c r="I4" s="1523" t="str">
        <f t="shared" si="2"/>
        <v>GBPFUT3MQ5ConvAdj_Quote</v>
      </c>
      <c r="J4" s="896" t="str">
        <f>_xll.qlFuturesRateHelper(Trigger,I4&amp;"_rh",ObjectOverwrite,Permanent,$H4,$C4,$E4,$G4,$I4)</f>
        <v>GBPFUT3MQ5ConvAdj_Quote_rh#0001</v>
      </c>
      <c r="K4" s="895" t="str">
        <f>_xll.ohRangeRetrieveError(J4)</f>
        <v/>
      </c>
      <c r="L4" s="86"/>
      <c r="M4" s="1525"/>
      <c r="N4" s="1902">
        <f>_xll.ohTrigger('General Settings_3M'!Trigger,Futures3M_MKT!Trigger2)</f>
        <v>1</v>
      </c>
    </row>
    <row r="5" spans="1:14" ht="11.25" customHeight="1" x14ac:dyDescent="0.25">
      <c r="A5" s="894"/>
      <c r="B5" s="901">
        <v>3</v>
      </c>
      <c r="C5" s="901" t="s">
        <v>394</v>
      </c>
      <c r="D5" s="858" t="b">
        <v>0</v>
      </c>
      <c r="E5" s="858" t="str">
        <v>U5</v>
      </c>
      <c r="F5" s="1524">
        <f>_xll.qlIMMdate(,E5)</f>
        <v>42263</v>
      </c>
      <c r="G5" s="858" t="str">
        <f t="shared" si="0"/>
        <v>GbpLibor3M</v>
      </c>
      <c r="H5" s="1523" t="str">
        <f t="shared" si="1"/>
        <v>GBPFUT3MU5_Quote</v>
      </c>
      <c r="I5" s="1523" t="str">
        <f t="shared" si="2"/>
        <v>GBPFUT3MU5ConvAdj_Quote</v>
      </c>
      <c r="J5" s="896" t="str">
        <f>_xll.qlFuturesRateHelper(Trigger,I5&amp;"_rh",ObjectOverwrite,Permanent,$H5,$C5,$E5,$G5,$I5)</f>
        <v>GBPFUT3MU5ConvAdj_Quote_rh#0001</v>
      </c>
      <c r="K5" s="895" t="str">
        <f>_xll.ohRangeRetrieveError(J5)</f>
        <v/>
      </c>
      <c r="L5" s="86"/>
      <c r="M5" s="1525"/>
    </row>
    <row r="6" spans="1:14" ht="11.25" customHeight="1" x14ac:dyDescent="0.25">
      <c r="A6" s="894"/>
      <c r="B6" s="901">
        <v>4</v>
      </c>
      <c r="C6" s="901" t="s">
        <v>394</v>
      </c>
      <c r="D6" s="858" t="b">
        <v>0</v>
      </c>
      <c r="E6" s="858" t="str">
        <v>V5</v>
      </c>
      <c r="F6" s="1524">
        <f>_xll.qlIMMdate(,E6)</f>
        <v>42298</v>
      </c>
      <c r="G6" s="858" t="str">
        <f t="shared" si="0"/>
        <v>GbpLibor3M</v>
      </c>
      <c r="H6" s="1523" t="str">
        <f t="shared" si="1"/>
        <v>GBPFUT3MV5_Quote</v>
      </c>
      <c r="I6" s="1523" t="str">
        <f t="shared" si="2"/>
        <v>GBPFUT3MV5ConvAdj_Quote</v>
      </c>
      <c r="J6" s="896" t="str">
        <f>_xll.qlFuturesRateHelper(Trigger,I6&amp;"_rh",ObjectOverwrite,Permanent,$H6,$C6,$E6,$G6,$I6)</f>
        <v>GBPFUT3MV5ConvAdj_Quote_rh#0001</v>
      </c>
      <c r="K6" s="895" t="str">
        <f>_xll.ohRangeRetrieveError(J6)</f>
        <v/>
      </c>
      <c r="L6" s="86"/>
      <c r="M6" s="1525"/>
    </row>
    <row r="7" spans="1:14" ht="11.25" customHeight="1" x14ac:dyDescent="0.25">
      <c r="A7" s="894"/>
      <c r="B7" s="901">
        <v>5</v>
      </c>
      <c r="C7" s="901" t="s">
        <v>394</v>
      </c>
      <c r="D7" s="858" t="b">
        <v>0</v>
      </c>
      <c r="E7" s="858" t="str">
        <v>X5</v>
      </c>
      <c r="F7" s="1524">
        <f>_xll.qlIMMdate(,E7)</f>
        <v>42326</v>
      </c>
      <c r="G7" s="858" t="str">
        <f t="shared" si="0"/>
        <v>GbpLibor3M</v>
      </c>
      <c r="H7" s="1523" t="str">
        <f t="shared" si="1"/>
        <v>GBPFUT3MX5_Quote</v>
      </c>
      <c r="I7" s="1523" t="str">
        <f t="shared" si="2"/>
        <v>GBPFUT3MX5ConvAdj_Quote</v>
      </c>
      <c r="J7" s="896" t="str">
        <f>_xll.qlFuturesRateHelper(Trigger,I7&amp;"_rh",ObjectOverwrite,Permanent,$H7,$C7,$E7,$G7,$I7)</f>
        <v>GBPFUT3MX5ConvAdj_Quote_rh#0001</v>
      </c>
      <c r="K7" s="895" t="str">
        <f>_xll.ohRangeRetrieveError(J7)</f>
        <v/>
      </c>
      <c r="L7" s="86"/>
      <c r="M7" s="1525"/>
    </row>
    <row r="8" spans="1:14" ht="11.25" customHeight="1" x14ac:dyDescent="0.25">
      <c r="A8" s="894"/>
      <c r="B8" s="901">
        <v>6</v>
      </c>
      <c r="C8" s="901" t="s">
        <v>394</v>
      </c>
      <c r="D8" s="858" t="b">
        <v>0</v>
      </c>
      <c r="E8" s="858" t="str">
        <v>Z5</v>
      </c>
      <c r="F8" s="1524">
        <f>_xll.qlIMMdate(,E8)</f>
        <v>42354</v>
      </c>
      <c r="G8" s="858" t="str">
        <f t="shared" si="0"/>
        <v>GbpLibor3M</v>
      </c>
      <c r="H8" s="1523" t="str">
        <f t="shared" si="1"/>
        <v>GBPFUT3MZ5_Quote</v>
      </c>
      <c r="I8" s="1523" t="str">
        <f t="shared" si="2"/>
        <v>GBPFUT3MZ5ConvAdj_Quote</v>
      </c>
      <c r="J8" s="896" t="str">
        <f>_xll.qlFuturesRateHelper(Trigger,I8&amp;"_rh",ObjectOverwrite,Permanent,$H8,$C8,$E8,$G8,$I8)</f>
        <v>GBPFUT3MZ5ConvAdj_Quote_rh#0001</v>
      </c>
      <c r="K8" s="895" t="str">
        <f>_xll.ohRangeRetrieveError(J8)</f>
        <v/>
      </c>
      <c r="L8" s="86"/>
      <c r="M8" s="1525"/>
    </row>
    <row r="9" spans="1:14" ht="11.25" customHeight="1" x14ac:dyDescent="0.25">
      <c r="A9" s="894"/>
      <c r="B9" s="901">
        <v>7</v>
      </c>
      <c r="C9" s="901" t="s">
        <v>394</v>
      </c>
      <c r="D9" s="858" t="b">
        <v>0</v>
      </c>
      <c r="E9" s="858" t="str">
        <v>F6</v>
      </c>
      <c r="F9" s="1524">
        <f>_xll.qlIMMdate(,E9)</f>
        <v>42389</v>
      </c>
      <c r="G9" s="858" t="str">
        <f t="shared" si="0"/>
        <v>GbpLibor3M</v>
      </c>
      <c r="H9" s="1523" t="str">
        <f t="shared" si="1"/>
        <v>GBPFUT3MF6_Quote</v>
      </c>
      <c r="I9" s="1523" t="str">
        <f t="shared" si="2"/>
        <v>GBPFUT3MF6ConvAdj_Quote</v>
      </c>
      <c r="J9" s="896" t="str">
        <f>_xll.qlFuturesRateHelper(Trigger,I9&amp;"_rh",ObjectOverwrite,Permanent,$H9,$C9,$E9,$G9,$I9)</f>
        <v>GBPFUT3MF6ConvAdj_Quote_rh#0001</v>
      </c>
      <c r="K9" s="895" t="str">
        <f>_xll.ohRangeRetrieveError(J9)</f>
        <v/>
      </c>
      <c r="L9" s="86"/>
      <c r="M9" s="1525"/>
    </row>
    <row r="10" spans="1:14" ht="11.25" customHeight="1" x14ac:dyDescent="0.25">
      <c r="A10" s="894"/>
      <c r="B10" s="901">
        <v>8</v>
      </c>
      <c r="C10" s="901" t="s">
        <v>394</v>
      </c>
      <c r="D10" s="858" t="b">
        <v>0</v>
      </c>
      <c r="E10" s="858" t="str">
        <v>G6</v>
      </c>
      <c r="F10" s="1524">
        <f>_xll.qlIMMdate(,E10)</f>
        <v>42417</v>
      </c>
      <c r="G10" s="858" t="str">
        <f t="shared" si="0"/>
        <v>GbpLibor3M</v>
      </c>
      <c r="H10" s="1523" t="str">
        <f t="shared" si="1"/>
        <v>GBPFUT3MG6_Quote</v>
      </c>
      <c r="I10" s="1523" t="str">
        <f t="shared" si="2"/>
        <v>GBPFUT3MG6ConvAdj_Quote</v>
      </c>
      <c r="J10" s="896" t="str">
        <f>_xll.qlFuturesRateHelper(Trigger,I10&amp;"_rh",ObjectOverwrite,Permanent,$H10,$C10,$E10,$G10,$I10)</f>
        <v>GBPFUT3MG6ConvAdj_Quote_rh#0001</v>
      </c>
      <c r="K10" s="895" t="str">
        <f>_xll.ohRangeRetrieveError(J10)</f>
        <v/>
      </c>
      <c r="L10" s="86"/>
      <c r="M10" s="1525"/>
    </row>
    <row r="11" spans="1:14" ht="11.25" customHeight="1" x14ac:dyDescent="0.25">
      <c r="A11" s="894"/>
      <c r="B11" s="901">
        <v>9</v>
      </c>
      <c r="C11" s="901" t="s">
        <v>394</v>
      </c>
      <c r="D11" s="858" t="b">
        <v>0</v>
      </c>
      <c r="E11" s="858" t="str">
        <v>H6</v>
      </c>
      <c r="F11" s="1524">
        <f>_xll.qlIMMdate(,E11)</f>
        <v>42445</v>
      </c>
      <c r="G11" s="858" t="str">
        <f t="shared" si="0"/>
        <v>GbpLibor3M</v>
      </c>
      <c r="H11" s="1523" t="str">
        <f t="shared" si="1"/>
        <v>GBPFUT3MH6_Quote</v>
      </c>
      <c r="I11" s="1523" t="str">
        <f t="shared" si="2"/>
        <v>GBPFUT3MH6ConvAdj_Quote</v>
      </c>
      <c r="J11" s="896" t="str">
        <f>_xll.qlFuturesRateHelper(Trigger,I11&amp;"_rh",ObjectOverwrite,Permanent,$H11,$C11,$E11,$G11,$I11)</f>
        <v>GBPFUT3MH6ConvAdj_Quote_rh#0001</v>
      </c>
      <c r="K11" s="895" t="str">
        <f>_xll.ohRangeRetrieveError(J11)</f>
        <v/>
      </c>
      <c r="L11" s="86"/>
      <c r="M11" s="1525"/>
    </row>
    <row r="12" spans="1:14" ht="11.25" customHeight="1" x14ac:dyDescent="0.25">
      <c r="A12" s="894"/>
      <c r="B12" s="901">
        <v>10</v>
      </c>
      <c r="C12" s="901" t="s">
        <v>394</v>
      </c>
      <c r="D12" s="858" t="b">
        <v>0</v>
      </c>
      <c r="E12" s="858" t="str">
        <v>J6</v>
      </c>
      <c r="F12" s="1524">
        <f>_xll.qlIMMdate(,E12)</f>
        <v>42480</v>
      </c>
      <c r="G12" s="858" t="str">
        <f t="shared" si="0"/>
        <v>GbpLibor3M</v>
      </c>
      <c r="H12" s="1523" t="str">
        <f t="shared" si="1"/>
        <v>GBPFUT3MJ6_Quote</v>
      </c>
      <c r="I12" s="1523" t="str">
        <f t="shared" si="2"/>
        <v>GBPFUT3MJ6ConvAdj_Quote</v>
      </c>
      <c r="J12" s="896" t="str">
        <f>_xll.qlFuturesRateHelper(Trigger,I12&amp;"_rh",ObjectOverwrite,Permanent,$H12,$C12,$E12,$G12,$I12)</f>
        <v>GBPFUT3MJ6ConvAdj_Quote_rh#0001</v>
      </c>
      <c r="K12" s="895" t="str">
        <f>_xll.ohRangeRetrieveError(J12)</f>
        <v/>
      </c>
      <c r="L12" s="86"/>
      <c r="M12" s="1525"/>
    </row>
    <row r="13" spans="1:14" ht="11.25" customHeight="1" x14ac:dyDescent="0.25">
      <c r="A13" s="894"/>
      <c r="B13" s="901">
        <v>11</v>
      </c>
      <c r="C13" s="901" t="s">
        <v>394</v>
      </c>
      <c r="D13" s="858" t="b">
        <v>0</v>
      </c>
      <c r="E13" s="858" t="str">
        <v>K6</v>
      </c>
      <c r="F13" s="1524">
        <f>_xll.qlIMMdate(,E13)</f>
        <v>42508</v>
      </c>
      <c r="G13" s="858" t="str">
        <f t="shared" si="0"/>
        <v>GbpLibor3M</v>
      </c>
      <c r="H13" s="1523" t="str">
        <f t="shared" si="1"/>
        <v>GBPFUT3MK6_Quote</v>
      </c>
      <c r="I13" s="1523" t="str">
        <f t="shared" si="2"/>
        <v>GBPFUT3MK6ConvAdj_Quote</v>
      </c>
      <c r="J13" s="896" t="str">
        <f>_xll.qlFuturesRateHelper(Trigger,I13&amp;"_rh",ObjectOverwrite,Permanent,$H13,$C13,$E13,$G13,$I13)</f>
        <v>GBPFUT3MK6ConvAdj_Quote_rh#0001</v>
      </c>
      <c r="K13" s="895" t="str">
        <f>_xll.ohRangeRetrieveError(J13)</f>
        <v/>
      </c>
      <c r="L13" s="86"/>
      <c r="M13" s="1525"/>
    </row>
    <row r="14" spans="1:14" ht="11.25" customHeight="1" x14ac:dyDescent="0.25">
      <c r="A14" s="894"/>
      <c r="B14" s="901">
        <v>12</v>
      </c>
      <c r="C14" s="901" t="s">
        <v>394</v>
      </c>
      <c r="D14" s="858" t="b">
        <v>0</v>
      </c>
      <c r="E14" s="858" t="str">
        <v>M6</v>
      </c>
      <c r="F14" s="1524">
        <f>_xll.qlIMMdate(,E14)</f>
        <v>42536</v>
      </c>
      <c r="G14" s="858" t="str">
        <f t="shared" si="0"/>
        <v>GbpLibor3M</v>
      </c>
      <c r="H14" s="1523" t="str">
        <f t="shared" si="1"/>
        <v>GBPFUT3MM6_Quote</v>
      </c>
      <c r="I14" s="1523" t="str">
        <f t="shared" si="2"/>
        <v>GBPFUT3MM6ConvAdj_Quote</v>
      </c>
      <c r="J14" s="896" t="str">
        <f>_xll.qlFuturesRateHelper(Trigger,I14&amp;"_rh",ObjectOverwrite,Permanent,$H14,$C14,$E14,$G14,$I14)</f>
        <v>GBPFUT3MM6ConvAdj_Quote_rh#0001</v>
      </c>
      <c r="K14" s="895" t="str">
        <f>_xll.ohRangeRetrieveError(J14)</f>
        <v/>
      </c>
      <c r="L14" s="86"/>
      <c r="M14" s="1525"/>
    </row>
    <row r="15" spans="1:14" ht="11.25" customHeight="1" x14ac:dyDescent="0.25">
      <c r="A15" s="894"/>
      <c r="B15" s="901">
        <v>13</v>
      </c>
      <c r="C15" s="901" t="s">
        <v>394</v>
      </c>
      <c r="D15" s="858" t="b">
        <v>1</v>
      </c>
      <c r="E15" s="858" t="str">
        <v>U6</v>
      </c>
      <c r="F15" s="1524">
        <f>_xll.qlIMMdate(,E15)</f>
        <v>42634</v>
      </c>
      <c r="G15" s="858" t="str">
        <f t="shared" si="0"/>
        <v>GbpLibor3M</v>
      </c>
      <c r="H15" s="1523" t="str">
        <f t="shared" si="1"/>
        <v>GBPFUT3MU6_Quote</v>
      </c>
      <c r="I15" s="1523" t="str">
        <f t="shared" si="2"/>
        <v>GBPFUT3MU6ConvAdj_Quote</v>
      </c>
      <c r="J15" s="896" t="str">
        <f>_xll.qlFuturesRateHelper(Trigger,I15&amp;"_rh",ObjectOverwrite,Permanent,$H15,$C15,$E15,$G15,$I15)</f>
        <v>GBPFUT3MU6ConvAdj_Quote_rh#0001</v>
      </c>
      <c r="K15" s="895" t="str">
        <f>_xll.ohRangeRetrieveError(J15)</f>
        <v/>
      </c>
      <c r="L15" s="86"/>
      <c r="M15" s="1525"/>
    </row>
    <row r="16" spans="1:14" ht="11.25" customHeight="1" x14ac:dyDescent="0.25">
      <c r="A16" s="894"/>
      <c r="B16" s="901">
        <v>14</v>
      </c>
      <c r="C16" s="901" t="s">
        <v>394</v>
      </c>
      <c r="D16" s="858" t="b">
        <v>1</v>
      </c>
      <c r="E16" s="858" t="str">
        <v>Z6</v>
      </c>
      <c r="F16" s="1524">
        <f>_xll.qlIMMdate(,E16)</f>
        <v>42725</v>
      </c>
      <c r="G16" s="858" t="str">
        <f t="shared" si="0"/>
        <v>GbpLibor3M</v>
      </c>
      <c r="H16" s="1523" t="str">
        <f t="shared" si="1"/>
        <v>GBPFUT3MZ6_Quote</v>
      </c>
      <c r="I16" s="1523" t="str">
        <f t="shared" si="2"/>
        <v>GBPFUT3MZ6ConvAdj_Quote</v>
      </c>
      <c r="J16" s="896" t="str">
        <f>_xll.qlFuturesRateHelper(Trigger,I16&amp;"_rh",ObjectOverwrite,Permanent,$H16,$C16,$E16,$G16,$I16)</f>
        <v>GBPFUT3MZ6ConvAdj_Quote_rh#0001</v>
      </c>
      <c r="K16" s="895" t="str">
        <f>_xll.ohRangeRetrieveError(J16)</f>
        <v/>
      </c>
      <c r="L16" s="86"/>
      <c r="M16" s="1525"/>
    </row>
    <row r="17" spans="1:22" ht="11.25" customHeight="1" x14ac:dyDescent="0.25">
      <c r="A17" s="894"/>
      <c r="B17" s="901">
        <v>15</v>
      </c>
      <c r="C17" s="901" t="s">
        <v>394</v>
      </c>
      <c r="D17" s="858" t="b">
        <v>1</v>
      </c>
      <c r="E17" s="858" t="str">
        <v>H7</v>
      </c>
      <c r="F17" s="1524">
        <f>_xll.qlIMMdate(,E17)</f>
        <v>42809</v>
      </c>
      <c r="G17" s="858" t="str">
        <f t="shared" si="0"/>
        <v>GbpLibor3M</v>
      </c>
      <c r="H17" s="1523" t="str">
        <f t="shared" si="1"/>
        <v>GBPFUT3MH7_Quote</v>
      </c>
      <c r="I17" s="1523" t="str">
        <f t="shared" si="2"/>
        <v>GBPFUT3MH7ConvAdj_Quote</v>
      </c>
      <c r="J17" s="896" t="str">
        <f>_xll.qlFuturesRateHelper(Trigger,I17&amp;"_rh",ObjectOverwrite,Permanent,$H17,$C17,$E17,$G17,$I17)</f>
        <v>GBPFUT3MH7ConvAdj_Quote_rh#0001</v>
      </c>
      <c r="K17" s="895" t="str">
        <f>_xll.ohRangeRetrieveError(J17)</f>
        <v/>
      </c>
      <c r="L17" s="86"/>
      <c r="M17" s="1525"/>
    </row>
    <row r="18" spans="1:22" ht="11.25" customHeight="1" x14ac:dyDescent="0.25">
      <c r="A18" s="894"/>
      <c r="B18" s="901">
        <v>16</v>
      </c>
      <c r="C18" s="901" t="s">
        <v>394</v>
      </c>
      <c r="D18" s="858" t="b">
        <v>1</v>
      </c>
      <c r="E18" s="858" t="str">
        <v>M7</v>
      </c>
      <c r="F18" s="1524">
        <f>_xll.qlIMMdate(,E18)</f>
        <v>42907</v>
      </c>
      <c r="G18" s="858" t="str">
        <f t="shared" si="0"/>
        <v>GbpLibor3M</v>
      </c>
      <c r="H18" s="1523" t="str">
        <f t="shared" si="1"/>
        <v>GBPFUT3MM7_Quote</v>
      </c>
      <c r="I18" s="1523" t="str">
        <f t="shared" si="2"/>
        <v>GBPFUT3MM7ConvAdj_Quote</v>
      </c>
      <c r="J18" s="896" t="str">
        <f>_xll.qlFuturesRateHelper(Trigger,I18&amp;"_rh",ObjectOverwrite,Permanent,$H18,$C18,$E18,$G18,$I18)</f>
        <v>GBPFUT3MM7ConvAdj_Quote_rh#0001</v>
      </c>
      <c r="K18" s="895" t="str">
        <f>_xll.ohRangeRetrieveError(J18)</f>
        <v/>
      </c>
      <c r="L18" s="86"/>
      <c r="M18" s="1525"/>
    </row>
    <row r="19" spans="1:22" ht="11.25" customHeight="1" x14ac:dyDescent="0.25">
      <c r="A19" s="894"/>
      <c r="B19" s="901">
        <v>17</v>
      </c>
      <c r="C19" s="901" t="s">
        <v>394</v>
      </c>
      <c r="D19" s="858" t="b">
        <v>1</v>
      </c>
      <c r="E19" s="858" t="str">
        <v>U7</v>
      </c>
      <c r="F19" s="1524">
        <f>_xll.qlIMMdate(,E19)</f>
        <v>42998</v>
      </c>
      <c r="G19" s="858" t="str">
        <f t="shared" si="0"/>
        <v>GbpLibor3M</v>
      </c>
      <c r="H19" s="1523" t="str">
        <f t="shared" si="1"/>
        <v>GBPFUT3MU7_Quote</v>
      </c>
      <c r="I19" s="1523" t="str">
        <f t="shared" si="2"/>
        <v>GBPFUT3MU7ConvAdj_Quote</v>
      </c>
      <c r="J19" s="896" t="str">
        <f>_xll.qlFuturesRateHelper(Trigger,I19&amp;"_rh",ObjectOverwrite,Permanent,$H19,$C19,$E19,$G19,$I19)</f>
        <v>GBPFUT3MU7ConvAdj_Quote_rh#0001</v>
      </c>
      <c r="K19" s="895" t="str">
        <f>_xll.ohRangeRetrieveError(J19)</f>
        <v/>
      </c>
      <c r="L19" s="86"/>
      <c r="M19" s="1525"/>
    </row>
    <row r="20" spans="1:22" ht="11.25" customHeight="1" x14ac:dyDescent="0.25">
      <c r="A20" s="894"/>
      <c r="B20" s="901">
        <v>18</v>
      </c>
      <c r="C20" s="901" t="s">
        <v>394</v>
      </c>
      <c r="D20" s="858" t="b">
        <v>1</v>
      </c>
      <c r="E20" s="858" t="str">
        <v>Z7</v>
      </c>
      <c r="F20" s="1524">
        <f>_xll.qlIMMdate(,E20)</f>
        <v>43089</v>
      </c>
      <c r="G20" s="858" t="str">
        <f t="shared" si="0"/>
        <v>GbpLibor3M</v>
      </c>
      <c r="H20" s="1523" t="str">
        <f t="shared" si="1"/>
        <v>GBPFUT3MZ7_Quote</v>
      </c>
      <c r="I20" s="1523" t="str">
        <f t="shared" si="2"/>
        <v>GBPFUT3MZ7ConvAdj_Quote</v>
      </c>
      <c r="J20" s="896" t="str">
        <f>_xll.qlFuturesRateHelper(Trigger,I20&amp;"_rh",ObjectOverwrite,Permanent,$H20,$C20,$E20,$G20,$I20)</f>
        <v>GBPFUT3MZ7ConvAdj_Quote_rh#0001</v>
      </c>
      <c r="K20" s="895" t="str">
        <f>_xll.ohRangeRetrieveError(J20)</f>
        <v/>
      </c>
      <c r="L20" s="86"/>
      <c r="M20" s="1525"/>
    </row>
    <row r="21" spans="1:22" ht="11.25" customHeight="1" x14ac:dyDescent="0.25">
      <c r="A21" s="894"/>
      <c r="B21" s="901">
        <v>19</v>
      </c>
      <c r="C21" s="901" t="s">
        <v>394</v>
      </c>
      <c r="D21" s="858" t="b">
        <v>1</v>
      </c>
      <c r="E21" s="858" t="str">
        <v>H8</v>
      </c>
      <c r="F21" s="1524">
        <f>_xll.qlIMMdate(,E21)</f>
        <v>43180</v>
      </c>
      <c r="G21" s="858" t="str">
        <f t="shared" si="0"/>
        <v>GbpLibor3M</v>
      </c>
      <c r="H21" s="1523" t="str">
        <f t="shared" si="1"/>
        <v>GBPFUT3MH8_Quote</v>
      </c>
      <c r="I21" s="1523" t="str">
        <f t="shared" si="2"/>
        <v>GBPFUT3MH8ConvAdj_Quote</v>
      </c>
      <c r="J21" s="896" t="str">
        <f>_xll.qlFuturesRateHelper(Trigger,I21&amp;"_rh",ObjectOverwrite,Permanent,$H21,$C21,$E21,$G21,$I21)</f>
        <v>GBPFUT3MH8ConvAdj_Quote_rh#0001</v>
      </c>
      <c r="K21" s="895" t="str">
        <f>_xll.ohRangeRetrieveError(J21)</f>
        <v/>
      </c>
      <c r="L21" s="86"/>
      <c r="M21" s="1525"/>
    </row>
    <row r="22" spans="1:22" ht="11.25" customHeight="1" x14ac:dyDescent="0.25">
      <c r="A22" s="894"/>
      <c r="B22" s="901">
        <v>20</v>
      </c>
      <c r="C22" s="901" t="s">
        <v>394</v>
      </c>
      <c r="D22" s="858" t="b">
        <v>1</v>
      </c>
      <c r="E22" s="858" t="str">
        <v>M8</v>
      </c>
      <c r="F22" s="1524">
        <f>_xll.qlIMMdate(,E22)</f>
        <v>43271</v>
      </c>
      <c r="G22" s="858" t="str">
        <f t="shared" si="0"/>
        <v>GbpLibor3M</v>
      </c>
      <c r="H22" s="1523" t="str">
        <f t="shared" si="1"/>
        <v>GBPFUT3MM8_Quote</v>
      </c>
      <c r="I22" s="1523" t="str">
        <f t="shared" si="2"/>
        <v>GBPFUT3MM8ConvAdj_Quote</v>
      </c>
      <c r="J22" s="896" t="str">
        <f>_xll.qlFuturesRateHelper(Trigger,I22&amp;"_rh",ObjectOverwrite,Permanent,$H22,$C22,$E22,$G22,$I22)</f>
        <v>GBPFUT3MM8ConvAdj_Quote_rh#0001</v>
      </c>
      <c r="K22" s="895" t="str">
        <f>_xll.ohRangeRetrieveError(J22)</f>
        <v/>
      </c>
      <c r="L22" s="86"/>
      <c r="M22" s="1525"/>
    </row>
    <row r="23" spans="1:22" ht="11.25" customHeight="1" x14ac:dyDescent="0.25">
      <c r="A23" s="894"/>
      <c r="B23" s="901">
        <v>21</v>
      </c>
      <c r="C23" s="901" t="s">
        <v>394</v>
      </c>
      <c r="D23" s="858" t="b">
        <v>1</v>
      </c>
      <c r="E23" s="858" t="str">
        <v>U8</v>
      </c>
      <c r="F23" s="1524">
        <f>_xll.qlIMMdate(,E23)</f>
        <v>43362</v>
      </c>
      <c r="G23" s="858" t="str">
        <f t="shared" si="0"/>
        <v>GbpLibor3M</v>
      </c>
      <c r="H23" s="1523" t="str">
        <f t="shared" si="1"/>
        <v>GBPFUT3MU8_Quote</v>
      </c>
      <c r="I23" s="1523" t="str">
        <f t="shared" si="2"/>
        <v>GBPFUT3MU8ConvAdj_Quote</v>
      </c>
      <c r="J23" s="896" t="str">
        <f>_xll.qlFuturesRateHelper(Trigger,I23&amp;"_rh",ObjectOverwrite,Permanent,$H23,$C23,$E23,$G23,$I23)</f>
        <v>GBPFUT3MU8ConvAdj_Quote_rh#0001</v>
      </c>
      <c r="K23" s="895" t="str">
        <f>_xll.ohRangeRetrieveError(J23)</f>
        <v/>
      </c>
      <c r="L23" s="86"/>
      <c r="M23" s="1525"/>
    </row>
    <row r="24" spans="1:22" ht="11.25" customHeight="1" x14ac:dyDescent="0.25">
      <c r="A24" s="894"/>
      <c r="B24" s="901">
        <v>22</v>
      </c>
      <c r="C24" s="901" t="s">
        <v>394</v>
      </c>
      <c r="D24" s="858" t="b">
        <v>1</v>
      </c>
      <c r="E24" s="858" t="str">
        <v>Z8</v>
      </c>
      <c r="F24" s="1524">
        <f>_xll.qlIMMdate(,E24)</f>
        <v>43453</v>
      </c>
      <c r="G24" s="858" t="str">
        <f t="shared" si="0"/>
        <v>GbpLibor3M</v>
      </c>
      <c r="H24" s="1523" t="str">
        <f t="shared" si="1"/>
        <v>GBPFUT3MZ8_Quote</v>
      </c>
      <c r="I24" s="1523" t="str">
        <f t="shared" si="2"/>
        <v>GBPFUT3MZ8ConvAdj_Quote</v>
      </c>
      <c r="J24" s="896" t="str">
        <f>_xll.qlFuturesRateHelper(Trigger,I24&amp;"_rh",ObjectOverwrite,Permanent,$H24,$C24,$E24,$G24,$I24)</f>
        <v>GBPFUT3MZ8ConvAdj_Quote_rh#0001</v>
      </c>
      <c r="K24" s="895" t="str">
        <f>_xll.ohRangeRetrieveError(J24)</f>
        <v/>
      </c>
      <c r="L24" s="86"/>
      <c r="M24" s="1525"/>
    </row>
    <row r="25" spans="1:22" ht="11.25" customHeight="1" x14ac:dyDescent="0.25">
      <c r="A25" s="894"/>
      <c r="B25" s="901">
        <v>23</v>
      </c>
      <c r="C25" s="901" t="s">
        <v>394</v>
      </c>
      <c r="D25" s="858" t="b">
        <v>1</v>
      </c>
      <c r="E25" s="858" t="str">
        <v>H9</v>
      </c>
      <c r="F25" s="1524">
        <f>_xll.qlIMMdate(,E25)</f>
        <v>43544</v>
      </c>
      <c r="G25" s="858" t="str">
        <f t="shared" si="0"/>
        <v>GbpLibor3M</v>
      </c>
      <c r="H25" s="1523" t="str">
        <f t="shared" si="1"/>
        <v>GBPFUT3MH9_Quote</v>
      </c>
      <c r="I25" s="1523" t="str">
        <f t="shared" si="2"/>
        <v>GBPFUT3MH9ConvAdj_Quote</v>
      </c>
      <c r="J25" s="896" t="str">
        <f>_xll.qlFuturesRateHelper(Trigger,I25&amp;"_rh",ObjectOverwrite,Permanent,$H25,$C25,$E25,$G25,$I25)</f>
        <v>GBPFUT3MH9ConvAdj_Quote_rh#0001</v>
      </c>
      <c r="K25" s="895" t="str">
        <f>_xll.ohRangeRetrieveError(J25)</f>
        <v/>
      </c>
      <c r="L25" s="86"/>
      <c r="M25" s="1525"/>
    </row>
    <row r="26" spans="1:22" ht="11.25" customHeight="1" x14ac:dyDescent="0.25">
      <c r="A26" s="894"/>
      <c r="B26" s="901">
        <v>24</v>
      </c>
      <c r="C26" s="901" t="s">
        <v>394</v>
      </c>
      <c r="D26" s="858" t="b">
        <v>1</v>
      </c>
      <c r="E26" s="858" t="str">
        <v>M9</v>
      </c>
      <c r="F26" s="1524">
        <f>_xll.qlIMMdate(,E26)</f>
        <v>43635</v>
      </c>
      <c r="G26" s="858" t="str">
        <f t="shared" si="0"/>
        <v>GbpLibor3M</v>
      </c>
      <c r="H26" s="1523" t="str">
        <f t="shared" si="1"/>
        <v>GBPFUT3MM9_Quote</v>
      </c>
      <c r="I26" s="1523" t="str">
        <f t="shared" si="2"/>
        <v>GBPFUT3MM9ConvAdj_Quote</v>
      </c>
      <c r="J26" s="896" t="str">
        <f>_xll.qlFuturesRateHelper(Trigger,I26&amp;"_rh",ObjectOverwrite,Permanent,$H26,$C26,$E26,$G26,$I26)</f>
        <v>GBPFUT3MM9ConvAdj_Quote_rh#0001</v>
      </c>
      <c r="K26" s="895" t="str">
        <f>_xll.ohRangeRetrieveError(J26)</f>
        <v/>
      </c>
      <c r="L26" s="86"/>
      <c r="M26" s="1525"/>
    </row>
    <row r="27" spans="1:22" ht="11.25" customHeight="1" x14ac:dyDescent="0.25">
      <c r="A27" s="894"/>
      <c r="B27" s="901">
        <v>25</v>
      </c>
      <c r="C27" s="901" t="s">
        <v>394</v>
      </c>
      <c r="D27" s="858" t="b">
        <v>1</v>
      </c>
      <c r="E27" s="858" t="str">
        <v>U9</v>
      </c>
      <c r="F27" s="1524">
        <f>_xll.qlIMMdate(,E27)</f>
        <v>43726</v>
      </c>
      <c r="G27" s="858" t="str">
        <f t="shared" si="0"/>
        <v>GbpLibor3M</v>
      </c>
      <c r="H27" s="1523" t="str">
        <f t="shared" si="1"/>
        <v>GBPFUT3MU9_Quote</v>
      </c>
      <c r="I27" s="1523" t="str">
        <f t="shared" si="2"/>
        <v>GBPFUT3MU9ConvAdj_Quote</v>
      </c>
      <c r="J27" s="896" t="str">
        <f>_xll.qlFuturesRateHelper(Trigger,I27&amp;"_rh",ObjectOverwrite,Permanent,$H27,$C27,$E27,$G27,$I27)</f>
        <v>GBPFUT3MU9ConvAdj_Quote_rh#0001</v>
      </c>
      <c r="K27" s="895" t="str">
        <f>_xll.ohRangeRetrieveError(J27)</f>
        <v/>
      </c>
      <c r="L27" s="86"/>
      <c r="M27" s="1525"/>
    </row>
    <row r="28" spans="1:22" ht="11.25" customHeight="1" x14ac:dyDescent="0.25">
      <c r="A28" s="894"/>
      <c r="B28" s="901">
        <v>26</v>
      </c>
      <c r="C28" s="901" t="s">
        <v>394</v>
      </c>
      <c r="D28" s="858" t="b">
        <v>1</v>
      </c>
      <c r="E28" s="858" t="str">
        <v>Z9</v>
      </c>
      <c r="F28" s="1524">
        <f>_xll.qlIMMdate(,E28)</f>
        <v>43817</v>
      </c>
      <c r="G28" s="858" t="str">
        <f t="shared" si="0"/>
        <v>GbpLibor3M</v>
      </c>
      <c r="H28" s="1523" t="str">
        <f t="shared" si="1"/>
        <v>GBPFUT3MZ9_Quote</v>
      </c>
      <c r="I28" s="1523" t="str">
        <f t="shared" si="2"/>
        <v>GBPFUT3MZ9ConvAdj_Quote</v>
      </c>
      <c r="J28" s="896" t="str">
        <f>_xll.qlFuturesRateHelper(Trigger,I28&amp;"_rh",ObjectOverwrite,Permanent,$H28,$C28,$E28,$G28,$I28)</f>
        <v>GBPFUT3MZ9ConvAdj_Quote_rh#0001</v>
      </c>
      <c r="K28" s="895" t="str">
        <f>_xll.ohRangeRetrieveError(J28)</f>
        <v/>
      </c>
      <c r="L28" s="86"/>
      <c r="M28" s="1525"/>
    </row>
    <row r="29" spans="1:22" ht="11.25" customHeight="1" x14ac:dyDescent="0.25">
      <c r="A29" s="894"/>
      <c r="B29" s="901">
        <v>27</v>
      </c>
      <c r="C29" s="901" t="s">
        <v>394</v>
      </c>
      <c r="D29" s="858" t="b">
        <v>1</v>
      </c>
      <c r="E29" s="858" t="str">
        <v>H0</v>
      </c>
      <c r="F29" s="1524">
        <f>_xll.qlIMMdate(,E29)</f>
        <v>43908</v>
      </c>
      <c r="G29" s="858" t="str">
        <f t="shared" si="0"/>
        <v>GbpLibor3M</v>
      </c>
      <c r="H29" s="1523" t="str">
        <f t="shared" si="1"/>
        <v>GBPFUT3MH0_Quote</v>
      </c>
      <c r="I29" s="1523" t="str">
        <f t="shared" si="2"/>
        <v>GBPFUT3MH0ConvAdj_Quote</v>
      </c>
      <c r="J29" s="896" t="str">
        <f>_xll.qlFuturesRateHelper(Trigger,I29&amp;"_rh",ObjectOverwrite,Permanent,$H29,$C29,$E29,$G29,$I29)</f>
        <v>GBPFUT3MH0ConvAdj_Quote_rh#0001</v>
      </c>
      <c r="K29" s="895" t="str">
        <f>_xll.ohRangeRetrieveError(J29)</f>
        <v/>
      </c>
      <c r="L29" s="86"/>
      <c r="M29" s="1525"/>
    </row>
    <row r="30" spans="1:22" ht="11.25" customHeight="1" x14ac:dyDescent="0.25">
      <c r="A30" s="894"/>
      <c r="B30" s="901">
        <v>28</v>
      </c>
      <c r="C30" s="901" t="s">
        <v>394</v>
      </c>
      <c r="D30" s="858" t="b">
        <v>1</v>
      </c>
      <c r="E30" s="858" t="str">
        <v>M0</v>
      </c>
      <c r="F30" s="1524">
        <f>_xll.qlIMMdate(,E30)</f>
        <v>43999</v>
      </c>
      <c r="G30" s="858" t="str">
        <f t="shared" si="0"/>
        <v>GbpLibor3M</v>
      </c>
      <c r="H30" s="1523" t="str">
        <f t="shared" si="1"/>
        <v>GBPFUT3MM0_Quote</v>
      </c>
      <c r="I30" s="1523" t="str">
        <f t="shared" si="2"/>
        <v>GBPFUT3MM0ConvAdj_Quote</v>
      </c>
      <c r="J30" s="896" t="str">
        <f>_xll.qlFuturesRateHelper(Trigger,I30&amp;"_rh",ObjectOverwrite,Permanent,$H30,$C30,$E30,$G30,$I30)</f>
        <v>GBPFUT3MM0ConvAdj_Quote_rh#0001</v>
      </c>
      <c r="K30" s="895" t="str">
        <f>_xll.ohRangeRetrieveError(J30)</f>
        <v/>
      </c>
      <c r="L30" s="86"/>
      <c r="M30" s="1525"/>
    </row>
    <row r="31" spans="1:22" ht="11.25" customHeight="1" x14ac:dyDescent="0.25">
      <c r="A31" s="894"/>
      <c r="B31" s="901">
        <v>29</v>
      </c>
      <c r="C31" s="901" t="s">
        <v>394</v>
      </c>
      <c r="D31" s="858" t="b">
        <v>1</v>
      </c>
      <c r="E31" s="858" t="str">
        <v>U0</v>
      </c>
      <c r="F31" s="1524">
        <f>_xll.qlIMMdate(,E31)</f>
        <v>44090</v>
      </c>
      <c r="G31" s="858" t="str">
        <f t="shared" si="0"/>
        <v>GbpLibor3M</v>
      </c>
      <c r="H31" s="1523" t="str">
        <f t="shared" si="1"/>
        <v>GBPFUT3MU0_Quote</v>
      </c>
      <c r="I31" s="1523" t="str">
        <f t="shared" si="2"/>
        <v>GBPFUT3MU0ConvAdj_Quote</v>
      </c>
      <c r="J31" s="896" t="str">
        <f>_xll.qlFuturesRateHelper(Trigger,I31&amp;"_rh",ObjectOverwrite,Permanent,$H31,$C31,$E31,$G31,$I31)</f>
        <v>GBPFUT3MU0ConvAdj_Quote_rh#0001</v>
      </c>
      <c r="K31" s="895" t="str">
        <f>_xll.ohRangeRetrieveError(J31)</f>
        <v/>
      </c>
      <c r="L31" s="86"/>
      <c r="M31" s="1525"/>
    </row>
    <row r="32" spans="1:22" ht="11.25" customHeight="1" x14ac:dyDescent="0.25">
      <c r="A32" s="894"/>
      <c r="B32" s="901">
        <v>30</v>
      </c>
      <c r="C32" s="901" t="s">
        <v>394</v>
      </c>
      <c r="D32" s="858" t="b">
        <v>1</v>
      </c>
      <c r="E32" s="858" t="str">
        <v>Z0</v>
      </c>
      <c r="F32" s="1524">
        <f>_xll.qlIMMdate(,E32)</f>
        <v>44181</v>
      </c>
      <c r="G32" s="858" t="str">
        <f t="shared" si="0"/>
        <v>GbpLibor3M</v>
      </c>
      <c r="H32" s="1523" t="str">
        <f t="shared" si="1"/>
        <v>GBPFUT3MZ0_Quote</v>
      </c>
      <c r="I32" s="1523" t="str">
        <f t="shared" si="2"/>
        <v>GBPFUT3MZ0ConvAdj_Quote</v>
      </c>
      <c r="J32" s="896" t="str">
        <f>_xll.qlFuturesRateHelper(Trigger,I32&amp;"_rh",ObjectOverwrite,Permanent,$H32,$C32,$E32,$G32,$I32)</f>
        <v>GBPFUT3MZ0ConvAdj_Quote_rh#0001</v>
      </c>
      <c r="K32" s="895" t="str">
        <f>_xll.ohRangeRetrieveError(J32)</f>
        <v/>
      </c>
      <c r="L32" s="86"/>
      <c r="M32" s="1525"/>
      <c r="V32" s="1526"/>
    </row>
    <row r="33" spans="1:13" ht="11.25" customHeight="1" x14ac:dyDescent="0.25">
      <c r="A33" s="894"/>
      <c r="B33" s="901">
        <v>31</v>
      </c>
      <c r="C33" s="901" t="s">
        <v>394</v>
      </c>
      <c r="D33" s="858" t="b">
        <v>1</v>
      </c>
      <c r="E33" s="858" t="str">
        <v>H1</v>
      </c>
      <c r="F33" s="1524">
        <f>_xll.qlIMMdate(,E33)</f>
        <v>44272</v>
      </c>
      <c r="G33" s="858" t="str">
        <f t="shared" si="0"/>
        <v>GbpLibor3M</v>
      </c>
      <c r="H33" s="1523" t="str">
        <f t="shared" si="1"/>
        <v>GBPFUT3MH1_Quote</v>
      </c>
      <c r="I33" s="1523" t="str">
        <f t="shared" si="2"/>
        <v>GBPFUT3MH1ConvAdj_Quote</v>
      </c>
      <c r="J33" s="896" t="str">
        <f>_xll.qlFuturesRateHelper(Trigger,I33&amp;"_rh",ObjectOverwrite,Permanent,$H33,$C33,$E33,$G33,$I33)</f>
        <v>GBPFUT3MH1ConvAdj_Quote_rh#0001</v>
      </c>
      <c r="K33" s="895" t="str">
        <f>_xll.ohRangeRetrieveError(J33)</f>
        <v/>
      </c>
      <c r="L33" s="86"/>
      <c r="M33" s="1525"/>
    </row>
    <row r="34" spans="1:13" ht="11.25" customHeight="1" x14ac:dyDescent="0.25">
      <c r="A34" s="894"/>
      <c r="B34" s="901">
        <v>32</v>
      </c>
      <c r="C34" s="901" t="s">
        <v>394</v>
      </c>
      <c r="D34" s="858" t="b">
        <v>1</v>
      </c>
      <c r="E34" s="858" t="str">
        <v>M1</v>
      </c>
      <c r="F34" s="1524">
        <f>_xll.qlIMMdate(,E34)</f>
        <v>44363</v>
      </c>
      <c r="G34" s="858" t="str">
        <f t="shared" si="0"/>
        <v>GbpLibor3M</v>
      </c>
      <c r="H34" s="1523" t="str">
        <f t="shared" si="1"/>
        <v>GBPFUT3MM1_Quote</v>
      </c>
      <c r="I34" s="1523" t="str">
        <f t="shared" si="2"/>
        <v>GBPFUT3MM1ConvAdj_Quote</v>
      </c>
      <c r="J34" s="896" t="str">
        <f>_xll.qlFuturesRateHelper(Trigger,I34&amp;"_rh",ObjectOverwrite,Permanent,$H34,$C34,$E34,$G34,$I34)</f>
        <v>GBPFUT3MM1ConvAdj_Quote_rh#0001</v>
      </c>
      <c r="K34" s="895" t="str">
        <f>_xll.ohRangeRetrieveError(J34)</f>
        <v/>
      </c>
      <c r="L34" s="86"/>
      <c r="M34" s="1525"/>
    </row>
    <row r="35" spans="1:13" ht="11.25" customHeight="1" x14ac:dyDescent="0.25">
      <c r="A35" s="894"/>
      <c r="B35" s="901">
        <v>33</v>
      </c>
      <c r="C35" s="901" t="s">
        <v>394</v>
      </c>
      <c r="D35" s="858" t="b">
        <v>1</v>
      </c>
      <c r="E35" s="858" t="str">
        <v>U1</v>
      </c>
      <c r="F35" s="1524">
        <f>_xll.qlIMMdate(,E35)</f>
        <v>44454</v>
      </c>
      <c r="G35" s="858" t="str">
        <f t="shared" si="0"/>
        <v>GbpLibor3M</v>
      </c>
      <c r="H35" s="1523" t="str">
        <f t="shared" si="1"/>
        <v>GBPFUT3MU1_Quote</v>
      </c>
      <c r="I35" s="1523" t="str">
        <f t="shared" si="2"/>
        <v>GBPFUT3MU1ConvAdj_Quote</v>
      </c>
      <c r="J35" s="896" t="str">
        <f>_xll.qlFuturesRateHelper(Trigger,I35&amp;"_rh",ObjectOverwrite,Permanent,$H35,$C35,$E35,$G35,$I35)</f>
        <v>GBPFUT3MU1ConvAdj_Quote_rh#0001</v>
      </c>
      <c r="K35" s="895" t="str">
        <f>_xll.ohRangeRetrieveError(J35)</f>
        <v/>
      </c>
      <c r="L35" s="86"/>
      <c r="M35" s="1525"/>
    </row>
    <row r="36" spans="1:13" ht="11.25" customHeight="1" x14ac:dyDescent="0.25">
      <c r="A36" s="894"/>
      <c r="B36" s="901">
        <v>34</v>
      </c>
      <c r="C36" s="901" t="s">
        <v>394</v>
      </c>
      <c r="D36" s="858" t="b">
        <v>1</v>
      </c>
      <c r="E36" s="858" t="str">
        <v>Z1</v>
      </c>
      <c r="F36" s="1524">
        <f>_xll.qlIMMdate(,E36)</f>
        <v>44545</v>
      </c>
      <c r="G36" s="858" t="str">
        <f t="shared" si="0"/>
        <v>GbpLibor3M</v>
      </c>
      <c r="H36" s="1523" t="str">
        <f t="shared" si="1"/>
        <v>GBPFUT3MZ1_Quote</v>
      </c>
      <c r="I36" s="1523" t="str">
        <f t="shared" si="2"/>
        <v>GBPFUT3MZ1ConvAdj_Quote</v>
      </c>
      <c r="J36" s="896" t="str">
        <f>_xll.qlFuturesRateHelper(Trigger,I36&amp;"_rh",ObjectOverwrite,Permanent,$H36,$C36,$E36,$G36,$I36)</f>
        <v>GBPFUT3MZ1ConvAdj_Quote_rh#0001</v>
      </c>
      <c r="K36" s="895" t="str">
        <f>_xll.ohRangeRetrieveError(J36)</f>
        <v/>
      </c>
      <c r="L36" s="86"/>
      <c r="M36" s="1525"/>
    </row>
    <row r="37" spans="1:13" ht="11.25" customHeight="1" x14ac:dyDescent="0.25">
      <c r="A37" s="894"/>
      <c r="B37" s="901">
        <v>35</v>
      </c>
      <c r="C37" s="901" t="s">
        <v>394</v>
      </c>
      <c r="D37" s="858" t="b">
        <v>1</v>
      </c>
      <c r="E37" s="858" t="str">
        <v>H2</v>
      </c>
      <c r="F37" s="1524">
        <f>_xll.qlIMMdate(,E37)</f>
        <v>44636</v>
      </c>
      <c r="G37" s="858" t="str">
        <f t="shared" si="0"/>
        <v>GbpLibor3M</v>
      </c>
      <c r="H37" s="1523" t="str">
        <f t="shared" si="1"/>
        <v>GBPFUT3MH2_Quote</v>
      </c>
      <c r="I37" s="1523" t="str">
        <f t="shared" si="2"/>
        <v>GBPFUT3MH2ConvAdj_Quote</v>
      </c>
      <c r="J37" s="896" t="str">
        <f>_xll.qlFuturesRateHelper(Trigger,I37&amp;"_rh",ObjectOverwrite,Permanent,$H37,$C37,$E37,$G37,$I37)</f>
        <v>GBPFUT3MH2ConvAdj_Quote_rh#0001</v>
      </c>
      <c r="K37" s="895" t="str">
        <f>_xll.ohRangeRetrieveError(J37)</f>
        <v/>
      </c>
      <c r="L37" s="86"/>
      <c r="M37" s="1525"/>
    </row>
    <row r="38" spans="1:13" ht="11.25" customHeight="1" x14ac:dyDescent="0.25">
      <c r="A38" s="894"/>
      <c r="B38" s="901">
        <v>36</v>
      </c>
      <c r="C38" s="901" t="s">
        <v>394</v>
      </c>
      <c r="D38" s="858" t="b">
        <v>1</v>
      </c>
      <c r="E38" s="858" t="str">
        <v>M2</v>
      </c>
      <c r="F38" s="1524">
        <f>_xll.qlIMMdate(,E38)</f>
        <v>44727</v>
      </c>
      <c r="G38" s="858" t="str">
        <f t="shared" si="0"/>
        <v>GbpLibor3M</v>
      </c>
      <c r="H38" s="1523" t="str">
        <f t="shared" si="1"/>
        <v>GBPFUT3MM2_Quote</v>
      </c>
      <c r="I38" s="1523" t="str">
        <f t="shared" si="2"/>
        <v>GBPFUT3MM2ConvAdj_Quote</v>
      </c>
      <c r="J38" s="896" t="str">
        <f>_xll.qlFuturesRateHelper(Trigger,I38&amp;"_rh",ObjectOverwrite,Permanent,$H38,$C38,$E38,$G38,$I38)</f>
        <v>GBPFUT3MM2ConvAdj_Quote_rh#0001</v>
      </c>
      <c r="K38" s="895" t="str">
        <f>_xll.ohRangeRetrieveError(J38)</f>
        <v/>
      </c>
      <c r="L38" s="86"/>
      <c r="M38" s="1525"/>
    </row>
    <row r="39" spans="1:13" ht="11.25" customHeight="1" x14ac:dyDescent="0.25">
      <c r="A39" s="894"/>
      <c r="B39" s="901">
        <v>37</v>
      </c>
      <c r="C39" s="901" t="s">
        <v>394</v>
      </c>
      <c r="D39" s="858" t="b">
        <v>1</v>
      </c>
      <c r="E39" s="858" t="str">
        <v>U2</v>
      </c>
      <c r="F39" s="1524">
        <f>_xll.qlIMMdate(,E39)</f>
        <v>44825</v>
      </c>
      <c r="G39" s="858" t="str">
        <f t="shared" si="0"/>
        <v>GbpLibor3M</v>
      </c>
      <c r="H39" s="1523" t="str">
        <f t="shared" si="1"/>
        <v>GBPFUT3MU2_Quote</v>
      </c>
      <c r="I39" s="1523" t="str">
        <f t="shared" si="2"/>
        <v>GBPFUT3MU2ConvAdj_Quote</v>
      </c>
      <c r="J39" s="896" t="str">
        <f>_xll.qlFuturesRateHelper(Trigger,I39&amp;"_rh",ObjectOverwrite,Permanent,$H39,$C39,$E39,$G39,$I39)</f>
        <v>GBPFUT3MU2ConvAdj_Quote_rh#0001</v>
      </c>
      <c r="K39" s="895" t="str">
        <f>_xll.ohRangeRetrieveError(J39)</f>
        <v/>
      </c>
      <c r="L39" s="86"/>
      <c r="M39" s="1525"/>
    </row>
    <row r="40" spans="1:13" ht="11.25" customHeight="1" x14ac:dyDescent="0.25">
      <c r="A40" s="894"/>
      <c r="B40" s="901">
        <v>38</v>
      </c>
      <c r="C40" s="901" t="s">
        <v>394</v>
      </c>
      <c r="D40" s="858" t="b">
        <v>1</v>
      </c>
      <c r="E40" s="858" t="str">
        <v>Z2</v>
      </c>
      <c r="F40" s="1524">
        <f>_xll.qlIMMdate(,E40)</f>
        <v>44916</v>
      </c>
      <c r="G40" s="858" t="str">
        <f t="shared" si="0"/>
        <v>GbpLibor3M</v>
      </c>
      <c r="H40" s="1523" t="str">
        <f t="shared" si="1"/>
        <v>GBPFUT3MZ2_Quote</v>
      </c>
      <c r="I40" s="1523" t="str">
        <f t="shared" si="2"/>
        <v>GBPFUT3MZ2ConvAdj_Quote</v>
      </c>
      <c r="J40" s="896" t="str">
        <f>_xll.qlFuturesRateHelper(Trigger,I40&amp;"_rh",ObjectOverwrite,Permanent,$H40,$C40,$E40,$G40,$I40)</f>
        <v>GBPFUT3MZ2ConvAdj_Quote_rh#0001</v>
      </c>
      <c r="K40" s="895" t="str">
        <f>_xll.ohRangeRetrieveError(J40)</f>
        <v/>
      </c>
      <c r="L40" s="86"/>
    </row>
    <row r="41" spans="1:13" ht="11.25" customHeight="1" x14ac:dyDescent="0.25">
      <c r="A41" s="894"/>
      <c r="B41" s="901">
        <v>39</v>
      </c>
      <c r="C41" s="901" t="s">
        <v>394</v>
      </c>
      <c r="D41" s="858" t="b">
        <v>1</v>
      </c>
      <c r="E41" s="858" t="str">
        <v>H3</v>
      </c>
      <c r="F41" s="1524">
        <f>_xll.qlIMMdate(,E41)</f>
        <v>45000</v>
      </c>
      <c r="G41" s="858" t="str">
        <f t="shared" si="0"/>
        <v>GbpLibor3M</v>
      </c>
      <c r="H41" s="1523" t="str">
        <f t="shared" si="1"/>
        <v>GBPFUT3MH3_Quote</v>
      </c>
      <c r="I41" s="1523" t="str">
        <f t="shared" si="2"/>
        <v>GBPFUT3MH3ConvAdj_Quote</v>
      </c>
      <c r="J41" s="896" t="str">
        <f>_xll.qlFuturesRateHelper(Trigger,I41&amp;"_rh",ObjectOverwrite,Permanent,$H41,$C41,$E41,$G41,$I41)</f>
        <v>GBPFUT3MH3ConvAdj_Quote_rh#0001</v>
      </c>
      <c r="K41" s="895" t="str">
        <f>_xll.ohRangeRetrieveError(J41)</f>
        <v/>
      </c>
      <c r="L41" s="86"/>
    </row>
    <row r="42" spans="1:13" ht="11.25" customHeight="1" x14ac:dyDescent="0.25">
      <c r="A42" s="894"/>
      <c r="B42" s="901">
        <v>40</v>
      </c>
      <c r="C42" s="901" t="s">
        <v>394</v>
      </c>
      <c r="D42" s="858" t="b">
        <v>1</v>
      </c>
      <c r="E42" s="858" t="str">
        <v>M3</v>
      </c>
      <c r="F42" s="1524">
        <f>_xll.qlIMMdate(,E42)</f>
        <v>45098</v>
      </c>
      <c r="G42" s="858" t="str">
        <f t="shared" si="0"/>
        <v>GbpLibor3M</v>
      </c>
      <c r="H42" s="1523" t="str">
        <f t="shared" si="1"/>
        <v>GBPFUT3MM3_Quote</v>
      </c>
      <c r="I42" s="1523" t="str">
        <f t="shared" si="2"/>
        <v>GBPFUT3MM3ConvAdj_Quote</v>
      </c>
      <c r="J42" s="896" t="str">
        <f>_xll.qlFuturesRateHelper(Trigger,I42&amp;"_rh",ObjectOverwrite,Permanent,$H42,$C42,$E42,$G42,$I42)</f>
        <v>GBPFUT3MM3ConvAdj_Quote_rh#0001</v>
      </c>
      <c r="K42" s="895" t="str">
        <f>_xll.ohRangeRetrieveError(J42)</f>
        <v/>
      </c>
      <c r="L42" s="86"/>
    </row>
    <row r="43" spans="1:13" ht="11.25" customHeight="1" x14ac:dyDescent="0.25">
      <c r="A43" s="894"/>
      <c r="B43" s="901">
        <v>41</v>
      </c>
      <c r="C43" s="901" t="s">
        <v>394</v>
      </c>
      <c r="D43" s="858" t="b">
        <v>1</v>
      </c>
      <c r="E43" s="858" t="str">
        <v>U3</v>
      </c>
      <c r="F43" s="1524">
        <f>_xll.qlIMMdate(,E43)</f>
        <v>45189</v>
      </c>
      <c r="G43" s="858" t="str">
        <f t="shared" si="0"/>
        <v>GbpLibor3M</v>
      </c>
      <c r="H43" s="1523" t="str">
        <f t="shared" si="1"/>
        <v>GBPFUT3MU3_Quote</v>
      </c>
      <c r="I43" s="1523" t="str">
        <f t="shared" si="2"/>
        <v>GBPFUT3MU3ConvAdj_Quote</v>
      </c>
      <c r="J43" s="896" t="str">
        <f>_xll.qlFuturesRateHelper(Trigger,I43&amp;"_rh",ObjectOverwrite,Permanent,$H43,$C43,$E43,$G43,$I43)</f>
        <v>GBPFUT3MU3ConvAdj_Quote_rh#0001</v>
      </c>
      <c r="K43" s="895" t="str">
        <f>_xll.ohRangeRetrieveError(J43)</f>
        <v/>
      </c>
      <c r="L43" s="86"/>
    </row>
    <row r="44" spans="1:13" ht="11.25" customHeight="1" x14ac:dyDescent="0.25">
      <c r="A44" s="894"/>
      <c r="B44" s="893">
        <v>42</v>
      </c>
      <c r="C44" s="893" t="s">
        <v>394</v>
      </c>
      <c r="D44" s="855" t="b">
        <v>1</v>
      </c>
      <c r="E44" s="855" t="str">
        <v>Z3</v>
      </c>
      <c r="F44" s="1522">
        <f>_xll.qlIMMdate(,E44)</f>
        <v>45280</v>
      </c>
      <c r="G44" s="855" t="str">
        <f t="shared" si="0"/>
        <v>GbpLibor3M</v>
      </c>
      <c r="H44" s="1521" t="str">
        <f t="shared" si="1"/>
        <v>GBPFUT3MZ3_Quote</v>
      </c>
      <c r="I44" s="1521" t="str">
        <f t="shared" si="2"/>
        <v>GBPFUT3MZ3ConvAdj_Quote</v>
      </c>
      <c r="J44" s="888" t="str">
        <f>_xll.qlFuturesRateHelper(Trigger,I44&amp;"_rh",ObjectOverwrite,Permanent,$H44,$C44,$E44,$G44,$I44)</f>
        <v>GBPFUT3MZ3ConvAdj_Quote_rh#0001</v>
      </c>
      <c r="K44" s="887" t="str">
        <f>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row r="47" spans="1:13" x14ac:dyDescent="0.25">
      <c r="H47" s="50" t="str">
        <f>_xll.ohObjectCallerAddress(H37)</f>
        <v>[GBP_Market_And_Trades.xlsx]Futures3M_MKT!R41C6</v>
      </c>
    </row>
    <row r="48" spans="1:13" x14ac:dyDescent="0.25">
      <c r="I48" s="50" t="str">
        <f>_xll.ohObjectCallerAddress(I38)</f>
        <v>[GBP_Market_And_Trades.xlsx]Futures3M_MKT!R42C39</v>
      </c>
    </row>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6"/>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7"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7"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7" ht="11.25" customHeight="1" x14ac:dyDescent="0.2">
      <c r="A3" s="89"/>
      <c r="B3" s="85"/>
      <c r="C3" s="85"/>
      <c r="D3" s="85"/>
      <c r="E3" s="85"/>
      <c r="F3" s="85"/>
      <c r="G3" s="85"/>
      <c r="H3" s="85"/>
      <c r="I3" s="85"/>
      <c r="J3" s="85"/>
      <c r="K3" s="85"/>
      <c r="L3" s="87" t="str">
        <f>_xll.qlLibor(Trigger,,ObjectOverwrite,Permanent,Currency,$J$1)</f>
        <v>obj_00584#0001</v>
      </c>
      <c r="M3" s="759" t="str">
        <f>_xll.ohRangeRetrieveError(L3)</f>
        <v/>
      </c>
      <c r="N3" s="746"/>
      <c r="Q3" s="1898">
        <f>_xll.ohTrigger('General Settings_3M'!Trigger,Swap3MSemiAnnual_MKT!Trigger2)</f>
        <v>1</v>
      </c>
    </row>
    <row r="4" spans="1:17" ht="11.25" customHeight="1" x14ac:dyDescent="0.2">
      <c r="A4" s="89"/>
      <c r="B4" s="85"/>
      <c r="C4" s="85"/>
      <c r="D4" s="85"/>
      <c r="E4" s="85"/>
      <c r="F4" s="85"/>
      <c r="G4" s="85"/>
      <c r="H4" s="85"/>
      <c r="I4" s="85"/>
      <c r="J4" s="85"/>
      <c r="K4" s="85"/>
      <c r="L4" s="299"/>
      <c r="M4" s="299"/>
      <c r="N4" s="1520"/>
    </row>
    <row r="5" spans="1:17" x14ac:dyDescent="0.2">
      <c r="A5" s="66"/>
      <c r="B5" s="1516">
        <v>0</v>
      </c>
      <c r="C5" s="1516" t="s">
        <v>485</v>
      </c>
      <c r="D5" s="1516" t="s">
        <v>87</v>
      </c>
      <c r="E5" s="1516" t="s">
        <v>123</v>
      </c>
      <c r="F5" s="1516" t="s">
        <v>120</v>
      </c>
      <c r="G5" s="1519" t="s">
        <v>434</v>
      </c>
      <c r="H5" s="1519" t="s">
        <v>388</v>
      </c>
      <c r="I5" s="1519" t="s">
        <v>489</v>
      </c>
      <c r="J5" s="1518" t="str">
        <f>_xll.qlSimpleQuote(Trigger,,,,0)</f>
        <v>obj_0057d#0001</v>
      </c>
      <c r="K5" s="1517" t="str">
        <f t="shared" ref="K5:K43" si="0">Currency&amp;$E5&amp;F5&amp;$D5&amp;"_Quote"</f>
        <v>GBPAM3L6M_Quote</v>
      </c>
      <c r="L5" s="1516" t="str">
        <f>_xll.qlSwapRateHelper(Trigger,K5&amp;"_rh",ObjectOverwrite,Permanent,$K5,$B5,$D5,Calendar,$G5,$H5,$I5,$L$3,$J5,C5,Discounting)</f>
        <v>GBPAM3L6M_Quote_rh#0001</v>
      </c>
      <c r="M5" s="868" t="str">
        <f>_xll.ohRangeRetrieveError(L5)</f>
        <v/>
      </c>
      <c r="N5" s="746"/>
    </row>
    <row r="6" spans="1:17" x14ac:dyDescent="0.2">
      <c r="A6" s="66"/>
      <c r="B6" s="1512">
        <v>0</v>
      </c>
      <c r="C6" s="1512" t="s">
        <v>485</v>
      </c>
      <c r="D6" s="1512" t="s">
        <v>84</v>
      </c>
      <c r="E6" s="1512" t="s">
        <v>123</v>
      </c>
      <c r="F6" s="1512" t="s">
        <v>120</v>
      </c>
      <c r="G6" s="1515" t="s">
        <v>434</v>
      </c>
      <c r="H6" s="1515" t="s">
        <v>388</v>
      </c>
      <c r="I6" s="1515" t="s">
        <v>489</v>
      </c>
      <c r="J6" s="1514" t="str">
        <f>_xll.qlSimpleQuote(Trigger,,,,0)</f>
        <v>obj_0058d#0001</v>
      </c>
      <c r="K6" s="1513" t="str">
        <f t="shared" si="0"/>
        <v>GBPAM3L9M_Quote</v>
      </c>
      <c r="L6" s="1512" t="str">
        <f>_xll.qlSwapRateHelper(Trigger,K6&amp;"_rh",ObjectOverwrite,Permanent,$K6,$B6,$D6,Calendar,$G6,$H6,$I6,$L$3,$J6,C6,Discounting)</f>
        <v>GBPAM3L9M_Quote_rh#0001</v>
      </c>
      <c r="M6" s="856" t="str">
        <f>_xll.ohRangeRetrieveError(L6)</f>
        <v/>
      </c>
      <c r="N6" s="746"/>
    </row>
    <row r="7" spans="1:17" x14ac:dyDescent="0.2">
      <c r="A7" s="66"/>
      <c r="B7" s="1512">
        <v>0</v>
      </c>
      <c r="C7" s="1512" t="s">
        <v>485</v>
      </c>
      <c r="D7" s="1512" t="s">
        <v>64</v>
      </c>
      <c r="E7" s="1512" t="s">
        <v>123</v>
      </c>
      <c r="F7" s="1512" t="s">
        <v>120</v>
      </c>
      <c r="G7" s="1515" t="s">
        <v>434</v>
      </c>
      <c r="H7" s="1515" t="s">
        <v>388</v>
      </c>
      <c r="I7" s="1515" t="s">
        <v>489</v>
      </c>
      <c r="J7" s="1514" t="str">
        <f>_xll.qlSimpleQuote(Trigger,,,,0)</f>
        <v>obj_00549#0001</v>
      </c>
      <c r="K7" s="1513" t="str">
        <f t="shared" si="0"/>
        <v>GBPAM3L1Y_Quote</v>
      </c>
      <c r="L7" s="1512" t="str">
        <f>_xll.qlSwapRateHelper(Trigger,K7&amp;"_rh",ObjectOverwrite,Permanent,$K7,$B7,$D7,Calendar,$G7,$H7,$I7,$L$3,$J7,C7,Discounting)</f>
        <v>GBPAM3L1Y_Quote_rh#0001</v>
      </c>
      <c r="M7" s="856" t="str">
        <f>_xll.ohRangeRetrieveError(L7)</f>
        <v/>
      </c>
      <c r="N7" s="746"/>
    </row>
    <row r="8" spans="1:17" x14ac:dyDescent="0.2">
      <c r="A8" s="66"/>
      <c r="B8" s="1512">
        <v>0</v>
      </c>
      <c r="C8" s="1512" t="s">
        <v>485</v>
      </c>
      <c r="D8" s="1512" t="s">
        <v>134</v>
      </c>
      <c r="E8" s="1512" t="s">
        <v>123</v>
      </c>
      <c r="F8" s="1512" t="s">
        <v>120</v>
      </c>
      <c r="G8" s="1515" t="s">
        <v>434</v>
      </c>
      <c r="H8" s="1515" t="s">
        <v>388</v>
      </c>
      <c r="I8" s="1515" t="s">
        <v>489</v>
      </c>
      <c r="J8" s="1514" t="str">
        <f>_xll.qlSimpleQuote(Trigger,,,,0)</f>
        <v>obj_0059b#0001</v>
      </c>
      <c r="K8" s="1513" t="str">
        <f t="shared" si="0"/>
        <v>GBPAM3L15M_Quote</v>
      </c>
      <c r="L8" s="1512" t="str">
        <f>_xll.qlSwapRateHelper(Trigger,K8&amp;"_rh",ObjectOverwrite,Permanent,$K8,$B8,$D8,Calendar,$G8,$H8,$I8,$L$3,$J8,C8,Discounting)</f>
        <v>GBPAM3L15M_Quote_rh#0001</v>
      </c>
      <c r="M8" s="856" t="str">
        <f>_xll.ohRangeRetrieveError(L8)</f>
        <v/>
      </c>
      <c r="N8" s="746"/>
    </row>
    <row r="9" spans="1:17" x14ac:dyDescent="0.2">
      <c r="A9" s="66"/>
      <c r="B9" s="1512">
        <v>0</v>
      </c>
      <c r="C9" s="1512" t="s">
        <v>485</v>
      </c>
      <c r="D9" s="1512" t="s">
        <v>133</v>
      </c>
      <c r="E9" s="1512" t="s">
        <v>123</v>
      </c>
      <c r="F9" s="1512" t="s">
        <v>120</v>
      </c>
      <c r="G9" s="1515" t="s">
        <v>434</v>
      </c>
      <c r="H9" s="1515" t="s">
        <v>388</v>
      </c>
      <c r="I9" s="1515" t="s">
        <v>489</v>
      </c>
      <c r="J9" s="1514" t="str">
        <f>_xll.qlSimpleQuote(Trigger,,,,0)</f>
        <v>obj_00582#0001</v>
      </c>
      <c r="K9" s="1513" t="str">
        <f t="shared" si="0"/>
        <v>GBPAM3L18M_Quote</v>
      </c>
      <c r="L9" s="1512" t="str">
        <f>_xll.qlSwapRateHelper(Trigger,K9&amp;"_rh",ObjectOverwrite,Permanent,$K9,$B9,$D9,Calendar,$G9,$H9,$I9,$L$3,$J9,C9,Discounting)</f>
        <v>GBPAM3L18M_Quote_rh#0001</v>
      </c>
      <c r="M9" s="856" t="str">
        <f>_xll.ohRangeRetrieveError(L9)</f>
        <v/>
      </c>
      <c r="N9" s="746"/>
    </row>
    <row r="10" spans="1:17" ht="11.25" customHeight="1" x14ac:dyDescent="0.2">
      <c r="A10" s="66"/>
      <c r="B10" s="1511">
        <v>0</v>
      </c>
      <c r="C10" s="1511" t="s">
        <v>485</v>
      </c>
      <c r="D10" s="1511" t="s">
        <v>64</v>
      </c>
      <c r="E10" s="1511" t="s">
        <v>135</v>
      </c>
      <c r="F10" s="1511" t="s">
        <v>120</v>
      </c>
      <c r="G10" s="1510" t="s">
        <v>488</v>
      </c>
      <c r="H10" s="858" t="s">
        <v>388</v>
      </c>
      <c r="I10" s="858" t="s">
        <v>381</v>
      </c>
      <c r="J10" s="857" t="str">
        <f>_xll.qlSimpleQuote(Trigger,,,,0)</f>
        <v>obj_0054d#0001</v>
      </c>
      <c r="K10" s="752" t="str">
        <f t="shared" si="0"/>
        <v>GBPSM3L1Y_Quote</v>
      </c>
      <c r="L10" s="754" t="str">
        <f>_xll.qlSwapRateHelper(Trigger,K10&amp;"_rh",ObjectOverwrite,Permanent,$K10,$B10,$D10,Calendar,$G10,$H10,$I10,$L$3,$J10,C10,Discounting)</f>
        <v>GBPSM3L1Y_Quote_rh#0001</v>
      </c>
      <c r="M10" s="856" t="str">
        <f>_xll.ohRangeRetrieveError(L10)</f>
        <v/>
      </c>
      <c r="N10" s="746"/>
    </row>
    <row r="11" spans="1:17" ht="11.25" customHeight="1" x14ac:dyDescent="0.2">
      <c r="A11" s="66"/>
      <c r="B11" s="754">
        <v>0</v>
      </c>
      <c r="C11" s="754" t="s">
        <v>485</v>
      </c>
      <c r="D11" s="754" t="s">
        <v>63</v>
      </c>
      <c r="E11" s="754" t="s">
        <v>135</v>
      </c>
      <c r="F11" s="754" t="s">
        <v>120</v>
      </c>
      <c r="G11" s="1510" t="s">
        <v>488</v>
      </c>
      <c r="H11" s="858" t="s">
        <v>388</v>
      </c>
      <c r="I11" s="858" t="s">
        <v>381</v>
      </c>
      <c r="J11" s="857" t="str">
        <f>_xll.qlSimpleQuote(Trigger,,,,0)</f>
        <v>obj_00591#0001</v>
      </c>
      <c r="K11" s="752" t="str">
        <f t="shared" si="0"/>
        <v>GBPSM3L2Y_Quote</v>
      </c>
      <c r="L11" s="754" t="str">
        <f>_xll.qlSwapRateHelper(Trigger,K11&amp;"_rh",ObjectOverwrite,Permanent,$K11,$B11,$D11,Calendar,$G11,$H11,$I11,$L$3,$J11,C11,Discounting)</f>
        <v>GBPSM3L2Y_Quote_rh#0001</v>
      </c>
      <c r="M11" s="856" t="str">
        <f>_xll.ohRangeRetrieveError(L11)</f>
        <v/>
      </c>
      <c r="N11" s="746"/>
    </row>
    <row r="12" spans="1:17" ht="11.25" customHeight="1" x14ac:dyDescent="0.2">
      <c r="A12" s="66"/>
      <c r="B12" s="754">
        <v>0</v>
      </c>
      <c r="C12" s="754" t="s">
        <v>485</v>
      </c>
      <c r="D12" s="754" t="s">
        <v>62</v>
      </c>
      <c r="E12" s="754" t="s">
        <v>135</v>
      </c>
      <c r="F12" s="754" t="s">
        <v>120</v>
      </c>
      <c r="G12" s="1510" t="s">
        <v>488</v>
      </c>
      <c r="H12" s="858" t="s">
        <v>388</v>
      </c>
      <c r="I12" s="858" t="s">
        <v>381</v>
      </c>
      <c r="J12" s="857" t="str">
        <f>_xll.qlSimpleQuote(Trigger,,,,0)</f>
        <v>obj_0058f#0001</v>
      </c>
      <c r="K12" s="752" t="str">
        <f t="shared" si="0"/>
        <v>GBPSM3L3Y_Quote</v>
      </c>
      <c r="L12" s="754" t="str">
        <f>_xll.qlSwapRateHelper(Trigger,K12&amp;"_rh",ObjectOverwrite,Permanent,$K12,$B12,$D12,Calendar,$G12,$H12,$I12,$L$3,$J12,C12,Discounting)</f>
        <v>GBPSM3L3Y_Quote_rh#0001</v>
      </c>
      <c r="M12" s="856" t="str">
        <f>_xll.ohRangeRetrieveError(L12)</f>
        <v/>
      </c>
      <c r="N12" s="746"/>
    </row>
    <row r="13" spans="1:17" ht="11.25" customHeight="1" x14ac:dyDescent="0.2">
      <c r="A13" s="66"/>
      <c r="B13" s="754">
        <v>0</v>
      </c>
      <c r="C13" s="754" t="s">
        <v>485</v>
      </c>
      <c r="D13" s="754" t="s">
        <v>61</v>
      </c>
      <c r="E13" s="754" t="s">
        <v>135</v>
      </c>
      <c r="F13" s="754" t="s">
        <v>120</v>
      </c>
      <c r="G13" s="1510" t="s">
        <v>488</v>
      </c>
      <c r="H13" s="858" t="s">
        <v>388</v>
      </c>
      <c r="I13" s="858" t="s">
        <v>381</v>
      </c>
      <c r="J13" s="857" t="str">
        <f>_xll.qlSimpleQuote(Trigger,,,,0)</f>
        <v>obj_00598#0001</v>
      </c>
      <c r="K13" s="752" t="str">
        <f t="shared" si="0"/>
        <v>GBPSM3L4Y_Quote</v>
      </c>
      <c r="L13" s="754" t="str">
        <f>_xll.qlSwapRateHelper(Trigger,K13&amp;"_rh",ObjectOverwrite,Permanent,$K13,$B13,$D13,Calendar,$G13,$H13,$I13,$L$3,$J13,C13,Discounting)</f>
        <v>GBPSM3L4Y_Quote_rh#0001</v>
      </c>
      <c r="M13" s="856" t="str">
        <f>_xll.ohRangeRetrieveError(L13)</f>
        <v/>
      </c>
      <c r="N13" s="746"/>
    </row>
    <row r="14" spans="1:17" ht="11.25" customHeight="1" x14ac:dyDescent="0.2">
      <c r="A14" s="66"/>
      <c r="B14" s="754">
        <v>0</v>
      </c>
      <c r="C14" s="754" t="s">
        <v>485</v>
      </c>
      <c r="D14" s="754" t="s">
        <v>60</v>
      </c>
      <c r="E14" s="754" t="s">
        <v>135</v>
      </c>
      <c r="F14" s="754" t="s">
        <v>120</v>
      </c>
      <c r="G14" s="1510" t="s">
        <v>488</v>
      </c>
      <c r="H14" s="858" t="s">
        <v>388</v>
      </c>
      <c r="I14" s="858" t="s">
        <v>381</v>
      </c>
      <c r="J14" s="857" t="str">
        <f>_xll.qlSimpleQuote(Trigger,,,,0)</f>
        <v>obj_00583#0001</v>
      </c>
      <c r="K14" s="752" t="str">
        <f t="shared" si="0"/>
        <v>GBPSM3L5Y_Quote</v>
      </c>
      <c r="L14" s="754" t="str">
        <f>_xll.qlSwapRateHelper(Trigger,K14&amp;"_rh",ObjectOverwrite,Permanent,$K14,$B14,$D14,Calendar,$G14,$H14,$I14,$L$3,$J14,C14,Discounting)</f>
        <v>GBPSM3L5Y_Quote_rh#0001</v>
      </c>
      <c r="M14" s="856" t="str">
        <f>_xll.ohRangeRetrieveError(L14)</f>
        <v/>
      </c>
      <c r="N14" s="746"/>
    </row>
    <row r="15" spans="1:17" ht="11.25" customHeight="1" x14ac:dyDescent="0.2">
      <c r="A15" s="66"/>
      <c r="B15" s="754">
        <v>0</v>
      </c>
      <c r="C15" s="754" t="s">
        <v>485</v>
      </c>
      <c r="D15" s="754" t="s">
        <v>59</v>
      </c>
      <c r="E15" s="754" t="s">
        <v>135</v>
      </c>
      <c r="F15" s="754" t="s">
        <v>120</v>
      </c>
      <c r="G15" s="1510" t="s">
        <v>488</v>
      </c>
      <c r="H15" s="858" t="s">
        <v>388</v>
      </c>
      <c r="I15" s="858" t="s">
        <v>381</v>
      </c>
      <c r="J15" s="857" t="str">
        <f>_xll.qlSimpleQuote(Trigger,,,,0)</f>
        <v>obj_00579#0001</v>
      </c>
      <c r="K15" s="752" t="str">
        <f t="shared" si="0"/>
        <v>GBPSM3L6Y_Quote</v>
      </c>
      <c r="L15" s="754" t="str">
        <f>_xll.qlSwapRateHelper(Trigger,K15&amp;"_rh",ObjectOverwrite,Permanent,$K15,$B15,$D15,Calendar,$G15,$H15,$I15,$L$3,$J15,C15,Discounting)</f>
        <v>GBPSM3L6Y_Quote_rh#0001</v>
      </c>
      <c r="M15" s="856" t="str">
        <f>_xll.ohRangeRetrieveError(L15)</f>
        <v/>
      </c>
      <c r="N15" s="746"/>
    </row>
    <row r="16" spans="1:17" ht="11.25" customHeight="1" x14ac:dyDescent="0.2">
      <c r="A16" s="66"/>
      <c r="B16" s="754">
        <v>0</v>
      </c>
      <c r="C16" s="754" t="s">
        <v>485</v>
      </c>
      <c r="D16" s="754" t="s">
        <v>58</v>
      </c>
      <c r="E16" s="754" t="s">
        <v>135</v>
      </c>
      <c r="F16" s="754" t="s">
        <v>120</v>
      </c>
      <c r="G16" s="1510" t="s">
        <v>488</v>
      </c>
      <c r="H16" s="858" t="s">
        <v>388</v>
      </c>
      <c r="I16" s="858" t="s">
        <v>381</v>
      </c>
      <c r="J16" s="857" t="str">
        <f>_xll.qlSimpleQuote(Trigger,,,,0)</f>
        <v>obj_0058b#0001</v>
      </c>
      <c r="K16" s="752" t="str">
        <f t="shared" si="0"/>
        <v>GBPSM3L7Y_Quote</v>
      </c>
      <c r="L16" s="754" t="str">
        <f>_xll.qlSwapRateHelper(Trigger,K16&amp;"_rh",ObjectOverwrite,Permanent,$K16,$B16,$D16,Calendar,$G16,$H16,$I16,$L$3,$J16,C16,Discounting)</f>
        <v>GBPSM3L7Y_Quote_rh#0001</v>
      </c>
      <c r="M16" s="856" t="str">
        <f>_xll.ohRangeRetrieveError(L16)</f>
        <v/>
      </c>
      <c r="N16" s="746"/>
    </row>
    <row r="17" spans="1:14" ht="11.25" customHeight="1" x14ac:dyDescent="0.2">
      <c r="A17" s="66"/>
      <c r="B17" s="754">
        <v>0</v>
      </c>
      <c r="C17" s="754" t="s">
        <v>485</v>
      </c>
      <c r="D17" s="754" t="s">
        <v>57</v>
      </c>
      <c r="E17" s="754" t="s">
        <v>135</v>
      </c>
      <c r="F17" s="754" t="s">
        <v>120</v>
      </c>
      <c r="G17" s="1510" t="s">
        <v>488</v>
      </c>
      <c r="H17" s="858" t="s">
        <v>388</v>
      </c>
      <c r="I17" s="858" t="s">
        <v>381</v>
      </c>
      <c r="J17" s="857" t="str">
        <f>_xll.qlSimpleQuote(Trigger,,,,0)</f>
        <v>obj_00550#0001</v>
      </c>
      <c r="K17" s="752" t="str">
        <f t="shared" si="0"/>
        <v>GBPSM3L8Y_Quote</v>
      </c>
      <c r="L17" s="754" t="str">
        <f>_xll.qlSwapRateHelper(Trigger,K17&amp;"_rh",ObjectOverwrite,Permanent,$K17,$B17,$D17,Calendar,$G17,$H17,$I17,$L$3,$J17,C17,Discounting)</f>
        <v>GBPSM3L8Y_Quote_rh#0001</v>
      </c>
      <c r="M17" s="856" t="str">
        <f>_xll.ohRangeRetrieveError(L17)</f>
        <v/>
      </c>
      <c r="N17" s="746"/>
    </row>
    <row r="18" spans="1:14" ht="11.25" customHeight="1" x14ac:dyDescent="0.2">
      <c r="A18" s="66"/>
      <c r="B18" s="754">
        <v>0</v>
      </c>
      <c r="C18" s="754" t="s">
        <v>485</v>
      </c>
      <c r="D18" s="754" t="s">
        <v>56</v>
      </c>
      <c r="E18" s="754" t="s">
        <v>135</v>
      </c>
      <c r="F18" s="754" t="s">
        <v>120</v>
      </c>
      <c r="G18" s="1510" t="s">
        <v>488</v>
      </c>
      <c r="H18" s="858" t="s">
        <v>388</v>
      </c>
      <c r="I18" s="858" t="s">
        <v>381</v>
      </c>
      <c r="J18" s="857" t="str">
        <f>_xll.qlSimpleQuote(Trigger,,,,0)</f>
        <v>obj_00588#0001</v>
      </c>
      <c r="K18" s="752" t="str">
        <f t="shared" si="0"/>
        <v>GBPSM3L9Y_Quote</v>
      </c>
      <c r="L18" s="754" t="str">
        <f>_xll.qlSwapRateHelper(Trigger,K18&amp;"_rh",ObjectOverwrite,Permanent,$K18,$B18,$D18,Calendar,$G18,$H18,$I18,$L$3,$J18,C18,Discounting)</f>
        <v>GBPSM3L9Y_Quote_rh#0001</v>
      </c>
      <c r="M18" s="856" t="str">
        <f>_xll.ohRangeRetrieveError(L18)</f>
        <v/>
      </c>
      <c r="N18" s="746"/>
    </row>
    <row r="19" spans="1:14" ht="11.25" customHeight="1" x14ac:dyDescent="0.2">
      <c r="A19" s="66"/>
      <c r="B19" s="754">
        <v>0</v>
      </c>
      <c r="C19" s="754" t="s">
        <v>485</v>
      </c>
      <c r="D19" s="754" t="s">
        <v>55</v>
      </c>
      <c r="E19" s="754" t="s">
        <v>135</v>
      </c>
      <c r="F19" s="754" t="s">
        <v>120</v>
      </c>
      <c r="G19" s="1510" t="s">
        <v>488</v>
      </c>
      <c r="H19" s="858" t="s">
        <v>388</v>
      </c>
      <c r="I19" s="858" t="s">
        <v>381</v>
      </c>
      <c r="J19" s="857" t="str">
        <f>_xll.qlSimpleQuote(Trigger,,,,0)</f>
        <v>obj_0057b#0001</v>
      </c>
      <c r="K19" s="752" t="str">
        <f t="shared" si="0"/>
        <v>GBPSM3L10Y_Quote</v>
      </c>
      <c r="L19" s="754" t="str">
        <f>_xll.qlSwapRateHelper(Trigger,K19&amp;"_rh",ObjectOverwrite,Permanent,$K19,$B19,$D19,Calendar,$G19,$H19,$I19,$L$3,$J19,C19,Discounting)</f>
        <v>GBPSM3L10Y_Quote_rh#0001</v>
      </c>
      <c r="M19" s="856" t="str">
        <f>_xll.ohRangeRetrieveError(L19)</f>
        <v/>
      </c>
      <c r="N19" s="746"/>
    </row>
    <row r="20" spans="1:14" ht="11.25" customHeight="1" x14ac:dyDescent="0.2">
      <c r="A20" s="66"/>
      <c r="B20" s="754">
        <v>0</v>
      </c>
      <c r="C20" s="754" t="s">
        <v>485</v>
      </c>
      <c r="D20" s="754" t="s">
        <v>119</v>
      </c>
      <c r="E20" s="754" t="s">
        <v>135</v>
      </c>
      <c r="F20" s="754" t="s">
        <v>120</v>
      </c>
      <c r="G20" s="1510" t="s">
        <v>488</v>
      </c>
      <c r="H20" s="858" t="s">
        <v>388</v>
      </c>
      <c r="I20" s="858" t="s">
        <v>381</v>
      </c>
      <c r="J20" s="857" t="str">
        <f>_xll.qlSimpleQuote(Trigger,,,,0)</f>
        <v>obj_00546#0001</v>
      </c>
      <c r="K20" s="752" t="str">
        <f t="shared" si="0"/>
        <v>GBPSM3L11Y_Quote</v>
      </c>
      <c r="L20" s="754" t="str">
        <f>_xll.qlSwapRateHelper(Trigger,K20&amp;"_rh",ObjectOverwrite,Permanent,$K20,$B20,$D20,Calendar,$G20,$H20,$I20,$L$3,$J20,C20,Discounting)</f>
        <v>GBPSM3L11Y_Quote_rh#0001</v>
      </c>
      <c r="M20" s="856" t="str">
        <f>_xll.ohRangeRetrieveError(L20)</f>
        <v/>
      </c>
      <c r="N20" s="746"/>
    </row>
    <row r="21" spans="1:14" ht="11.25" customHeight="1" x14ac:dyDescent="0.2">
      <c r="A21" s="66"/>
      <c r="B21" s="754">
        <v>0</v>
      </c>
      <c r="C21" s="754" t="s">
        <v>485</v>
      </c>
      <c r="D21" s="754" t="s">
        <v>54</v>
      </c>
      <c r="E21" s="754" t="s">
        <v>135</v>
      </c>
      <c r="F21" s="754" t="s">
        <v>120</v>
      </c>
      <c r="G21" s="1510" t="s">
        <v>488</v>
      </c>
      <c r="H21" s="858" t="s">
        <v>388</v>
      </c>
      <c r="I21" s="858" t="s">
        <v>381</v>
      </c>
      <c r="J21" s="857" t="str">
        <f>_xll.qlSimpleQuote(Trigger,,,,0)</f>
        <v>obj_00580#0001</v>
      </c>
      <c r="K21" s="752" t="str">
        <f t="shared" si="0"/>
        <v>GBPSM3L12Y_Quote</v>
      </c>
      <c r="L21" s="754" t="str">
        <f>_xll.qlSwapRateHelper(Trigger,K21&amp;"_rh",ObjectOverwrite,Permanent,$K21,$B21,$D21,Calendar,$G21,$H21,$I21,$L$3,$J21,C21,Discounting)</f>
        <v>GBPSM3L12Y_Quote_rh#0001</v>
      </c>
      <c r="M21" s="856" t="str">
        <f>_xll.ohRangeRetrieveError(L21)</f>
        <v/>
      </c>
      <c r="N21" s="746"/>
    </row>
    <row r="22" spans="1:14" ht="11.25" customHeight="1" x14ac:dyDescent="0.2">
      <c r="A22" s="66"/>
      <c r="B22" s="754">
        <v>0</v>
      </c>
      <c r="C22" s="754" t="s">
        <v>485</v>
      </c>
      <c r="D22" s="754" t="s">
        <v>118</v>
      </c>
      <c r="E22" s="754" t="s">
        <v>135</v>
      </c>
      <c r="F22" s="754" t="s">
        <v>120</v>
      </c>
      <c r="G22" s="1510" t="s">
        <v>488</v>
      </c>
      <c r="H22" s="858" t="s">
        <v>388</v>
      </c>
      <c r="I22" s="858" t="s">
        <v>381</v>
      </c>
      <c r="J22" s="857" t="str">
        <f>_xll.qlSimpleQuote(Trigger,,,,0)</f>
        <v>obj_00592#0001</v>
      </c>
      <c r="K22" s="752" t="str">
        <f t="shared" si="0"/>
        <v>GBPSM3L13Y_Quote</v>
      </c>
      <c r="L22" s="754" t="str">
        <f>_xll.qlSwapRateHelper(Trigger,K22&amp;"_rh",ObjectOverwrite,Permanent,$K22,$B22,$D22,Calendar,$G22,$H22,$I22,$L$3,$J22,C22,Discounting)</f>
        <v>GBPSM3L13Y_Quote_rh#0001</v>
      </c>
      <c r="M22" s="856" t="str">
        <f>_xll.ohRangeRetrieveError(L22)</f>
        <v/>
      </c>
      <c r="N22" s="746"/>
    </row>
    <row r="23" spans="1:14" ht="11.25" customHeight="1" x14ac:dyDescent="0.2">
      <c r="A23" s="66"/>
      <c r="B23" s="754">
        <v>0</v>
      </c>
      <c r="C23" s="754" t="s">
        <v>485</v>
      </c>
      <c r="D23" s="754" t="s">
        <v>117</v>
      </c>
      <c r="E23" s="754" t="s">
        <v>135</v>
      </c>
      <c r="F23" s="754" t="s">
        <v>120</v>
      </c>
      <c r="G23" s="1510" t="s">
        <v>488</v>
      </c>
      <c r="H23" s="858" t="s">
        <v>388</v>
      </c>
      <c r="I23" s="858" t="s">
        <v>381</v>
      </c>
      <c r="J23" s="857" t="str">
        <f>_xll.qlSimpleQuote(Trigger,,,,0)</f>
        <v>obj_0059c#0001</v>
      </c>
      <c r="K23" s="752" t="str">
        <f t="shared" si="0"/>
        <v>GBPSM3L14Y_Quote</v>
      </c>
      <c r="L23" s="754" t="str">
        <f>_xll.qlSwapRateHelper(Trigger,K23&amp;"_rh",ObjectOverwrite,Permanent,$K23,$B23,$D23,Calendar,$G23,$H23,$I23,$L$3,$J23,C23,Discounting)</f>
        <v>GBPSM3L14Y_Quote_rh#0001</v>
      </c>
      <c r="M23" s="856" t="str">
        <f>_xll.ohRangeRetrieveError(L23)</f>
        <v/>
      </c>
      <c r="N23" s="746"/>
    </row>
    <row r="24" spans="1:14" ht="11.25" customHeight="1" x14ac:dyDescent="0.2">
      <c r="A24" s="66"/>
      <c r="B24" s="754">
        <v>0</v>
      </c>
      <c r="C24" s="754" t="s">
        <v>485</v>
      </c>
      <c r="D24" s="754" t="s">
        <v>53</v>
      </c>
      <c r="E24" s="754" t="s">
        <v>135</v>
      </c>
      <c r="F24" s="754" t="s">
        <v>120</v>
      </c>
      <c r="G24" s="1510" t="s">
        <v>488</v>
      </c>
      <c r="H24" s="858" t="s">
        <v>388</v>
      </c>
      <c r="I24" s="858" t="s">
        <v>381</v>
      </c>
      <c r="J24" s="857" t="str">
        <f>_xll.qlSimpleQuote(Trigger,,,,0)</f>
        <v>obj_00540#0001</v>
      </c>
      <c r="K24" s="752" t="str">
        <f t="shared" si="0"/>
        <v>GBPSM3L15Y_Quote</v>
      </c>
      <c r="L24" s="754" t="str">
        <f>_xll.qlSwapRateHelper(Trigger,K24&amp;"_rh",ObjectOverwrite,Permanent,$K24,$B24,$D24,Calendar,$G24,$H24,$I24,$L$3,$J24,C24,Discounting)</f>
        <v>GBPSM3L15Y_Quote_rh#0001</v>
      </c>
      <c r="M24" s="856" t="str">
        <f>_xll.ohRangeRetrieveError(L24)</f>
        <v/>
      </c>
      <c r="N24" s="746"/>
    </row>
    <row r="25" spans="1:14" ht="11.25" customHeight="1" x14ac:dyDescent="0.2">
      <c r="A25" s="66"/>
      <c r="B25" s="754">
        <v>0</v>
      </c>
      <c r="C25" s="754" t="s">
        <v>485</v>
      </c>
      <c r="D25" s="754" t="s">
        <v>116</v>
      </c>
      <c r="E25" s="754" t="s">
        <v>135</v>
      </c>
      <c r="F25" s="754" t="s">
        <v>120</v>
      </c>
      <c r="G25" s="1510" t="s">
        <v>488</v>
      </c>
      <c r="H25" s="858" t="s">
        <v>388</v>
      </c>
      <c r="I25" s="858" t="s">
        <v>381</v>
      </c>
      <c r="J25" s="857" t="str">
        <f>_xll.qlSimpleQuote(Trigger,,,,0)</f>
        <v>obj_00544#0001</v>
      </c>
      <c r="K25" s="752" t="str">
        <f t="shared" si="0"/>
        <v>GBPSM3L16Y_Quote</v>
      </c>
      <c r="L25" s="754" t="str">
        <f>_xll.qlSwapRateHelper(Trigger,K25&amp;"_rh",ObjectOverwrite,Permanent,$K25,$B25,$D25,Calendar,$G25,$H25,$I25,$L$3,$J25,C25,Discounting)</f>
        <v>GBPSM3L16Y_Quote_rh#0001</v>
      </c>
      <c r="M25" s="856" t="str">
        <f>_xll.ohRangeRetrieveError(L25)</f>
        <v/>
      </c>
      <c r="N25" s="746"/>
    </row>
    <row r="26" spans="1:14" ht="11.25" customHeight="1" x14ac:dyDescent="0.2">
      <c r="A26" s="66"/>
      <c r="B26" s="754">
        <v>0</v>
      </c>
      <c r="C26" s="754" t="s">
        <v>485</v>
      </c>
      <c r="D26" s="754" t="s">
        <v>115</v>
      </c>
      <c r="E26" s="754" t="s">
        <v>135</v>
      </c>
      <c r="F26" s="754" t="s">
        <v>120</v>
      </c>
      <c r="G26" s="1510" t="s">
        <v>488</v>
      </c>
      <c r="H26" s="858" t="s">
        <v>388</v>
      </c>
      <c r="I26" s="858" t="s">
        <v>381</v>
      </c>
      <c r="J26" s="857" t="str">
        <f>_xll.qlSimpleQuote(Trigger,,,,0)</f>
        <v>obj_00545#0001</v>
      </c>
      <c r="K26" s="752" t="str">
        <f t="shared" si="0"/>
        <v>GBPSM3L17Y_Quote</v>
      </c>
      <c r="L26" s="754" t="str">
        <f>_xll.qlSwapRateHelper(Trigger,K26&amp;"_rh",ObjectOverwrite,Permanent,$K26,$B26,$D26,Calendar,$G26,$H26,$I26,$L$3,$J26,C26,Discounting)</f>
        <v>GBPSM3L17Y_Quote_rh#0001</v>
      </c>
      <c r="M26" s="856" t="str">
        <f>_xll.ohRangeRetrieveError(L26)</f>
        <v/>
      </c>
      <c r="N26" s="746"/>
    </row>
    <row r="27" spans="1:14" ht="11.25" customHeight="1" x14ac:dyDescent="0.2">
      <c r="A27" s="66"/>
      <c r="B27" s="754">
        <v>0</v>
      </c>
      <c r="C27" s="754" t="s">
        <v>485</v>
      </c>
      <c r="D27" s="754" t="s">
        <v>114</v>
      </c>
      <c r="E27" s="754" t="s">
        <v>135</v>
      </c>
      <c r="F27" s="754" t="s">
        <v>120</v>
      </c>
      <c r="G27" s="1510" t="s">
        <v>488</v>
      </c>
      <c r="H27" s="858" t="s">
        <v>388</v>
      </c>
      <c r="I27" s="858" t="s">
        <v>381</v>
      </c>
      <c r="J27" s="857" t="str">
        <f>_xll.qlSimpleQuote(Trigger,,,,0)</f>
        <v>obj_00589#0001</v>
      </c>
      <c r="K27" s="752" t="str">
        <f t="shared" si="0"/>
        <v>GBPSM3L18Y_Quote</v>
      </c>
      <c r="L27" s="754" t="str">
        <f>_xll.qlSwapRateHelper(Trigger,K27&amp;"_rh",ObjectOverwrite,Permanent,$K27,$B27,$D27,Calendar,$G27,$H27,$I27,$L$3,$J27,C27,Discounting)</f>
        <v>GBPSM3L18Y_Quote_rh#0001</v>
      </c>
      <c r="M27" s="856" t="str">
        <f>_xll.ohRangeRetrieveError(L27)</f>
        <v/>
      </c>
      <c r="N27" s="746"/>
    </row>
    <row r="28" spans="1:14" ht="11.25" customHeight="1" x14ac:dyDescent="0.2">
      <c r="A28" s="66"/>
      <c r="B28" s="754">
        <v>0</v>
      </c>
      <c r="C28" s="754" t="s">
        <v>485</v>
      </c>
      <c r="D28" s="754" t="s">
        <v>113</v>
      </c>
      <c r="E28" s="754" t="s">
        <v>135</v>
      </c>
      <c r="F28" s="754" t="s">
        <v>120</v>
      </c>
      <c r="G28" s="1510" t="s">
        <v>488</v>
      </c>
      <c r="H28" s="858" t="s">
        <v>388</v>
      </c>
      <c r="I28" s="858" t="s">
        <v>381</v>
      </c>
      <c r="J28" s="857" t="str">
        <f>_xll.qlSimpleQuote(Trigger,,,,0)</f>
        <v>obj_0057f#0001</v>
      </c>
      <c r="K28" s="752" t="str">
        <f t="shared" si="0"/>
        <v>GBPSM3L19Y_Quote</v>
      </c>
      <c r="L28" s="754" t="str">
        <f>_xll.qlSwapRateHelper(Trigger,K28&amp;"_rh",ObjectOverwrite,Permanent,$K28,$B28,$D28,Calendar,$G28,$H28,$I28,$L$3,$J28,C28,Discounting)</f>
        <v>GBPSM3L19Y_Quote_rh#0001</v>
      </c>
      <c r="M28" s="856" t="str">
        <f>_xll.ohRangeRetrieveError(L28)</f>
        <v/>
      </c>
      <c r="N28" s="746"/>
    </row>
    <row r="29" spans="1:14" ht="11.25" customHeight="1" x14ac:dyDescent="0.2">
      <c r="A29" s="66"/>
      <c r="B29" s="754">
        <v>0</v>
      </c>
      <c r="C29" s="754" t="s">
        <v>485</v>
      </c>
      <c r="D29" s="754" t="s">
        <v>52</v>
      </c>
      <c r="E29" s="754" t="s">
        <v>135</v>
      </c>
      <c r="F29" s="754" t="s">
        <v>120</v>
      </c>
      <c r="G29" s="1510" t="s">
        <v>488</v>
      </c>
      <c r="H29" s="858" t="s">
        <v>388</v>
      </c>
      <c r="I29" s="858" t="s">
        <v>381</v>
      </c>
      <c r="J29" s="857" t="str">
        <f>_xll.qlSimpleQuote(Trigger,,,,0)</f>
        <v>obj_00597#0001</v>
      </c>
      <c r="K29" s="752" t="str">
        <f t="shared" si="0"/>
        <v>GBPSM3L20Y_Quote</v>
      </c>
      <c r="L29" s="754" t="str">
        <f>_xll.qlSwapRateHelper(Trigger,K29&amp;"_rh",ObjectOverwrite,Permanent,$K29,$B29,$D29,Calendar,$G29,$H29,$I29,$L$3,$J29,C29,Discounting)</f>
        <v>GBPSM3L20Y_Quote_rh#0001</v>
      </c>
      <c r="M29" s="856" t="str">
        <f>_xll.ohRangeRetrieveError(L29)</f>
        <v/>
      </c>
      <c r="N29" s="746"/>
    </row>
    <row r="30" spans="1:14" ht="11.25" customHeight="1" x14ac:dyDescent="0.2">
      <c r="A30" s="66"/>
      <c r="B30" s="754">
        <v>0</v>
      </c>
      <c r="C30" s="754" t="s">
        <v>485</v>
      </c>
      <c r="D30" s="754" t="s">
        <v>112</v>
      </c>
      <c r="E30" s="754" t="s">
        <v>135</v>
      </c>
      <c r="F30" s="754" t="s">
        <v>120</v>
      </c>
      <c r="G30" s="1510" t="s">
        <v>488</v>
      </c>
      <c r="H30" s="858" t="s">
        <v>388</v>
      </c>
      <c r="I30" s="858" t="s">
        <v>381</v>
      </c>
      <c r="J30" s="857" t="str">
        <f>_xll.qlSimpleQuote(Trigger,,,,0)</f>
        <v>obj_0058c#0001</v>
      </c>
      <c r="K30" s="752" t="str">
        <f t="shared" si="0"/>
        <v>GBPSM3L21Y_Quote</v>
      </c>
      <c r="L30" s="754" t="str">
        <f>_xll.qlSwapRateHelper(Trigger,K30&amp;"_rh",ObjectOverwrite,Permanent,$K30,$B30,$D30,Calendar,$G30,$H30,$I30,$L$3,$J30,C30,Discounting)</f>
        <v>GBPSM3L21Y_Quote_rh#0001</v>
      </c>
      <c r="M30" s="856" t="str">
        <f>_xll.ohRangeRetrieveError(L30)</f>
        <v/>
      </c>
      <c r="N30" s="746"/>
    </row>
    <row r="31" spans="1:14" ht="11.25" customHeight="1" x14ac:dyDescent="0.2">
      <c r="A31" s="66"/>
      <c r="B31" s="754">
        <v>0</v>
      </c>
      <c r="C31" s="754" t="s">
        <v>485</v>
      </c>
      <c r="D31" s="754" t="s">
        <v>111</v>
      </c>
      <c r="E31" s="754" t="s">
        <v>135</v>
      </c>
      <c r="F31" s="754" t="s">
        <v>120</v>
      </c>
      <c r="G31" s="1510" t="s">
        <v>488</v>
      </c>
      <c r="H31" s="858" t="s">
        <v>388</v>
      </c>
      <c r="I31" s="858" t="s">
        <v>381</v>
      </c>
      <c r="J31" s="857" t="str">
        <f>_xll.qlSimpleQuote(Trigger,,,,0)</f>
        <v>obj_00581#0001</v>
      </c>
      <c r="K31" s="752" t="str">
        <f t="shared" si="0"/>
        <v>GBPSM3L22Y_Quote</v>
      </c>
      <c r="L31" s="754" t="str">
        <f>_xll.qlSwapRateHelper(Trigger,K31&amp;"_rh",ObjectOverwrite,Permanent,$K31,$B31,$D31,Calendar,$G31,$H31,$I31,$L$3,$J31,C31,Discounting)</f>
        <v>GBPSM3L22Y_Quote_rh#0001</v>
      </c>
      <c r="M31" s="856" t="str">
        <f>_xll.ohRangeRetrieveError(L31)</f>
        <v/>
      </c>
      <c r="N31" s="746"/>
    </row>
    <row r="32" spans="1:14" ht="11.25" customHeight="1" x14ac:dyDescent="0.2">
      <c r="A32" s="66"/>
      <c r="B32" s="754">
        <v>0</v>
      </c>
      <c r="C32" s="754" t="s">
        <v>485</v>
      </c>
      <c r="D32" s="754" t="s">
        <v>110</v>
      </c>
      <c r="E32" s="754" t="s">
        <v>135</v>
      </c>
      <c r="F32" s="754" t="s">
        <v>120</v>
      </c>
      <c r="G32" s="1510" t="s">
        <v>488</v>
      </c>
      <c r="H32" s="858" t="s">
        <v>388</v>
      </c>
      <c r="I32" s="858" t="s">
        <v>381</v>
      </c>
      <c r="J32" s="857" t="str">
        <f>_xll.qlSimpleQuote(Trigger,,,,0)</f>
        <v>obj_0057e#0001</v>
      </c>
      <c r="K32" s="752" t="str">
        <f t="shared" si="0"/>
        <v>GBPSM3L23Y_Quote</v>
      </c>
      <c r="L32" s="754" t="str">
        <f>_xll.qlSwapRateHelper(Trigger,K32&amp;"_rh",ObjectOverwrite,Permanent,$K32,$B32,$D32,Calendar,$G32,$H32,$I32,$L$3,$J32,C32,Discounting)</f>
        <v>GBPSM3L23Y_Quote_rh#0001</v>
      </c>
      <c r="M32" s="856" t="str">
        <f>_xll.ohRangeRetrieveError(L32)</f>
        <v/>
      </c>
      <c r="N32" s="746"/>
    </row>
    <row r="33" spans="1:14" ht="11.25" customHeight="1" x14ac:dyDescent="0.2">
      <c r="A33" s="66"/>
      <c r="B33" s="754">
        <v>0</v>
      </c>
      <c r="C33" s="754" t="s">
        <v>485</v>
      </c>
      <c r="D33" s="754" t="s">
        <v>109</v>
      </c>
      <c r="E33" s="754" t="s">
        <v>135</v>
      </c>
      <c r="F33" s="754" t="s">
        <v>120</v>
      </c>
      <c r="G33" s="1510" t="s">
        <v>488</v>
      </c>
      <c r="H33" s="858" t="s">
        <v>388</v>
      </c>
      <c r="I33" s="858" t="s">
        <v>381</v>
      </c>
      <c r="J33" s="857" t="str">
        <f>_xll.qlSimpleQuote(Trigger,,,,0)</f>
        <v>obj_00541#0001</v>
      </c>
      <c r="K33" s="752" t="str">
        <f t="shared" si="0"/>
        <v>GBPSM3L24Y_Quote</v>
      </c>
      <c r="L33" s="754" t="str">
        <f>_xll.qlSwapRateHelper(Trigger,K33&amp;"_rh",ObjectOverwrite,Permanent,$K33,$B33,$D33,Calendar,$G33,$H33,$I33,$L$3,$J33,C33,Discounting)</f>
        <v>GBPSM3L24Y_Quote_rh#0001</v>
      </c>
      <c r="M33" s="856" t="str">
        <f>_xll.ohRangeRetrieveError(L33)</f>
        <v/>
      </c>
      <c r="N33" s="746"/>
    </row>
    <row r="34" spans="1:14" ht="11.25" customHeight="1" x14ac:dyDescent="0.2">
      <c r="A34" s="66"/>
      <c r="B34" s="754">
        <v>0</v>
      </c>
      <c r="C34" s="754" t="s">
        <v>485</v>
      </c>
      <c r="D34" s="754" t="s">
        <v>51</v>
      </c>
      <c r="E34" s="754" t="s">
        <v>135</v>
      </c>
      <c r="F34" s="754" t="s">
        <v>120</v>
      </c>
      <c r="G34" s="1510" t="s">
        <v>488</v>
      </c>
      <c r="H34" s="858" t="s">
        <v>388</v>
      </c>
      <c r="I34" s="858" t="s">
        <v>381</v>
      </c>
      <c r="J34" s="857" t="str">
        <f>_xll.qlSimpleQuote(Trigger,,,,0)</f>
        <v>obj_0058a#0001</v>
      </c>
      <c r="K34" s="752" t="str">
        <f t="shared" si="0"/>
        <v>GBPSM3L25Y_Quote</v>
      </c>
      <c r="L34" s="754" t="str">
        <f>_xll.qlSwapRateHelper(Trigger,K34&amp;"_rh",ObjectOverwrite,Permanent,$K34,$B34,$D34,Calendar,$G34,$H34,$I34,$L$3,$J34,C34,Discounting)</f>
        <v>GBPSM3L25Y_Quote_rh#0001</v>
      </c>
      <c r="M34" s="856" t="str">
        <f>_xll.ohRangeRetrieveError(L34)</f>
        <v/>
      </c>
      <c r="N34" s="746"/>
    </row>
    <row r="35" spans="1:14" ht="11.25" customHeight="1" x14ac:dyDescent="0.2">
      <c r="A35" s="66"/>
      <c r="B35" s="754">
        <v>0</v>
      </c>
      <c r="C35" s="754" t="s">
        <v>485</v>
      </c>
      <c r="D35" s="754" t="s">
        <v>108</v>
      </c>
      <c r="E35" s="754" t="s">
        <v>135</v>
      </c>
      <c r="F35" s="754" t="s">
        <v>120</v>
      </c>
      <c r="G35" s="1510" t="s">
        <v>488</v>
      </c>
      <c r="H35" s="858" t="s">
        <v>388</v>
      </c>
      <c r="I35" s="858" t="s">
        <v>381</v>
      </c>
      <c r="J35" s="857" t="str">
        <f>_xll.qlSimpleQuote(Trigger,,,,0)</f>
        <v>obj_00595#0001</v>
      </c>
      <c r="K35" s="752" t="str">
        <f t="shared" si="0"/>
        <v>GBPSM3L26Y_Quote</v>
      </c>
      <c r="L35" s="754" t="str">
        <f>_xll.qlSwapRateHelper(Trigger,K35&amp;"_rh",ObjectOverwrite,Permanent,$K35,$B35,$D35,Calendar,$G35,$H35,$I35,$L$3,$J35,C35,Discounting)</f>
        <v>GBPSM3L26Y_Quote_rh#0001</v>
      </c>
      <c r="M35" s="856" t="str">
        <f>_xll.ohRangeRetrieveError(L35)</f>
        <v/>
      </c>
      <c r="N35" s="746"/>
    </row>
    <row r="36" spans="1:14" ht="11.25" customHeight="1" x14ac:dyDescent="0.2">
      <c r="A36" s="66"/>
      <c r="B36" s="754">
        <v>0</v>
      </c>
      <c r="C36" s="754" t="s">
        <v>485</v>
      </c>
      <c r="D36" s="754" t="s">
        <v>107</v>
      </c>
      <c r="E36" s="754" t="s">
        <v>135</v>
      </c>
      <c r="F36" s="754" t="s">
        <v>120</v>
      </c>
      <c r="G36" s="1510" t="s">
        <v>488</v>
      </c>
      <c r="H36" s="858" t="s">
        <v>388</v>
      </c>
      <c r="I36" s="858" t="s">
        <v>381</v>
      </c>
      <c r="J36" s="857" t="str">
        <f>_xll.qlSimpleQuote(Trigger,,,,0)</f>
        <v>obj_0058e#0001</v>
      </c>
      <c r="K36" s="752" t="str">
        <f t="shared" si="0"/>
        <v>GBPSM3L27Y_Quote</v>
      </c>
      <c r="L36" s="754" t="str">
        <f>_xll.qlSwapRateHelper(Trigger,K36&amp;"_rh",ObjectOverwrite,Permanent,$K36,$B36,$D36,Calendar,$G36,$H36,$I36,$L$3,$J36,C36,Discounting)</f>
        <v>GBPSM3L27Y_Quote_rh#0001</v>
      </c>
      <c r="M36" s="856" t="str">
        <f>_xll.ohRangeRetrieveError(L36)</f>
        <v/>
      </c>
      <c r="N36" s="746"/>
    </row>
    <row r="37" spans="1:14" ht="11.25" customHeight="1" x14ac:dyDescent="0.2">
      <c r="A37" s="66"/>
      <c r="B37" s="754">
        <v>0</v>
      </c>
      <c r="C37" s="754" t="s">
        <v>485</v>
      </c>
      <c r="D37" s="754" t="s">
        <v>106</v>
      </c>
      <c r="E37" s="754" t="s">
        <v>135</v>
      </c>
      <c r="F37" s="754" t="s">
        <v>120</v>
      </c>
      <c r="G37" s="1510" t="s">
        <v>488</v>
      </c>
      <c r="H37" s="858" t="s">
        <v>388</v>
      </c>
      <c r="I37" s="858" t="s">
        <v>381</v>
      </c>
      <c r="J37" s="857" t="str">
        <f>_xll.qlSimpleQuote(Trigger,,,,0)</f>
        <v>obj_0057c#0001</v>
      </c>
      <c r="K37" s="752" t="str">
        <f t="shared" si="0"/>
        <v>GBPSM3L28Y_Quote</v>
      </c>
      <c r="L37" s="754" t="str">
        <f>_xll.qlSwapRateHelper(Trigger,K37&amp;"_rh",ObjectOverwrite,Permanent,$K37,$B37,$D37,Calendar,$G37,$H37,$I37,$L$3,$J37,C37,Discounting)</f>
        <v>GBPSM3L28Y_Quote_rh#0001</v>
      </c>
      <c r="M37" s="856" t="str">
        <f>_xll.ohRangeRetrieveError(L37)</f>
        <v/>
      </c>
      <c r="N37" s="746"/>
    </row>
    <row r="38" spans="1:14" ht="11.25" customHeight="1" x14ac:dyDescent="0.2">
      <c r="A38" s="66"/>
      <c r="B38" s="754">
        <v>0</v>
      </c>
      <c r="C38" s="754" t="s">
        <v>485</v>
      </c>
      <c r="D38" s="754" t="s">
        <v>105</v>
      </c>
      <c r="E38" s="754" t="s">
        <v>135</v>
      </c>
      <c r="F38" s="754" t="s">
        <v>120</v>
      </c>
      <c r="G38" s="1510" t="s">
        <v>488</v>
      </c>
      <c r="H38" s="858" t="s">
        <v>388</v>
      </c>
      <c r="I38" s="858" t="s">
        <v>381</v>
      </c>
      <c r="J38" s="857" t="str">
        <f>_xll.qlSimpleQuote(Trigger,,,,0)</f>
        <v>obj_00585#0001</v>
      </c>
      <c r="K38" s="752" t="str">
        <f t="shared" si="0"/>
        <v>GBPSM3L29Y_Quote</v>
      </c>
      <c r="L38" s="754" t="str">
        <f>_xll.qlSwapRateHelper(Trigger,K38&amp;"_rh",ObjectOverwrite,Permanent,$K38,$B38,$D38,Calendar,$G38,$H38,$I38,$L$3,$J38,C38,Discounting)</f>
        <v>GBPSM3L29Y_Quote_rh#0001</v>
      </c>
      <c r="M38" s="856" t="str">
        <f>_xll.ohRangeRetrieveError(L38)</f>
        <v/>
      </c>
      <c r="N38" s="746"/>
    </row>
    <row r="39" spans="1:14" ht="11.25" customHeight="1" x14ac:dyDescent="0.2">
      <c r="A39" s="66"/>
      <c r="B39" s="754">
        <v>0</v>
      </c>
      <c r="C39" s="754" t="s">
        <v>485</v>
      </c>
      <c r="D39" s="754" t="s">
        <v>50</v>
      </c>
      <c r="E39" s="754" t="s">
        <v>135</v>
      </c>
      <c r="F39" s="754" t="s">
        <v>120</v>
      </c>
      <c r="G39" s="1510" t="s">
        <v>488</v>
      </c>
      <c r="H39" s="858" t="s">
        <v>388</v>
      </c>
      <c r="I39" s="858" t="s">
        <v>381</v>
      </c>
      <c r="J39" s="857" t="str">
        <f>_xll.qlSimpleQuote(Trigger,,,,0)</f>
        <v>obj_0057a#0001</v>
      </c>
      <c r="K39" s="752" t="str">
        <f t="shared" si="0"/>
        <v>GBPSM3L30Y_Quote</v>
      </c>
      <c r="L39" s="754" t="str">
        <f>_xll.qlSwapRateHelper(Trigger,K39&amp;"_rh",ObjectOverwrite,Permanent,$K39,$B39,$D39,Calendar,$G39,$H39,$I39,$L$3,$J39,C39,Discounting)</f>
        <v>GBPSM3L30Y_Quote_rh#0001</v>
      </c>
      <c r="M39" s="856" t="str">
        <f>_xll.ohRangeRetrieveError(L39)</f>
        <v/>
      </c>
      <c r="N39" s="746"/>
    </row>
    <row r="40" spans="1:14" ht="11.25" customHeight="1" x14ac:dyDescent="0.2">
      <c r="A40" s="66"/>
      <c r="B40" s="754">
        <v>0</v>
      </c>
      <c r="C40" s="754" t="s">
        <v>485</v>
      </c>
      <c r="D40" s="754" t="s">
        <v>104</v>
      </c>
      <c r="E40" s="754" t="s">
        <v>135</v>
      </c>
      <c r="F40" s="754" t="s">
        <v>120</v>
      </c>
      <c r="G40" s="1510" t="s">
        <v>488</v>
      </c>
      <c r="H40" s="858" t="s">
        <v>388</v>
      </c>
      <c r="I40" s="858" t="s">
        <v>381</v>
      </c>
      <c r="J40" s="857" t="str">
        <f>_xll.qlSimpleQuote(Trigger,,,,0)</f>
        <v>obj_00586#0001</v>
      </c>
      <c r="K40" s="752" t="str">
        <f t="shared" si="0"/>
        <v>GBPSM3L35Y_Quote</v>
      </c>
      <c r="L40" s="754" t="str">
        <f>_xll.qlSwapRateHelper(Trigger,K40&amp;"_rh",ObjectOverwrite,Permanent,$K40,$B40,$D40,Calendar,$G40,$H40,$I40,$L$3,$J40,C40,Discounting)</f>
        <v>GBPSM3L35Y_Quote_rh#0001</v>
      </c>
      <c r="M40" s="856" t="str">
        <f>_xll.ohRangeRetrieveError(L40)</f>
        <v/>
      </c>
      <c r="N40" s="746"/>
    </row>
    <row r="41" spans="1:14" ht="11.25" customHeight="1" x14ac:dyDescent="0.2">
      <c r="A41" s="66"/>
      <c r="B41" s="754">
        <v>0</v>
      </c>
      <c r="C41" s="754" t="s">
        <v>485</v>
      </c>
      <c r="D41" s="754" t="s">
        <v>103</v>
      </c>
      <c r="E41" s="754" t="s">
        <v>135</v>
      </c>
      <c r="F41" s="754" t="s">
        <v>120</v>
      </c>
      <c r="G41" s="1510" t="s">
        <v>488</v>
      </c>
      <c r="H41" s="858" t="s">
        <v>388</v>
      </c>
      <c r="I41" s="858" t="s">
        <v>381</v>
      </c>
      <c r="J41" s="857" t="str">
        <f>_xll.qlSimpleQuote(Trigger,,,,0)</f>
        <v>obj_0053f#0001</v>
      </c>
      <c r="K41" s="752" t="str">
        <f t="shared" si="0"/>
        <v>GBPSM3L40Y_Quote</v>
      </c>
      <c r="L41" s="754" t="str">
        <f>_xll.qlSwapRateHelper(Trigger,K41&amp;"_rh",ObjectOverwrite,Permanent,$K41,$B41,$D41,Calendar,$G41,$H41,$I41,$L$3,$J41,C41,Discounting)</f>
        <v>GBPSM3L40Y_Quote_rh#0001</v>
      </c>
      <c r="M41" s="856" t="str">
        <f>_xll.ohRangeRetrieveError(L41)</f>
        <v/>
      </c>
      <c r="N41" s="746"/>
    </row>
    <row r="42" spans="1:14" ht="11.25" customHeight="1" x14ac:dyDescent="0.2">
      <c r="A42" s="66"/>
      <c r="B42" s="754">
        <v>0</v>
      </c>
      <c r="C42" s="754" t="s">
        <v>485</v>
      </c>
      <c r="D42" s="754" t="s">
        <v>102</v>
      </c>
      <c r="E42" s="754" t="s">
        <v>135</v>
      </c>
      <c r="F42" s="754" t="s">
        <v>120</v>
      </c>
      <c r="G42" s="1510" t="s">
        <v>488</v>
      </c>
      <c r="H42" s="858" t="s">
        <v>388</v>
      </c>
      <c r="I42" s="858" t="s">
        <v>381</v>
      </c>
      <c r="J42" s="857" t="str">
        <f>_xll.qlSimpleQuote(Trigger,,,,0)</f>
        <v>obj_0054a#0001</v>
      </c>
      <c r="K42" s="752" t="str">
        <f t="shared" si="0"/>
        <v>GBPSM3L50Y_Quote</v>
      </c>
      <c r="L42" s="754" t="str">
        <f>_xll.qlSwapRateHelper(Trigger,K42&amp;"_rh",ObjectOverwrite,Permanent,$K42,$B42,$D42,Calendar,$G42,$H42,$I42,$L$3,$J42,C42,Discounting)</f>
        <v>GBPSM3L50Y_Quote_rh#0001</v>
      </c>
      <c r="M42" s="856" t="str">
        <f>_xll.ohRangeRetrieveError(L42)</f>
        <v/>
      </c>
      <c r="N42" s="746"/>
    </row>
    <row r="43" spans="1:14" ht="11.25" customHeight="1" x14ac:dyDescent="0.2">
      <c r="A43" s="66"/>
      <c r="B43" s="286">
        <v>0</v>
      </c>
      <c r="C43" s="286" t="s">
        <v>485</v>
      </c>
      <c r="D43" s="286" t="s">
        <v>101</v>
      </c>
      <c r="E43" s="286" t="s">
        <v>135</v>
      </c>
      <c r="F43" s="286" t="s">
        <v>120</v>
      </c>
      <c r="G43" s="1509" t="s">
        <v>488</v>
      </c>
      <c r="H43" s="855" t="s">
        <v>388</v>
      </c>
      <c r="I43" s="855" t="s">
        <v>381</v>
      </c>
      <c r="J43" s="854" t="str">
        <f>_xll.qlSimpleQuote(Trigger,,,,0)</f>
        <v>obj_0053b#0001</v>
      </c>
      <c r="K43" s="749" t="str">
        <f t="shared" si="0"/>
        <v>GBPSM3L60Y_Quote</v>
      </c>
      <c r="L43" s="286" t="str">
        <f>_xll.qlSwapRateHelper(Trigger,K43&amp;"_rh",ObjectOverwrite,Permanent,$K43,$B43,$D43,Calendar,$G43,$H43,$I43,$L$3,$J43,C43,Discounting)</f>
        <v>GBPSM3L60Y_Quote_rh#0001</v>
      </c>
      <c r="M43" s="853" t="str">
        <f>_xll.ohRangeRetrieveError(L43)</f>
        <v/>
      </c>
      <c r="N43" s="746"/>
    </row>
    <row r="44" spans="1:14" ht="12" thickBot="1" x14ac:dyDescent="0.25">
      <c r="A44" s="54"/>
      <c r="B44" s="53"/>
      <c r="C44" s="53"/>
      <c r="D44" s="53"/>
      <c r="E44" s="53"/>
      <c r="F44" s="53"/>
      <c r="G44" s="53"/>
      <c r="H44" s="53"/>
      <c r="I44" s="53"/>
      <c r="J44" s="53"/>
      <c r="K44" s="53"/>
      <c r="L44" s="270"/>
      <c r="M44" s="270"/>
      <c r="N44" s="852"/>
    </row>
    <row r="46" spans="1:14" x14ac:dyDescent="0.2">
      <c r="K46" s="399" t="str">
        <f>_xll.ohObjectCallerAddress(K33)</f>
        <v>[GBP_Market_And_Trades.xlsx]Swap3MSemiAnnual_MKT!R33C6</v>
      </c>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2"/>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9" ht="11.25" customHeight="1" x14ac:dyDescent="0.2">
      <c r="A3" s="89"/>
      <c r="B3" s="85"/>
      <c r="C3" s="85"/>
      <c r="D3" s="85"/>
      <c r="E3" s="85"/>
      <c r="F3" s="85"/>
      <c r="G3" s="85"/>
      <c r="H3" s="85"/>
      <c r="I3" s="85"/>
      <c r="J3" s="85"/>
      <c r="K3" s="85"/>
      <c r="L3" s="87" t="str">
        <f>_xll.qlLibor(Trigger,,ObjectOverwrite,Permanent,Currency,$J$1)</f>
        <v>obj_00554#0001</v>
      </c>
      <c r="M3" s="759" t="str">
        <f>_xll.ohRangeRetrieveError(L3)</f>
        <v/>
      </c>
      <c r="N3" s="746"/>
      <c r="S3" s="1898">
        <f>_xll.ohTrigger('General Settings_3M'!Trigger,BasisSwap3M6M_MKT!Trigger2,Swap6M_MKT!Trigger2)</f>
        <v>1</v>
      </c>
    </row>
    <row r="4" spans="1:19" ht="11.25" customHeight="1" x14ac:dyDescent="0.2">
      <c r="A4" s="89"/>
      <c r="B4" s="85"/>
      <c r="C4" s="85"/>
      <c r="D4" s="85"/>
      <c r="E4" s="85"/>
      <c r="F4" s="85"/>
      <c r="G4" s="85"/>
      <c r="H4" s="85"/>
      <c r="I4" s="85"/>
      <c r="J4" s="85"/>
      <c r="K4" s="85"/>
      <c r="L4" s="85"/>
      <c r="M4" s="85"/>
      <c r="N4" s="746"/>
    </row>
    <row r="5" spans="1:19"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str">
        <f>_xll.qlSwapRateHelper(Trigger,K5&amp;"_rh",ObjectOverwrite,Permanent,$K5,$B5,$D5,Calendar,$G5,$H5,$I5,$L$3,$J5,C5,Discounting)</f>
        <v>GBPSB6L1Y_Quote_rh#0001</v>
      </c>
      <c r="M5" s="868" t="str">
        <f>_xll.ohRangeRetrieveError(L5)</f>
        <v/>
      </c>
      <c r="N5" s="746"/>
    </row>
    <row r="6" spans="1:19"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str">
        <f>_xll.qlSwapRateHelper(Trigger,K6&amp;"_rh",ObjectOverwrite,Permanent,$K6,$B6,$D6,Calendar,$G6,$H6,$I6,$L$3,$J6,C6,Discounting)</f>
        <v>GBPSB6L2Y_Quote_rh#0001</v>
      </c>
      <c r="M6" s="856" t="str">
        <f>_xll.ohRangeRetrieveError(L6)</f>
        <v/>
      </c>
      <c r="N6" s="746"/>
      <c r="P6" s="867" t="s">
        <v>49</v>
      </c>
      <c r="Q6" s="744" t="s">
        <v>127</v>
      </c>
      <c r="R6" s="1477" t="s">
        <v>120</v>
      </c>
    </row>
    <row r="7" spans="1:19"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str">
        <f>_xll.qlSwapRateHelper(Trigger,K7&amp;"_rh",ObjectOverwrite,Permanent,$K7,$B7,$D7,Calendar,$G7,$H7,$I7,$L$3,$J7,C7,Discounting)</f>
        <v>GBPSB6L3Y_Quote_rh#0001</v>
      </c>
      <c r="M7" s="856" t="str">
        <f>_xll.ohRangeRetrieveError(L7)</f>
        <v/>
      </c>
      <c r="N7" s="746"/>
      <c r="P7" s="864" t="s">
        <v>48</v>
      </c>
      <c r="Q7" s="1412" t="s">
        <v>127</v>
      </c>
      <c r="R7" s="1476" t="s">
        <v>126</v>
      </c>
    </row>
    <row r="8" spans="1:19"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str">
        <f>_xll.qlSwapRateHelper(Trigger,K8&amp;"_rh",ObjectOverwrite,Permanent,$K8,$B8,$D8,Calendar,$G8,$H8,$I8,$L$3,$J8,C8,Discounting)</f>
        <v>GBPSB6L4Y_Quote_rh#0001</v>
      </c>
      <c r="M8" s="856" t="str">
        <f>_xll.ohRangeRetrieveError(L8)</f>
        <v/>
      </c>
      <c r="N8" s="746"/>
      <c r="P8" s="864" t="s">
        <v>43</v>
      </c>
      <c r="Q8" s="1412" t="s">
        <v>124</v>
      </c>
      <c r="R8" s="1476" t="s">
        <v>120</v>
      </c>
    </row>
    <row r="9" spans="1:19"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str">
        <f>_xll.qlSwapRateHelper(Trigger,K9&amp;"_rh",ObjectOverwrite,Permanent,$K9,$B9,$D9,Calendar,$G9,$H9,$I9,$L$3,$J9,C9,Discounting)</f>
        <v>GBPSB6L5Y_Quote_rh#0001</v>
      </c>
      <c r="M9" s="856" t="str">
        <f>_xll.ohRangeRetrieveError(L9)</f>
        <v/>
      </c>
      <c r="N9" s="746"/>
      <c r="P9" s="864" t="s">
        <v>42</v>
      </c>
      <c r="Q9" s="1412" t="s">
        <v>124</v>
      </c>
      <c r="R9" s="1476" t="s">
        <v>120</v>
      </c>
    </row>
    <row r="10" spans="1:19"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str">
        <f>_xll.qlSwapRateHelper(Trigger,K10&amp;"_rh",ObjectOverwrite,Permanent,$K10,$B10,$D10,Calendar,$G10,$H10,$I10,$L$3,$J10,C10,Discounting)</f>
        <v>GBPSB6L6Y_Quote_rh#0001</v>
      </c>
      <c r="M10" s="856" t="str">
        <f>_xll.ohRangeRetrieveError(L10)</f>
        <v/>
      </c>
      <c r="N10" s="746"/>
      <c r="P10" s="861" t="s">
        <v>41</v>
      </c>
      <c r="Q10" s="916" t="s">
        <v>123</v>
      </c>
      <c r="R10" s="1475" t="s">
        <v>120</v>
      </c>
    </row>
    <row r="11" spans="1:19"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str">
        <f>_xll.qlSwapRateHelper(Trigger,K11&amp;"_rh",ObjectOverwrite,Permanent,$K11,$B11,$D11,Calendar,$G11,$H11,$I11,$L$3,$J11,C11,Discounting)</f>
        <v>GBPSB6L7Y_Quote_rh#0001</v>
      </c>
      <c r="M11" s="856" t="str">
        <f>_xll.ohRangeRetrieveError(L11)</f>
        <v/>
      </c>
      <c r="N11" s="746"/>
      <c r="P11" s="1412"/>
      <c r="Q11" s="1412"/>
      <c r="R11" s="1412"/>
    </row>
    <row r="12" spans="1:19"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str">
        <f>_xll.qlSwapRateHelper(Trigger,K12&amp;"_rh",ObjectOverwrite,Permanent,$K12,$B12,$D12,Calendar,$G12,$H12,$I12,$L$3,$J12,C12,Discounting)</f>
        <v>GBPSB6L8Y_Quote_rh#0001</v>
      </c>
      <c r="M12" s="856" t="str">
        <f>_xll.ohRangeRetrieveError(L12)</f>
        <v/>
      </c>
      <c r="N12" s="746"/>
    </row>
    <row r="13" spans="1:19"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str">
        <f>_xll.qlSwapRateHelper(Trigger,K13&amp;"_rh",ObjectOverwrite,Permanent,$K13,$B13,$D13,Calendar,$G13,$H13,$I13,$L$3,$J13,C13,Discounting)</f>
        <v>GBPSB6L9Y_Quote_rh#0001</v>
      </c>
      <c r="M13" s="856" t="str">
        <f>_xll.ohRangeRetrieveError(L13)</f>
        <v/>
      </c>
      <c r="N13" s="746"/>
    </row>
    <row r="14" spans="1:19"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str">
        <f>_xll.qlSwapRateHelper(Trigger,K14&amp;"_rh",ObjectOverwrite,Permanent,$K14,$B14,$D14,Calendar,$G14,$H14,$I14,$L$3,$J14,C14,Discounting)</f>
        <v>GBPSB6L10Y_Quote_rh#0001</v>
      </c>
      <c r="M14" s="856" t="str">
        <f>_xll.ohRangeRetrieveError(L14)</f>
        <v/>
      </c>
      <c r="N14" s="746"/>
    </row>
    <row r="15" spans="1:19"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str">
        <f>_xll.qlSwapRateHelper(Trigger,K15&amp;"_rh",ObjectOverwrite,Permanent,$K15,$B15,$D15,Calendar,$G15,$H15,$I15,$L$3,$J15,C15,Discounting)</f>
        <v>GBPSB6L11Y_Quote_rh#0001</v>
      </c>
      <c r="M15" s="856" t="str">
        <f>_xll.ohRangeRetrieveError(L15)</f>
        <v/>
      </c>
      <c r="N15" s="746"/>
    </row>
    <row r="16" spans="1:19"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str">
        <f>_xll.qlSwapRateHelper(Trigger,K16&amp;"_rh",ObjectOverwrite,Permanent,$K16,$B16,$D16,Calendar,$G16,$H16,$I16,$L$3,$J16,C16,Discounting)</f>
        <v>GBPSB6L12Y_Quote_rh#0001</v>
      </c>
      <c r="M16" s="856" t="str">
        <f>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str">
        <f>_xll.qlSwapRateHelper(Trigger,K17&amp;"_rh",ObjectOverwrite,Permanent,$K17,$B17,$D17,Calendar,$G17,$H17,$I17,$L$3,$J17,C17,Discounting)</f>
        <v>GBPSB6L13Y_Quote_rh#0001</v>
      </c>
      <c r="M17" s="856" t="str">
        <f>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str">
        <f>_xll.qlSwapRateHelper(Trigger,K18&amp;"_rh",ObjectOverwrite,Permanent,$K18,$B18,$D18,Calendar,$G18,$H18,$I18,$L$3,$J18,C18,Discounting)</f>
        <v>GBPSB6L14Y_Quote_rh#0001</v>
      </c>
      <c r="M18" s="856" t="str">
        <f>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str">
        <f>_xll.qlSwapRateHelper(Trigger,K19&amp;"_rh",ObjectOverwrite,Permanent,$K19,$B19,$D19,Calendar,$G19,$H19,$I19,$L$3,$J19,C19,Discounting)</f>
        <v>GBPSB6L15Y_Quote_rh#0001</v>
      </c>
      <c r="M19" s="856" t="str">
        <f>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str">
        <f>_xll.qlSwapRateHelper(Trigger,K20&amp;"_rh",ObjectOverwrite,Permanent,$K20,$B20,$D20,Calendar,$G20,$H20,$I20,$L$3,$J20,C20,Discounting)</f>
        <v>GBPSB6L16Y_Quote_rh#0001</v>
      </c>
      <c r="M20" s="856" t="str">
        <f>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str">
        <f>_xll.qlSwapRateHelper(Trigger,K21&amp;"_rh",ObjectOverwrite,Permanent,$K21,$B21,$D21,Calendar,$G21,$H21,$I21,$L$3,$J21,C21,Discounting)</f>
        <v>GBPSB6L17Y_Quote_rh#0001</v>
      </c>
      <c r="M21" s="856" t="str">
        <f>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str">
        <f>_xll.qlSwapRateHelper(Trigger,K22&amp;"_rh",ObjectOverwrite,Permanent,$K22,$B22,$D22,Calendar,$G22,$H22,$I22,$L$3,$J22,C22,Discounting)</f>
        <v>GBPSB6L18Y_Quote_rh#0001</v>
      </c>
      <c r="M22" s="856" t="str">
        <f>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str">
        <f>_xll.qlSwapRateHelper(Trigger,K23&amp;"_rh",ObjectOverwrite,Permanent,$K23,$B23,$D23,Calendar,$G23,$H23,$I23,$L$3,$J23,C23,Discounting)</f>
        <v>GBPSB6L19Y_Quote_rh#0001</v>
      </c>
      <c r="M23" s="856" t="str">
        <f>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str">
        <f>_xll.qlSwapRateHelper(Trigger,K24&amp;"_rh",ObjectOverwrite,Permanent,$K24,$B24,$D24,Calendar,$G24,$H24,$I24,$L$3,$J24,C24,Discounting)</f>
        <v>GBPSB6L20Y_Quote_rh#0001</v>
      </c>
      <c r="M24" s="856" t="str">
        <f>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str">
        <f>_xll.qlSwapRateHelper(Trigger,K25&amp;"_rh",ObjectOverwrite,Permanent,$K25,$B25,$D25,Calendar,$G25,$H25,$I25,$L$3,$J25,C25,Discounting)</f>
        <v>GBPSB6L21Y_Quote_rh#0001</v>
      </c>
      <c r="M25" s="856" t="str">
        <f>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str">
        <f>_xll.qlSwapRateHelper(Trigger,K26&amp;"_rh",ObjectOverwrite,Permanent,$K26,$B26,$D26,Calendar,$G26,$H26,$I26,$L$3,$J26,C26,Discounting)</f>
        <v>GBPSB6L22Y_Quote_rh#0001</v>
      </c>
      <c r="M26" s="856" t="str">
        <f>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str">
        <f>_xll.qlSwapRateHelper(Trigger,K27&amp;"_rh",ObjectOverwrite,Permanent,$K27,$B27,$D27,Calendar,$G27,$H27,$I27,$L$3,$J27,C27,Discounting)</f>
        <v>GBPSB6L23Y_Quote_rh#0001</v>
      </c>
      <c r="M27" s="856" t="str">
        <f>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str">
        <f>_xll.qlSwapRateHelper(Trigger,K28&amp;"_rh",ObjectOverwrite,Permanent,$K28,$B28,$D28,Calendar,$G28,$H28,$I28,$L$3,$J28,C28,Discounting)</f>
        <v>GBPSB6L24Y_Quote_rh#0001</v>
      </c>
      <c r="M28" s="856" t="str">
        <f>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str">
        <f>_xll.qlSwapRateHelper(Trigger,K29&amp;"_rh",ObjectOverwrite,Permanent,$K29,$B29,$D29,Calendar,$G29,$H29,$I29,$L$3,$J29,C29,Discounting)</f>
        <v>GBPSB6L25Y_Quote_rh#0001</v>
      </c>
      <c r="M29" s="856" t="str">
        <f>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str">
        <f>_xll.qlSwapRateHelper(Trigger,K30&amp;"_rh",ObjectOverwrite,Permanent,$K30,$B30,$D30,Calendar,$G30,$H30,$I30,$L$3,$J30,C30,Discounting)</f>
        <v>GBPSB6L26Y_Quote_rh#0001</v>
      </c>
      <c r="M30" s="856" t="str">
        <f>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str">
        <f>_xll.qlSwapRateHelper(Trigger,K31&amp;"_rh",ObjectOverwrite,Permanent,$K31,$B31,$D31,Calendar,$G31,$H31,$I31,$L$3,$J31,C31,Discounting)</f>
        <v>GBPSB6L27Y_Quote_rh#0001</v>
      </c>
      <c r="M31" s="856" t="str">
        <f>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str">
        <f>_xll.qlSwapRateHelper(Trigger,K32&amp;"_rh",ObjectOverwrite,Permanent,$K32,$B32,$D32,Calendar,$G32,$H32,$I32,$L$3,$J32,C32,Discounting)</f>
        <v>GBPSB6L28Y_Quote_rh#0001</v>
      </c>
      <c r="M32" s="856" t="str">
        <f>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str">
        <f>_xll.qlSwapRateHelper(Trigger,K33&amp;"_rh",ObjectOverwrite,Permanent,$K33,$B33,$D33,Calendar,$G33,$H33,$I33,$L$3,$J33,C33,Discounting)</f>
        <v>GBPSB6L29Y_Quote_rh#0001</v>
      </c>
      <c r="M33" s="856" t="str">
        <f>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str">
        <f>_xll.qlSwapRateHelper(Trigger,K34&amp;"_rh",ObjectOverwrite,Permanent,$K34,$B34,$D34,Calendar,$G34,$H34,$I34,$L$3,$J34,C34,Discounting)</f>
        <v>GBPSB6L30Y_Quote_rh#0001</v>
      </c>
      <c r="M34" s="856" t="str">
        <f>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str">
        <f>_xll.qlSwapRateHelper(Trigger,K35&amp;"_rh",ObjectOverwrite,Permanent,$K35,$B35,$D35,Calendar,$G35,$H35,$I35,$L$3,$J35,C35,Discounting)</f>
        <v>GBPSB6L35Y_Quote_rh#0001</v>
      </c>
      <c r="M35" s="856" t="str">
        <f>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str">
        <f>_xll.qlSwapRateHelper(Trigger,K36&amp;"_rh",ObjectOverwrite,Permanent,$K36,$B36,$D36,Calendar,$G36,$H36,$I36,$L$3,$J36,C36,Discounting)</f>
        <v>GBPSB6L40Y_Quote_rh#0001</v>
      </c>
      <c r="M36" s="856" t="str">
        <f>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str">
        <f>_xll.qlSwapRateHelper(Trigger,K37&amp;"_rh",ObjectOverwrite,Permanent,$K37,$B37,$D37,Calendar,$G37,$H37,$I37,$L$3,$J37,C37,Discounting)</f>
        <v>GBPSB6L50Y_Quote_rh#0001</v>
      </c>
      <c r="M37" s="856" t="str">
        <f>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str">
        <f>_xll.qlSwapRateHelper(Trigger,K38&amp;"_rh",ObjectOverwrite,Permanent,$K38,$B38,$D38,Calendar,$G38,$H38,$I38,$L$3,$J38,C38,Discounting)</f>
        <v>GBPSB6L60Y_Quote_rh#0001</v>
      </c>
      <c r="M38" s="853" t="str">
        <f>_xll.ohRangeRetrieveError(L38)</f>
        <v/>
      </c>
      <c r="N38" s="746"/>
    </row>
    <row r="39" spans="1:14" ht="11.25" customHeight="1" thickBot="1" x14ac:dyDescent="0.25">
      <c r="A39" s="54"/>
      <c r="B39" s="53"/>
      <c r="C39" s="53"/>
      <c r="D39" s="53"/>
      <c r="E39" s="53"/>
      <c r="F39" s="53"/>
      <c r="G39" s="53"/>
      <c r="H39" s="53"/>
      <c r="I39" s="53"/>
      <c r="J39" s="53"/>
      <c r="K39" s="53"/>
      <c r="L39" s="270"/>
      <c r="M39" s="270"/>
      <c r="N39" s="852"/>
    </row>
    <row r="41" spans="1:14" x14ac:dyDescent="0.2">
      <c r="J41" s="399" t="str">
        <f>_xll.ohObjectCallerAddress(J30)</f>
        <v>[GBP_Market_And_Trades.xlsx]BasisSwap3M6M_MKT!R34C6</v>
      </c>
    </row>
    <row r="42" spans="1:14" x14ac:dyDescent="0.2">
      <c r="K42" s="399" t="str">
        <f>_xll.ohObjectCallerAddress(K31)</f>
        <v>[GBP_Market_And_Trades.xlsx]Swap6M_MKT!R36C6</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_xll.qlLibor(,Currency,IndexTenor,YieldCurve,,YieldCurve)</f>
        <v>#VALUE!</v>
      </c>
      <c r="AA17" s="1508" t="e">
        <f>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str">
        <f t="array" ref="M19:M24">_xll.ohFilter(RateHelpers_3M!B9:B20,IF(ISERROR(RateHelpers_3M!D9:D20),FALSE,TRUE))</f>
        <v>GBP1x4F_Quote_rh#0001</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GBP2x5F_Quote_rh#0001</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864" t="str">
        <v>GBP3x6F_Quote_rh#0001</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GBP4x7F_Quote_rh#0001</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GBP5x8F_Quote_rh#0001</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ht="12" thickBot="1" x14ac:dyDescent="0.25">
      <c r="M24" s="864" t="str">
        <v>GBP6x9F_Quote_rh#0001</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v>#N/A</v>
      </c>
      <c r="AA25" s="1408" t="e">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v>#N/A</v>
      </c>
      <c r="AA26" s="1408" t="e">
        <v>#N/A</v>
      </c>
    </row>
    <row r="27" spans="1:27" x14ac:dyDescent="0.2">
      <c r="M27" s="1505" t="e">
        <f t="array" aca="1" ref="M27:M60" ca="1">_xll.ohFilter(RateHelpers_3M!B21:B62,RateHelpers_3M!M21:M62)</f>
        <v>#NUM!</v>
      </c>
      <c r="N27" s="864" t="e">
        <f ca="1">_xll.qlRateHelperQuoteName(M27)</f>
        <v>#NUM!</v>
      </c>
      <c r="O27" s="1402" t="e">
        <f ca="1">_xll.qlRateHelperEarliestDate(M27)</f>
        <v>#NUM!</v>
      </c>
      <c r="P27" s="1423" t="e">
        <f ca="1">1-_xll.qlRateHelperQuoteValue(M27,_xll.ohTrigger(RecalcTrigger,Trigger))/100</f>
        <v>#VALUE!</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#VALUE!</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#VALUE!</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#VALUE!</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#VALUE!</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#VALUE!</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#VALUE!</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#VALUE!</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#VALUE!</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#VALUE!</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#VALUE!</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#VALUE!</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#VALUE!</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#VALUE!</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#VALUE!</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v>#N/A</v>
      </c>
      <c r="AA41" s="1408" t="e">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#VALUE!</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v>#N/A</v>
      </c>
      <c r="AA42" s="1408" t="e">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#VALUE!</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v>#N/A</v>
      </c>
      <c r="AA43" s="1408" t="e">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#VALUE!</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#VALUE!</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#VALUE!</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v>#N/A</v>
      </c>
      <c r="AA46" s="1408" t="e">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#VALUE!</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#VALUE!</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v>#N/A</v>
      </c>
      <c r="AA48" s="1408" t="e">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#VALUE!</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v>#N/A</v>
      </c>
      <c r="AA49" s="1408" t="e">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#VALUE!</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v>#N/A</v>
      </c>
      <c r="AA50" s="1408" t="e">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#VALUE!</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v>#N/A</v>
      </c>
      <c r="AA51" s="1408" t="e">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#VALUE!</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v>#N/A</v>
      </c>
      <c r="AA52" s="1408" t="e">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#VALUE!</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v>#N/A</v>
      </c>
      <c r="AA53" s="1408" t="e">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#VALUE!</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v>#N/A</v>
      </c>
      <c r="AA54" s="1408" t="e">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#VALUE!</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v>#N/A</v>
      </c>
      <c r="AA55" s="1408" t="e">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#VALUE!</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v>#N/A</v>
      </c>
      <c r="AA56" s="1408" t="e">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#VALUE!</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v>#N/A</v>
      </c>
      <c r="AA57" s="1408" t="e">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#VALUE!</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v>#N/A</v>
      </c>
      <c r="AA58" s="1408" t="e">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#VALUE!</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v>#N/A</v>
      </c>
      <c r="AA59" s="1408" t="e">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#VALUE!</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v>#N/A</v>
      </c>
      <c r="AA60" s="1408" t="e">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v>#N/A</v>
      </c>
      <c r="AA61" s="1408" t="e">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e">
        <f t="array" aca="1" ref="M63:M70" ca="1">_xll.ohFilter(RateHelpers_3M!C21:C62,RateHelpers_3M!N21:N62)</f>
        <v>#NUM!</v>
      </c>
      <c r="N63" s="864" t="e">
        <f ca="1">_xll.qlRateHelperQuoteName(M63)</f>
        <v>#NUM!</v>
      </c>
      <c r="O63" s="1402" t="e">
        <f ca="1">_xll.qlRateHelperEarliestDate(M63)</f>
        <v>#NUM!</v>
      </c>
      <c r="P63" s="1499" t="e">
        <f ca="1">1-_xll.qlRateHelperQuoteValue(M63,_xll.ohTrigger(RecalcTrigger,Trigger))/100</f>
        <v>#VALUE!</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#VALUE!</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#VALUE!</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v>#N/A</v>
      </c>
      <c r="AA65" s="1408" t="e">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#VALUE!</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#VALUE!</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v>#N/A</v>
      </c>
      <c r="AA67" s="1408" t="e">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#VALUE!</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v>#N/A</v>
      </c>
      <c r="AA68" s="1408" t="e">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#VALUE!</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v>#N/A</v>
      </c>
      <c r="AA69" s="1408" t="e">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#VALUE!</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v>#N/A</v>
      </c>
      <c r="AA70" s="1408" t="e">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v>#N/A</v>
      </c>
      <c r="AA71" s="1408" t="e">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v>#N/A</v>
      </c>
      <c r="AA72" s="1408" t="e">
        <v>#N/A</v>
      </c>
    </row>
    <row r="73" spans="10:27" x14ac:dyDescent="0.2">
      <c r="M73" s="1490" t="str">
        <f t="array" ref="M73:M111">_xll.ohFilter(RateHelpers_3M!B97:B135,IF(ISERROR(RateHelpers_3M!D97:D135),FALSE,TRUE))</f>
        <v>GBPAM3L6M_Quote_rh#0001</v>
      </c>
      <c r="N73" s="864" t="e">
        <f>_xll.qlRateHelperQuoteName(M73)</f>
        <v>#NUM!</v>
      </c>
      <c r="O73" s="1402" t="e">
        <f>_xll.qlRateHelperLatestDate(M73)</f>
        <v>#NUM!</v>
      </c>
      <c r="P73" s="1423" t="e">
        <f>_xll.qlRateHelperQuoteValue(M73)</f>
        <v>#NUM!</v>
      </c>
      <c r="Q73" s="1413" t="e">
        <f>SUBSTITUTE(SUBSTITUTE(N73,"_Quote",""),"GBPAM3L","")</f>
        <v>#NUM!</v>
      </c>
      <c r="R73" s="1412" t="e">
        <f>_xll.qlSwapIndex(,FamilyName,Q73,NDays,Currency,Calendar,"1Y","mf","actual/360",IborIndex,Discounting,,_xll.ohTrigger(Trigger,RecalcTrigger))</f>
        <v>#VALUE!</v>
      </c>
      <c r="S73" s="1423" t="e">
        <f>_xll.qlIndexFixing(R73,$X$19,TRUE,Trigger)</f>
        <v>#VALUE!</v>
      </c>
      <c r="T73" s="1491" t="e">
        <f t="shared" ref="T73:T111" si="9">S73-P73</f>
        <v>#VALUE!</v>
      </c>
      <c r="U73" s="1416">
        <f t="array" ref="U73">MAX(ABS(_xll.ohFilter(T73:T111,IF(ISERROR(T73:T111),FALSE,TRUE))))</f>
        <v>0</v>
      </c>
      <c r="W73" s="864" t="str">
        <f t="shared" si="7"/>
        <v>1D</v>
      </c>
      <c r="X73" s="1402" t="e">
        <f>_xll.qlCalendarAdvance(Calendar,X72,W73,"f",FALSE)</f>
        <v>#VALUE!</v>
      </c>
      <c r="Y73" s="1401" t="e">
        <f>_xll.qlCalendarAdvance(Calendar,X73,NDays&amp;"D")</f>
        <v>#VALUE!</v>
      </c>
      <c r="Z73" s="1400" t="e">
        <v>#N/A</v>
      </c>
      <c r="AA73" s="1408" t="e">
        <v>#N/A</v>
      </c>
    </row>
    <row r="74" spans="10:27" x14ac:dyDescent="0.2">
      <c r="M74" s="1490" t="str">
        <v>GBPAM3L9M_Quote_rh#0001</v>
      </c>
      <c r="N74" s="864" t="e">
        <f>_xll.qlRateHelperQuoteName(M74)</f>
        <v>#NUM!</v>
      </c>
      <c r="O74" s="1402" t="e">
        <f>_xll.qlRateHelperLatestDate(M74)</f>
        <v>#NUM!</v>
      </c>
      <c r="P74" s="1423" t="e">
        <f>_xll.qlRateHelperQuoteValue(M74)</f>
        <v>#NUM!</v>
      </c>
      <c r="Q74" s="1413" t="e">
        <f>SUBSTITUTE(SUBSTITUTE(N74,"_Quote",""),"GBPAM3L","")</f>
        <v>#NUM!</v>
      </c>
      <c r="R74" s="1412" t="e">
        <f>_xll.qlSwapIndex(,FamilyName,Q74,NDays,Currency,Calendar,"1Y","mf","actual/360",IborIndex,Discounting,,_xll.ohTrigger(Trigger,RecalcTrigger))</f>
        <v>#VALUE!</v>
      </c>
      <c r="S74" s="1423" t="e">
        <f>_xll.qlIndexFixing(R74,$X$19,TRUE,Trigger)</f>
        <v>#VALUE!</v>
      </c>
      <c r="T74" s="1491" t="e">
        <f t="shared" si="9"/>
        <v>#VALUE!</v>
      </c>
      <c r="W74" s="864" t="str">
        <f t="shared" si="7"/>
        <v>1D</v>
      </c>
      <c r="X74" s="1402" t="e">
        <f>_xll.qlCalendarAdvance(Calendar,X73,W74,"f",FALSE)</f>
        <v>#VALUE!</v>
      </c>
      <c r="Y74" s="1401" t="e">
        <f>_xll.qlCalendarAdvance(Calendar,X74,NDays&amp;"D")</f>
        <v>#VALUE!</v>
      </c>
      <c r="Z74" s="1400" t="e">
        <v>#N/A</v>
      </c>
      <c r="AA74" s="1408" t="e">
        <v>#N/A</v>
      </c>
    </row>
    <row r="75" spans="10:27" x14ac:dyDescent="0.2">
      <c r="M75" s="1490" t="str">
        <v>GBPAM3L1Y_Quote_rh#0001</v>
      </c>
      <c r="N75" s="864" t="e">
        <f>_xll.qlRateHelperQuoteName(M75)</f>
        <v>#NUM!</v>
      </c>
      <c r="O75" s="1402" t="e">
        <f>_xll.qlRateHelperLatestDate(M75)</f>
        <v>#NUM!</v>
      </c>
      <c r="P75" s="1423" t="e">
        <f>_xll.qlRateHelperQuoteValue(M75)</f>
        <v>#NUM!</v>
      </c>
      <c r="Q75" s="1413" t="e">
        <f>SUBSTITUTE(SUBSTITUTE(N75,"_Quote",""),"GBPAM3L","")</f>
        <v>#NUM!</v>
      </c>
      <c r="R75" s="1412" t="e">
        <f>_xll.qlSwapIndex(,FamilyName,Q75,NDays,Currency,Calendar,"1Y","mf","actual/360",IborIndex,Discounting,,_xll.ohTrigger(Trigger,RecalcTrigger))</f>
        <v>#VALUE!</v>
      </c>
      <c r="S75" s="1423" t="e">
        <f>_xll.qlIndexFixing(R75,$X$19,TRUE,Trigger)</f>
        <v>#VALUE!</v>
      </c>
      <c r="T75" s="1491" t="e">
        <f t="shared" si="9"/>
        <v>#VALUE!</v>
      </c>
      <c r="W75" s="864" t="str">
        <f t="shared" si="7"/>
        <v>1D</v>
      </c>
      <c r="X75" s="1402" t="e">
        <f>_xll.qlCalendarAdvance(Calendar,X74,W75,"f",FALSE)</f>
        <v>#VALUE!</v>
      </c>
      <c r="Y75" s="1401" t="e">
        <f>_xll.qlCalendarAdvance(Calendar,X75,NDays&amp;"D")</f>
        <v>#VALUE!</v>
      </c>
      <c r="Z75" s="1400" t="e">
        <v>#N/A</v>
      </c>
      <c r="AA75" s="1408" t="e">
        <v>#N/A</v>
      </c>
    </row>
    <row r="76" spans="10:27" x14ac:dyDescent="0.2">
      <c r="M76" s="1490" t="str">
        <v>GBPAM3L15M_Quote_rh#0001</v>
      </c>
      <c r="N76" s="864" t="e">
        <f>_xll.qlRateHelperQuoteName(M76)</f>
        <v>#NUM!</v>
      </c>
      <c r="O76" s="1402" t="e">
        <f>_xll.qlRateHelperLatestDate(M76)</f>
        <v>#NUM!</v>
      </c>
      <c r="P76" s="1423" t="e">
        <f>_xll.qlRateHelperQuoteValue(M76)</f>
        <v>#NUM!</v>
      </c>
      <c r="Q76" s="1413" t="e">
        <f>SUBSTITUTE(SUBSTITUTE(N76,"_Quote",""),"GBPAM3L","")</f>
        <v>#NUM!</v>
      </c>
      <c r="R76" s="1412" t="e">
        <f>_xll.qlSwapIndex(,FamilyName,Q76,NDays,Currency,Calendar,"1Y","mf","actual/360",IborIndex,Discounting,,_xll.ohTrigger(Trigger,RecalcTrigger))</f>
        <v>#VALUE!</v>
      </c>
      <c r="S76" s="1423" t="e">
        <f>_xll.qlIndexFixing(R76,$X$19,TRUE,Trigger)</f>
        <v>#VALUE!</v>
      </c>
      <c r="T76" s="1491" t="e">
        <f t="shared" si="9"/>
        <v>#VALUE!</v>
      </c>
      <c r="W76" s="864" t="str">
        <f t="shared" si="7"/>
        <v>1D</v>
      </c>
      <c r="X76" s="1402" t="e">
        <f>_xll.qlCalendarAdvance(Calendar,X75,W76,"f",FALSE)</f>
        <v>#VALUE!</v>
      </c>
      <c r="Y76" s="1401" t="e">
        <f>_xll.qlCalendarAdvance(Calendar,X76,NDays&amp;"D")</f>
        <v>#VALUE!</v>
      </c>
      <c r="Z76" s="1400" t="e">
        <v>#N/A</v>
      </c>
      <c r="AA76" s="1408" t="e">
        <v>#N/A</v>
      </c>
    </row>
    <row r="77" spans="10:27" ht="12" thickBot="1" x14ac:dyDescent="0.25">
      <c r="M77" s="1490" t="str">
        <v>GBPAM3L18M_Quote_rh#0001</v>
      </c>
      <c r="N77" s="864" t="e">
        <f>_xll.qlRateHelperQuoteName(M77)</f>
        <v>#NUM!</v>
      </c>
      <c r="O77" s="1402" t="e">
        <f>_xll.qlRateHelperLatestDate(M77)</f>
        <v>#NUM!</v>
      </c>
      <c r="P77" s="1423" t="e">
        <f>_xll.qlRateHelperQuoteValue(M77)</f>
        <v>#NUM!</v>
      </c>
      <c r="Q77" s="1413" t="e">
        <f>SUBSTITUTE(SUBSTITUTE(N77,"_Quote",""),"GBPAM3L","")</f>
        <v>#NUM!</v>
      </c>
      <c r="R77" s="1412" t="e">
        <f>_xll.qlSwapIndex(,FamilyName,Q77,NDays,Currency,Calendar,"1Y","mf","actual/360",IborIndex,Discounting,,_xll.ohTrigger(Trigger,RecalcTrigger))</f>
        <v>#VALUE!</v>
      </c>
      <c r="S77" s="1423" t="e">
        <f>_xll.qlIndexFixing(R77,$X$19,TRUE,Trigger)</f>
        <v>#VALUE!</v>
      </c>
      <c r="T77" s="1491" t="e">
        <f t="shared" si="9"/>
        <v>#VALUE!</v>
      </c>
      <c r="W77" s="864" t="str">
        <f t="shared" si="7"/>
        <v>1D</v>
      </c>
      <c r="X77" s="1402" t="e">
        <f>_xll.qlCalendarAdvance(Calendar,X76,W77,"f",FALSE)</f>
        <v>#VALUE!</v>
      </c>
      <c r="Y77" s="1401" t="e">
        <f>_xll.qlCalendarAdvance(Calendar,X77,NDays&amp;"D")</f>
        <v>#VALUE!</v>
      </c>
      <c r="Z77" s="1400" t="e">
        <v>#N/A</v>
      </c>
      <c r="AA77" s="1408" t="e">
        <v>#N/A</v>
      </c>
    </row>
    <row r="78" spans="10:27" x14ac:dyDescent="0.2">
      <c r="M78" s="1496" t="str">
        <v>GBPSM3L1Y_Quote_rh#0001</v>
      </c>
      <c r="N78" s="867" t="e">
        <f>_xll.qlRateHelperQuoteName(M78)</f>
        <v>#NUM!</v>
      </c>
      <c r="O78" s="1495" t="e">
        <f>_xll.qlRateHelperLatestDate(M78)</f>
        <v>#NUM!</v>
      </c>
      <c r="P78" s="1493" t="e">
        <f>_xll.qlRateHelperQuoteValue(M78)</f>
        <v>#NUM!</v>
      </c>
      <c r="Q78" s="1494" t="e">
        <f t="shared" ref="Q78:Q111" si="10">SUBSTITUTE(SUBSTITUTE(N78,"_Quote",""),"GBPSM3L","")</f>
        <v>#NUM!</v>
      </c>
      <c r="R78" s="744" t="e">
        <f>_xll.qlSwapIndex(,FamilyName,Q78,NDays,Currency,Calendar,"6M","mf","actual/365 (fixed)",IborIndex,Discounting,,_xll.ohTrigger(Trigger,RecalcTrigger))</f>
        <v>#VALUE!</v>
      </c>
      <c r="S78" s="1493" t="e">
        <f>_xll.qlIndexFixing(R78,$X$19,TRUE,Trigger)</f>
        <v>#VALUE!</v>
      </c>
      <c r="T78" s="1492" t="e">
        <f t="shared" si="9"/>
        <v>#VALUE!</v>
      </c>
      <c r="W78" s="864" t="str">
        <f t="shared" si="7"/>
        <v>1D</v>
      </c>
      <c r="X78" s="1402" t="e">
        <f>_xll.qlCalendarAdvance(Calendar,X77,W78,"f",FALSE)</f>
        <v>#VALUE!</v>
      </c>
      <c r="Y78" s="1401" t="e">
        <f>_xll.qlCalendarAdvance(Calendar,X78,NDays&amp;"D")</f>
        <v>#VALUE!</v>
      </c>
      <c r="Z78" s="1400" t="e">
        <v>#N/A</v>
      </c>
      <c r="AA78" s="1408" t="e">
        <v>#N/A</v>
      </c>
    </row>
    <row r="79" spans="10:27" x14ac:dyDescent="0.2">
      <c r="M79" s="1490" t="str">
        <v>GBPSM3L2Y_Quote_rh#0001</v>
      </c>
      <c r="N79" s="864" t="e">
        <f>_xll.qlRateHelperQuoteName(M79)</f>
        <v>#NUM!</v>
      </c>
      <c r="O79" s="1402" t="e">
        <f>_xll.qlRateHelperLatestDate(M79)</f>
        <v>#NUM!</v>
      </c>
      <c r="P79" s="1423" t="e">
        <f>_xll.qlRateHelperQuoteValue(M79)</f>
        <v>#NUM!</v>
      </c>
      <c r="Q79" s="1413" t="e">
        <f t="shared" si="10"/>
        <v>#NUM!</v>
      </c>
      <c r="R79" s="1412" t="e">
        <f>_xll.qlSwapIndex(,FamilyName,Q79,NDays,Currency,Calendar,"6M","mf","actual/365 (fixed)",IborIndex,Discounting,,_xll.ohTrigger(Trigger,RecalcTrigger))</f>
        <v>#VALUE!</v>
      </c>
      <c r="S79" s="1423" t="e">
        <f>_xll.qlIndexFixing(R79,$X$19,TRUE,Trigger)</f>
        <v>#VALUE!</v>
      </c>
      <c r="T79" s="1491" t="e">
        <f t="shared" si="9"/>
        <v>#VALUE!</v>
      </c>
      <c r="W79" s="864" t="str">
        <f t="shared" si="7"/>
        <v>1D</v>
      </c>
      <c r="X79" s="1402" t="e">
        <f>_xll.qlCalendarAdvance(Calendar,X78,W79,"f",FALSE)</f>
        <v>#VALUE!</v>
      </c>
      <c r="Y79" s="1401" t="e">
        <f>_xll.qlCalendarAdvance(Calendar,X79,NDays&amp;"D")</f>
        <v>#VALUE!</v>
      </c>
      <c r="Z79" s="1400" t="e">
        <v>#N/A</v>
      </c>
      <c r="AA79" s="1408" t="e">
        <v>#N/A</v>
      </c>
    </row>
    <row r="80" spans="10:27" x14ac:dyDescent="0.2">
      <c r="M80" s="1490" t="str">
        <v>GBPSM3L3Y_Quote_rh#0001</v>
      </c>
      <c r="N80" s="864" t="e">
        <f>_xll.qlRateHelperQuoteName(M80)</f>
        <v>#NUM!</v>
      </c>
      <c r="O80" s="1402" t="e">
        <f>_xll.qlRateHelperLatestDate(M80)</f>
        <v>#NUM!</v>
      </c>
      <c r="P80" s="1423" t="e">
        <f>_xll.qlRateHelperQuoteValue(M80)</f>
        <v>#NUM!</v>
      </c>
      <c r="Q80" s="1413" t="e">
        <f t="shared" si="10"/>
        <v>#NUM!</v>
      </c>
      <c r="R80" s="1412" t="e">
        <f>_xll.qlSwapIndex(,FamilyName,Q80,NDays,Currency,Calendar,"6M","mf","actual/365 (fixed)",IborIndex,Discounting,,_xll.ohTrigger(Trigger,RecalcTrigger))</f>
        <v>#VALUE!</v>
      </c>
      <c r="S80" s="1423" t="e">
        <f>_xll.qlIndexFixing(R80,$X$19,TRUE,Trigger)</f>
        <v>#VALUE!</v>
      </c>
      <c r="T80" s="1491" t="e">
        <f t="shared" si="9"/>
        <v>#VALUE!</v>
      </c>
      <c r="W80" s="864" t="str">
        <f t="shared" si="7"/>
        <v>1D</v>
      </c>
      <c r="X80" s="1402" t="e">
        <f>_xll.qlCalendarAdvance(Calendar,X79,W80,"f",FALSE)</f>
        <v>#VALUE!</v>
      </c>
      <c r="Y80" s="1401" t="e">
        <f>_xll.qlCalendarAdvance(Calendar,X80,NDays&amp;"D")</f>
        <v>#VALUE!</v>
      </c>
      <c r="Z80" s="1400" t="e">
        <v>#N/A</v>
      </c>
      <c r="AA80" s="1408" t="e">
        <v>#N/A</v>
      </c>
    </row>
    <row r="81" spans="13:27" x14ac:dyDescent="0.2">
      <c r="M81" s="1490" t="str">
        <v>GBPSM3L4Y_Quote_rh#0001</v>
      </c>
      <c r="N81" s="864" t="e">
        <f>_xll.qlRateHelperQuoteName(M81)</f>
        <v>#NUM!</v>
      </c>
      <c r="O81" s="1402" t="e">
        <f>_xll.qlRateHelperLatestDate(M81)</f>
        <v>#NUM!</v>
      </c>
      <c r="P81" s="1423" t="e">
        <f>_xll.qlRateHelperQuoteValue(M81)</f>
        <v>#NUM!</v>
      </c>
      <c r="Q81" s="1413" t="e">
        <f t="shared" si="10"/>
        <v>#NUM!</v>
      </c>
      <c r="R81" s="1412" t="e">
        <f>_xll.qlSwapIndex(,FamilyName,Q81,NDays,Currency,Calendar,"6M","mf","actual/365 (fixed)",IborIndex,Discounting,,_xll.ohTrigger(Trigger,RecalcTrigger))</f>
        <v>#VALUE!</v>
      </c>
      <c r="S81" s="1423" t="e">
        <f>_xll.qlIndexFixing(R81,$X$19,TRUE,Trigger)</f>
        <v>#VALUE!</v>
      </c>
      <c r="T81" s="1491" t="e">
        <f t="shared" si="9"/>
        <v>#VALUE!</v>
      </c>
      <c r="W81" s="864" t="str">
        <f t="shared" si="7"/>
        <v>1D</v>
      </c>
      <c r="X81" s="1402" t="e">
        <f>_xll.qlCalendarAdvance(Calendar,X80,W81,"f",FALSE)</f>
        <v>#VALUE!</v>
      </c>
      <c r="Y81" s="1401" t="e">
        <f>_xll.qlCalendarAdvance(Calendar,X81,NDays&amp;"D")</f>
        <v>#VALUE!</v>
      </c>
      <c r="Z81" s="1400" t="e">
        <v>#N/A</v>
      </c>
      <c r="AA81" s="1408" t="e">
        <v>#N/A</v>
      </c>
    </row>
    <row r="82" spans="13:27" x14ac:dyDescent="0.2">
      <c r="M82" s="1490" t="str">
        <v>GBPSM3L5Y_Quote_rh#0001</v>
      </c>
      <c r="N82" s="864" t="e">
        <f>_xll.qlRateHelperQuoteName(M82)</f>
        <v>#NUM!</v>
      </c>
      <c r="O82" s="1402" t="e">
        <f>_xll.qlRateHelperLatestDate(M82)</f>
        <v>#NUM!</v>
      </c>
      <c r="P82" s="1423" t="e">
        <f>_xll.qlRateHelperQuoteValue(M82)</f>
        <v>#NUM!</v>
      </c>
      <c r="Q82" s="1413" t="e">
        <f t="shared" si="10"/>
        <v>#NUM!</v>
      </c>
      <c r="R82" s="1412" t="e">
        <f>_xll.qlSwapIndex(,FamilyName,Q82,NDays,Currency,Calendar,"6M","mf","actual/365 (fixed)",IborIndex,Discounting,,_xll.ohTrigger(Trigger,RecalcTrigger))</f>
        <v>#VALUE!</v>
      </c>
      <c r="S82" s="1423" t="e">
        <f>_xll.qlIndexFixing(R82,$X$19,TRUE,Trigger)</f>
        <v>#VALUE!</v>
      </c>
      <c r="T82" s="1491" t="e">
        <f t="shared" si="9"/>
        <v>#VALUE!</v>
      </c>
      <c r="W82" s="864" t="str">
        <f t="shared" si="7"/>
        <v>1D</v>
      </c>
      <c r="X82" s="1402" t="e">
        <f>_xll.qlCalendarAdvance(Calendar,X81,W82,"f",FALSE)</f>
        <v>#VALUE!</v>
      </c>
      <c r="Y82" s="1401" t="e">
        <f>_xll.qlCalendarAdvance(Calendar,X82,NDays&amp;"D")</f>
        <v>#VALUE!</v>
      </c>
      <c r="Z82" s="1400" t="e">
        <v>#N/A</v>
      </c>
      <c r="AA82" s="1408" t="e">
        <v>#N/A</v>
      </c>
    </row>
    <row r="83" spans="13:27" x14ac:dyDescent="0.2">
      <c r="M83" s="1490" t="str">
        <v>GBPSM3L6Y_Quote_rh#0001</v>
      </c>
      <c r="N83" s="864" t="e">
        <f>_xll.qlRateHelperQuoteName(M83)</f>
        <v>#NUM!</v>
      </c>
      <c r="O83" s="1402" t="e">
        <f>_xll.qlRateHelperLatestDate(M83)</f>
        <v>#NUM!</v>
      </c>
      <c r="P83" s="1423" t="e">
        <f>_xll.qlRateHelperQuoteValue(M83)</f>
        <v>#NUM!</v>
      </c>
      <c r="Q83" s="1413" t="e">
        <f t="shared" si="10"/>
        <v>#NUM!</v>
      </c>
      <c r="R83" s="1412" t="e">
        <f>_xll.qlSwapIndex(,FamilyName,Q83,NDays,Currency,Calendar,"6M","mf","actual/365 (fixed)",IborIndex,Discounting,,_xll.ohTrigger(Trigger,RecalcTrigger))</f>
        <v>#VALUE!</v>
      </c>
      <c r="S83" s="1423" t="e">
        <f>_xll.qlIndexFixing(R83,$X$19,TRUE,Trigger)</f>
        <v>#VALUE!</v>
      </c>
      <c r="T83" s="1491" t="e">
        <f t="shared" si="9"/>
        <v>#VALUE!</v>
      </c>
      <c r="W83" s="864" t="str">
        <f t="shared" si="7"/>
        <v>1D</v>
      </c>
      <c r="X83" s="1402" t="e">
        <f>_xll.qlCalendarAdvance(Calendar,X82,W83,"f",FALSE)</f>
        <v>#VALUE!</v>
      </c>
      <c r="Y83" s="1401" t="e">
        <f>_xll.qlCalendarAdvance(Calendar,X83,NDays&amp;"D")</f>
        <v>#VALUE!</v>
      </c>
      <c r="Z83" s="1400" t="e">
        <v>#N/A</v>
      </c>
      <c r="AA83" s="1408" t="e">
        <v>#N/A</v>
      </c>
    </row>
    <row r="84" spans="13:27" x14ac:dyDescent="0.2">
      <c r="M84" s="1490" t="str">
        <v>GBPSM3L7Y_Quote_rh#0001</v>
      </c>
      <c r="N84" s="864" t="e">
        <f>_xll.qlRateHelperQuoteName(M84)</f>
        <v>#NUM!</v>
      </c>
      <c r="O84" s="1402" t="e">
        <f>_xll.qlRateHelperLatestDate(M84)</f>
        <v>#NUM!</v>
      </c>
      <c r="P84" s="1423" t="e">
        <f>_xll.qlRateHelperQuoteValue(M84)</f>
        <v>#NUM!</v>
      </c>
      <c r="Q84" s="1413" t="e">
        <f t="shared" si="10"/>
        <v>#NUM!</v>
      </c>
      <c r="R84" s="1412" t="e">
        <f>_xll.qlSwapIndex(,FamilyName,Q84,NDays,Currency,Calendar,"6M","mf","actual/365 (fixed)",IborIndex,Discounting,,_xll.ohTrigger(Trigger,RecalcTrigger))</f>
        <v>#VALUE!</v>
      </c>
      <c r="S84" s="1423" t="e">
        <f>_xll.qlIndexFixing(R84,$X$19,TRUE,Trigger)</f>
        <v>#VALUE!</v>
      </c>
      <c r="T84" s="1491" t="e">
        <f t="shared" si="9"/>
        <v>#VALUE!</v>
      </c>
      <c r="W84" s="864" t="str">
        <f t="shared" ref="W84:W147" si="11">W83</f>
        <v>1D</v>
      </c>
      <c r="X84" s="1402" t="e">
        <f>_xll.qlCalendarAdvance(Calendar,X83,W84,"f",FALSE)</f>
        <v>#VALUE!</v>
      </c>
      <c r="Y84" s="1401" t="e">
        <f>_xll.qlCalendarAdvance(Calendar,X84,NDays&amp;"D")</f>
        <v>#VALUE!</v>
      </c>
      <c r="Z84" s="1400" t="e">
        <v>#N/A</v>
      </c>
      <c r="AA84" s="1408" t="e">
        <v>#N/A</v>
      </c>
    </row>
    <row r="85" spans="13:27" x14ac:dyDescent="0.2">
      <c r="M85" s="1490" t="str">
        <v>GBPSM3L8Y_Quote_rh#0001</v>
      </c>
      <c r="N85" s="864" t="e">
        <f>_xll.qlRateHelperQuoteName(M85)</f>
        <v>#NUM!</v>
      </c>
      <c r="O85" s="1402" t="e">
        <f>_xll.qlRateHelperLatestDate(M85)</f>
        <v>#NUM!</v>
      </c>
      <c r="P85" s="1423" t="e">
        <f>_xll.qlRateHelperQuoteValue(M85)</f>
        <v>#NUM!</v>
      </c>
      <c r="Q85" s="1413" t="e">
        <f t="shared" si="10"/>
        <v>#NUM!</v>
      </c>
      <c r="R85" s="1412" t="e">
        <f>_xll.qlSwapIndex(,FamilyName,Q85,NDays,Currency,Calendar,"6M","mf","actual/365 (fixed)",IborIndex,Discounting,,_xll.ohTrigger(Trigger,RecalcTrigger))</f>
        <v>#VALUE!</v>
      </c>
      <c r="S85" s="1423" t="e">
        <f>_xll.qlIndexFixing(R85,$X$19,TRUE,Trigger)</f>
        <v>#VALUE!</v>
      </c>
      <c r="T85" s="1491" t="e">
        <f t="shared" si="9"/>
        <v>#VALUE!</v>
      </c>
      <c r="W85" s="864" t="str">
        <f t="shared" si="11"/>
        <v>1D</v>
      </c>
      <c r="X85" s="1402" t="e">
        <f>_xll.qlCalendarAdvance(Calendar,X84,W85,"f",FALSE)</f>
        <v>#VALUE!</v>
      </c>
      <c r="Y85" s="1401" t="e">
        <f>_xll.qlCalendarAdvance(Calendar,X85,NDays&amp;"D")</f>
        <v>#VALUE!</v>
      </c>
      <c r="Z85" s="1400" t="e">
        <v>#N/A</v>
      </c>
      <c r="AA85" s="1408" t="e">
        <v>#N/A</v>
      </c>
    </row>
    <row r="86" spans="13:27" x14ac:dyDescent="0.2">
      <c r="M86" s="1490" t="str">
        <v>GBPSM3L9Y_Quote_rh#0001</v>
      </c>
      <c r="N86" s="864" t="e">
        <f>_xll.qlRateHelperQuoteName(M86)</f>
        <v>#NUM!</v>
      </c>
      <c r="O86" s="1402" t="e">
        <f>_xll.qlRateHelperLatestDate(M86)</f>
        <v>#NUM!</v>
      </c>
      <c r="P86" s="1423" t="e">
        <f>_xll.qlRateHelperQuoteValue(M86)</f>
        <v>#NUM!</v>
      </c>
      <c r="Q86" s="1413" t="e">
        <f t="shared" si="10"/>
        <v>#NUM!</v>
      </c>
      <c r="R86" s="1412" t="e">
        <f>_xll.qlSwapIndex(,FamilyName,Q86,NDays,Currency,Calendar,"6M","mf","actual/365 (fixed)",IborIndex,Discounting,,_xll.ohTrigger(Trigger,RecalcTrigger))</f>
        <v>#VALUE!</v>
      </c>
      <c r="S86" s="1423" t="e">
        <f>_xll.qlIndexFixing(R86,$X$19,TRUE,Trigger)</f>
        <v>#VALUE!</v>
      </c>
      <c r="T86" s="1491" t="e">
        <f t="shared" si="9"/>
        <v>#VALUE!</v>
      </c>
      <c r="W86" s="864" t="str">
        <f t="shared" si="11"/>
        <v>1D</v>
      </c>
      <c r="X86" s="1402" t="e">
        <f>_xll.qlCalendarAdvance(Calendar,X85,W86,"f",FALSE)</f>
        <v>#VALUE!</v>
      </c>
      <c r="Y86" s="1401" t="e">
        <f>_xll.qlCalendarAdvance(Calendar,X86,NDays&amp;"D")</f>
        <v>#VALUE!</v>
      </c>
      <c r="Z86" s="1400" t="e">
        <v>#N/A</v>
      </c>
      <c r="AA86" s="1408" t="e">
        <v>#N/A</v>
      </c>
    </row>
    <row r="87" spans="13:27" x14ac:dyDescent="0.2">
      <c r="M87" s="1490" t="str">
        <v>GBPSM3L10Y_Quote_rh#0001</v>
      </c>
      <c r="N87" s="864" t="e">
        <f>_xll.qlRateHelperQuoteName(M87)</f>
        <v>#NUM!</v>
      </c>
      <c r="O87" s="1402" t="e">
        <f>_xll.qlRateHelperLatestDate(M87)</f>
        <v>#NUM!</v>
      </c>
      <c r="P87" s="1423" t="e">
        <f>_xll.qlRateHelperQuoteValue(M87)</f>
        <v>#NUM!</v>
      </c>
      <c r="Q87" s="1413" t="e">
        <f t="shared" si="10"/>
        <v>#NUM!</v>
      </c>
      <c r="R87" s="1412" t="e">
        <f>_xll.qlSwapIndex(,FamilyName,Q87,NDays,Currency,Calendar,"6M","mf","actual/365 (fixed)",IborIndex,Discounting,,_xll.ohTrigger(Trigger,RecalcTrigger))</f>
        <v>#VALUE!</v>
      </c>
      <c r="S87" s="1423" t="e">
        <f>_xll.qlIndexFixing(R87,$X$19,TRUE,Trigger)</f>
        <v>#VALUE!</v>
      </c>
      <c r="T87" s="1491" t="e">
        <f t="shared" si="9"/>
        <v>#VALUE!</v>
      </c>
      <c r="W87" s="864" t="str">
        <f t="shared" si="11"/>
        <v>1D</v>
      </c>
      <c r="X87" s="1402" t="e">
        <f>_xll.qlCalendarAdvance(Calendar,X86,W87,"f",FALSE)</f>
        <v>#VALUE!</v>
      </c>
      <c r="Y87" s="1401" t="e">
        <f>_xll.qlCalendarAdvance(Calendar,X87,NDays&amp;"D")</f>
        <v>#VALUE!</v>
      </c>
      <c r="Z87" s="1400" t="e">
        <v>#N/A</v>
      </c>
      <c r="AA87" s="1408" t="e">
        <v>#N/A</v>
      </c>
    </row>
    <row r="88" spans="13:27" x14ac:dyDescent="0.2">
      <c r="M88" s="1490" t="str">
        <v>GBPSM3L11Y_Quote_rh#0001</v>
      </c>
      <c r="N88" s="864" t="e">
        <f>_xll.qlRateHelperQuoteName(M88)</f>
        <v>#NUM!</v>
      </c>
      <c r="O88" s="1402" t="e">
        <f>_xll.qlRateHelperLatestDate(M88)</f>
        <v>#NUM!</v>
      </c>
      <c r="P88" s="1423" t="e">
        <f>_xll.qlRateHelperQuoteValue(M88)</f>
        <v>#NUM!</v>
      </c>
      <c r="Q88" s="1413" t="e">
        <f t="shared" si="10"/>
        <v>#NUM!</v>
      </c>
      <c r="R88" s="1412" t="e">
        <f>_xll.qlSwapIndex(,FamilyName,Q88,NDays,Currency,Calendar,"6M","mf","actual/365 (fixed)",IborIndex,Discounting,,_xll.ohTrigger(Trigger,RecalcTrigger))</f>
        <v>#VALUE!</v>
      </c>
      <c r="S88" s="1423" t="e">
        <f>_xll.qlIndexFixing(R88,$X$19,TRUE,Trigger)</f>
        <v>#VALUE!</v>
      </c>
      <c r="T88" s="1491" t="e">
        <f t="shared" si="9"/>
        <v>#VALUE!</v>
      </c>
      <c r="W88" s="864" t="str">
        <f t="shared" si="11"/>
        <v>1D</v>
      </c>
      <c r="X88" s="1402" t="e">
        <f>_xll.qlCalendarAdvance(Calendar,X87,W88,"f",FALSE)</f>
        <v>#VALUE!</v>
      </c>
      <c r="Y88" s="1401" t="e">
        <f>_xll.qlCalendarAdvance(Calendar,X88,NDays&amp;"D")</f>
        <v>#VALUE!</v>
      </c>
      <c r="Z88" s="1400" t="e">
        <v>#N/A</v>
      </c>
      <c r="AA88" s="1408" t="e">
        <v>#N/A</v>
      </c>
    </row>
    <row r="89" spans="13:27" x14ac:dyDescent="0.2">
      <c r="M89" s="1490" t="str">
        <v>GBPSM3L12Y_Quote_rh#0001</v>
      </c>
      <c r="N89" s="864" t="e">
        <f>_xll.qlRateHelperQuoteName(M89)</f>
        <v>#NUM!</v>
      </c>
      <c r="O89" s="1402" t="e">
        <f>_xll.qlRateHelperLatestDate(M89)</f>
        <v>#NUM!</v>
      </c>
      <c r="P89" s="1423" t="e">
        <f>_xll.qlRateHelperQuoteValue(M89)</f>
        <v>#NUM!</v>
      </c>
      <c r="Q89" s="1413" t="e">
        <f t="shared" si="10"/>
        <v>#NUM!</v>
      </c>
      <c r="R89" s="1412" t="e">
        <f>_xll.qlSwapIndex(,FamilyName,Q89,NDays,Currency,Calendar,"6M","mf","actual/365 (fixed)",IborIndex,Discounting,,_xll.ohTrigger(Trigger,RecalcTrigger))</f>
        <v>#VALUE!</v>
      </c>
      <c r="S89" s="1423" t="e">
        <f>_xll.qlIndexFixing(R89,$X$19,TRUE,Trigger)</f>
        <v>#VALUE!</v>
      </c>
      <c r="T89" s="1491" t="e">
        <f t="shared" si="9"/>
        <v>#VALUE!</v>
      </c>
      <c r="W89" s="864" t="str">
        <f t="shared" si="11"/>
        <v>1D</v>
      </c>
      <c r="X89" s="1402" t="e">
        <f>_xll.qlCalendarAdvance(Calendar,X88,W89,"f",FALSE)</f>
        <v>#VALUE!</v>
      </c>
      <c r="Y89" s="1401" t="e">
        <f>_xll.qlCalendarAdvance(Calendar,X89,NDays&amp;"D")</f>
        <v>#VALUE!</v>
      </c>
      <c r="Z89" s="1400" t="e">
        <v>#N/A</v>
      </c>
      <c r="AA89" s="1408" t="e">
        <v>#N/A</v>
      </c>
    </row>
    <row r="90" spans="13:27" x14ac:dyDescent="0.2">
      <c r="M90" s="1490" t="str">
        <v>GBPSM3L13Y_Quote_rh#0001</v>
      </c>
      <c r="N90" s="864" t="e">
        <f>_xll.qlRateHelperQuoteName(M90)</f>
        <v>#NUM!</v>
      </c>
      <c r="O90" s="1402" t="e">
        <f>_xll.qlRateHelperLatestDate(M90)</f>
        <v>#NUM!</v>
      </c>
      <c r="P90" s="1423" t="e">
        <f>_xll.qlRateHelperQuoteValue(M90)</f>
        <v>#NUM!</v>
      </c>
      <c r="Q90" s="1413" t="e">
        <f t="shared" si="10"/>
        <v>#NUM!</v>
      </c>
      <c r="R90" s="1412" t="e">
        <f>_xll.qlSwapIndex(,FamilyName,Q90,NDays,Currency,Calendar,"6M","mf","actual/365 (fixed)",IborIndex,Discounting,,_xll.ohTrigger(Trigger,RecalcTrigger))</f>
        <v>#VALUE!</v>
      </c>
      <c r="S90" s="1423" t="e">
        <f>_xll.qlIndexFixing(R90,$X$19,TRUE,Trigger)</f>
        <v>#VALUE!</v>
      </c>
      <c r="T90" s="1491" t="e">
        <f t="shared" si="9"/>
        <v>#VALUE!</v>
      </c>
      <c r="W90" s="864" t="str">
        <f t="shared" si="11"/>
        <v>1D</v>
      </c>
      <c r="X90" s="1402" t="e">
        <f>_xll.qlCalendarAdvance(Calendar,X89,W90,"f",FALSE)</f>
        <v>#VALUE!</v>
      </c>
      <c r="Y90" s="1401" t="e">
        <f>_xll.qlCalendarAdvance(Calendar,X90,NDays&amp;"D")</f>
        <v>#VALUE!</v>
      </c>
      <c r="Z90" s="1400" t="e">
        <v>#N/A</v>
      </c>
      <c r="AA90" s="1408" t="e">
        <v>#N/A</v>
      </c>
    </row>
    <row r="91" spans="13:27" x14ac:dyDescent="0.2">
      <c r="M91" s="1490" t="str">
        <v>GBPSM3L14Y_Quote_rh#0001</v>
      </c>
      <c r="N91" s="864" t="e">
        <f>_xll.qlRateHelperQuoteName(M91)</f>
        <v>#NUM!</v>
      </c>
      <c r="O91" s="1402" t="e">
        <f>_xll.qlRateHelperLatestDate(M91)</f>
        <v>#NUM!</v>
      </c>
      <c r="P91" s="1423" t="e">
        <f>_xll.qlRateHelperQuoteValue(M91)</f>
        <v>#NUM!</v>
      </c>
      <c r="Q91" s="1413" t="e">
        <f t="shared" si="10"/>
        <v>#NUM!</v>
      </c>
      <c r="R91" s="1412" t="e">
        <f>_xll.qlSwapIndex(,FamilyName,Q91,NDays,Currency,Calendar,"6M","mf","actual/365 (fixed)",IborIndex,Discounting,,_xll.ohTrigger(Trigger,RecalcTrigger))</f>
        <v>#VALUE!</v>
      </c>
      <c r="S91" s="1423" t="e">
        <f>_xll.qlIndexFixing(R91,$X$19,TRUE,Trigger)</f>
        <v>#VALUE!</v>
      </c>
      <c r="T91" s="1491" t="e">
        <f t="shared" si="9"/>
        <v>#VALUE!</v>
      </c>
      <c r="W91" s="864" t="str">
        <f t="shared" si="11"/>
        <v>1D</v>
      </c>
      <c r="X91" s="1402" t="e">
        <f>_xll.qlCalendarAdvance(Calendar,X90,W91,"f",FALSE)</f>
        <v>#VALUE!</v>
      </c>
      <c r="Y91" s="1401" t="e">
        <f>_xll.qlCalendarAdvance(Calendar,X91,NDays&amp;"D")</f>
        <v>#VALUE!</v>
      </c>
      <c r="Z91" s="1400" t="e">
        <v>#N/A</v>
      </c>
      <c r="AA91" s="1408" t="e">
        <v>#N/A</v>
      </c>
    </row>
    <row r="92" spans="13:27" x14ac:dyDescent="0.2">
      <c r="M92" s="1490" t="str">
        <v>GBPSM3L15Y_Quote_rh#0001</v>
      </c>
      <c r="N92" s="864" t="e">
        <f>_xll.qlRateHelperQuoteName(M92)</f>
        <v>#NUM!</v>
      </c>
      <c r="O92" s="1402" t="e">
        <f>_xll.qlRateHelperLatestDate(M92)</f>
        <v>#NUM!</v>
      </c>
      <c r="P92" s="1423" t="e">
        <f>_xll.qlRateHelperQuoteValue(M92)</f>
        <v>#NUM!</v>
      </c>
      <c r="Q92" s="1413" t="e">
        <f t="shared" si="10"/>
        <v>#NUM!</v>
      </c>
      <c r="R92" s="1412" t="e">
        <f>_xll.qlSwapIndex(,FamilyName,Q92,NDays,Currency,Calendar,"6M","mf","actual/365 (fixed)",IborIndex,Discounting,,_xll.ohTrigger(Trigger,RecalcTrigger))</f>
        <v>#VALUE!</v>
      </c>
      <c r="S92" s="1423" t="e">
        <f>_xll.qlIndexFixing(R92,$X$19,TRUE,Trigger)</f>
        <v>#VALUE!</v>
      </c>
      <c r="T92" s="1491" t="e">
        <f t="shared" si="9"/>
        <v>#VALUE!</v>
      </c>
      <c r="W92" s="864" t="str">
        <f t="shared" si="11"/>
        <v>1D</v>
      </c>
      <c r="X92" s="1402" t="e">
        <f>_xll.qlCalendarAdvance(Calendar,X91,W92,"f",FALSE)</f>
        <v>#VALUE!</v>
      </c>
      <c r="Y92" s="1401" t="e">
        <f>_xll.qlCalendarAdvance(Calendar,X92,NDays&amp;"D")</f>
        <v>#VALUE!</v>
      </c>
      <c r="Z92" s="1400" t="e">
        <v>#N/A</v>
      </c>
      <c r="AA92" s="1408" t="e">
        <v>#N/A</v>
      </c>
    </row>
    <row r="93" spans="13:27" x14ac:dyDescent="0.2">
      <c r="M93" s="1490" t="str">
        <v>GBPSM3L16Y_Quote_rh#0001</v>
      </c>
      <c r="N93" s="864" t="e">
        <f>_xll.qlRateHelperQuoteName(M93)</f>
        <v>#NUM!</v>
      </c>
      <c r="O93" s="1402" t="e">
        <f>_xll.qlRateHelperLatestDate(M93)</f>
        <v>#NUM!</v>
      </c>
      <c r="P93" s="1423" t="e">
        <f>_xll.qlRateHelperQuoteValue(M93)</f>
        <v>#NUM!</v>
      </c>
      <c r="Q93" s="1413" t="e">
        <f t="shared" si="10"/>
        <v>#NUM!</v>
      </c>
      <c r="R93" s="1412" t="e">
        <f>_xll.qlSwapIndex(,FamilyName,Q93,NDays,Currency,Calendar,"6M","mf","actual/365 (fixed)",IborIndex,Discounting,,_xll.ohTrigger(Trigger,RecalcTrigger))</f>
        <v>#VALUE!</v>
      </c>
      <c r="S93" s="1423" t="e">
        <f>_xll.qlIndexFixing(R93,$X$19,TRUE,Trigger)</f>
        <v>#VALUE!</v>
      </c>
      <c r="T93" s="1491" t="e">
        <f t="shared" si="9"/>
        <v>#VALUE!</v>
      </c>
      <c r="W93" s="864" t="str">
        <f t="shared" si="11"/>
        <v>1D</v>
      </c>
      <c r="X93" s="1402" t="e">
        <f>_xll.qlCalendarAdvance(Calendar,X92,W93,"f",FALSE)</f>
        <v>#VALUE!</v>
      </c>
      <c r="Y93" s="1401" t="e">
        <f>_xll.qlCalendarAdvance(Calendar,X93,NDays&amp;"D")</f>
        <v>#VALUE!</v>
      </c>
      <c r="Z93" s="1400" t="e">
        <v>#N/A</v>
      </c>
      <c r="AA93" s="1408" t="e">
        <v>#N/A</v>
      </c>
    </row>
    <row r="94" spans="13:27" x14ac:dyDescent="0.2">
      <c r="M94" s="1490" t="str">
        <v>GBPSM3L17Y_Quote_rh#0001</v>
      </c>
      <c r="N94" s="864" t="e">
        <f>_xll.qlRateHelperQuoteName(M94)</f>
        <v>#NUM!</v>
      </c>
      <c r="O94" s="1402" t="e">
        <f>_xll.qlRateHelperLatestDate(M94)</f>
        <v>#NUM!</v>
      </c>
      <c r="P94" s="1423" t="e">
        <f>_xll.qlRateHelperQuoteValue(M94)</f>
        <v>#NUM!</v>
      </c>
      <c r="Q94" s="1413" t="e">
        <f t="shared" si="10"/>
        <v>#NUM!</v>
      </c>
      <c r="R94" s="1412" t="e">
        <f>_xll.qlSwapIndex(,FamilyName,Q94,NDays,Currency,Calendar,"6M","mf","actual/365 (fixed)",IborIndex,Discounting,,_xll.ohTrigger(Trigger,RecalcTrigger))</f>
        <v>#VALUE!</v>
      </c>
      <c r="S94" s="1423" t="e">
        <f>_xll.qlIndexFixing(R94,$X$19,TRUE,Trigger)</f>
        <v>#VALUE!</v>
      </c>
      <c r="T94" s="1491" t="e">
        <f t="shared" si="9"/>
        <v>#VALUE!</v>
      </c>
      <c r="W94" s="864" t="str">
        <f t="shared" si="11"/>
        <v>1D</v>
      </c>
      <c r="X94" s="1402" t="e">
        <f>_xll.qlCalendarAdvance(Calendar,X93,W94,"f",FALSE)</f>
        <v>#VALUE!</v>
      </c>
      <c r="Y94" s="1401" t="e">
        <f>_xll.qlCalendarAdvance(Calendar,X94,NDays&amp;"D")</f>
        <v>#VALUE!</v>
      </c>
      <c r="Z94" s="1400" t="e">
        <v>#N/A</v>
      </c>
      <c r="AA94" s="1408" t="e">
        <v>#N/A</v>
      </c>
    </row>
    <row r="95" spans="13:27" x14ac:dyDescent="0.2">
      <c r="M95" s="1490" t="str">
        <v>GBPSM3L18Y_Quote_rh#0001</v>
      </c>
      <c r="N95" s="864" t="e">
        <f>_xll.qlRateHelperQuoteName(M95)</f>
        <v>#NUM!</v>
      </c>
      <c r="O95" s="1402" t="e">
        <f>_xll.qlRateHelperLatestDate(M95)</f>
        <v>#NUM!</v>
      </c>
      <c r="P95" s="1423" t="e">
        <f>_xll.qlRateHelperQuoteValue(M95)</f>
        <v>#NUM!</v>
      </c>
      <c r="Q95" s="1413" t="e">
        <f t="shared" si="10"/>
        <v>#NUM!</v>
      </c>
      <c r="R95" s="1412" t="e">
        <f>_xll.qlSwapIndex(,FamilyName,Q95,NDays,Currency,Calendar,"6M","mf","actual/365 (fixed)",IborIndex,Discounting,,_xll.ohTrigger(Trigger,RecalcTrigger))</f>
        <v>#VALUE!</v>
      </c>
      <c r="S95" s="1423" t="e">
        <f>_xll.qlIndexFixing(R95,$X$19,TRUE,Trigger)</f>
        <v>#VALUE!</v>
      </c>
      <c r="T95" s="1491" t="e">
        <f t="shared" si="9"/>
        <v>#VALUE!</v>
      </c>
      <c r="W95" s="864" t="str">
        <f t="shared" si="11"/>
        <v>1D</v>
      </c>
      <c r="X95" s="1402" t="e">
        <f>_xll.qlCalendarAdvance(Calendar,X94,W95,"f",FALSE)</f>
        <v>#VALUE!</v>
      </c>
      <c r="Y95" s="1401" t="e">
        <f>_xll.qlCalendarAdvance(Calendar,X95,NDays&amp;"D")</f>
        <v>#VALUE!</v>
      </c>
      <c r="Z95" s="1400" t="e">
        <v>#N/A</v>
      </c>
      <c r="AA95" s="1408" t="e">
        <v>#N/A</v>
      </c>
    </row>
    <row r="96" spans="13:27" x14ac:dyDescent="0.2">
      <c r="M96" s="1490" t="str">
        <v>GBPSM3L19Y_Quote_rh#0001</v>
      </c>
      <c r="N96" s="864" t="e">
        <f>_xll.qlRateHelperQuoteName(M96)</f>
        <v>#NUM!</v>
      </c>
      <c r="O96" s="1402" t="e">
        <f>_xll.qlRateHelperLatestDate(M96)</f>
        <v>#NUM!</v>
      </c>
      <c r="P96" s="1423" t="e">
        <f>_xll.qlRateHelperQuoteValue(M96)</f>
        <v>#NUM!</v>
      </c>
      <c r="Q96" s="1413" t="e">
        <f t="shared" si="10"/>
        <v>#NUM!</v>
      </c>
      <c r="R96" s="1412" t="e">
        <f>_xll.qlSwapIndex(,FamilyName,Q96,NDays,Currency,Calendar,"6M","mf","actual/365 (fixed)",IborIndex,Discounting,,_xll.ohTrigger(Trigger,RecalcTrigger))</f>
        <v>#VALUE!</v>
      </c>
      <c r="S96" s="1423" t="e">
        <f>_xll.qlIndexFixing(R96,$X$19,TRUE,Trigger)</f>
        <v>#VALUE!</v>
      </c>
      <c r="T96" s="1491" t="e">
        <f t="shared" si="9"/>
        <v>#VALUE!</v>
      </c>
      <c r="W96" s="864" t="str">
        <f t="shared" si="11"/>
        <v>1D</v>
      </c>
      <c r="X96" s="1402" t="e">
        <f>_xll.qlCalendarAdvance(Calendar,X95,W96,"f",FALSE)</f>
        <v>#VALUE!</v>
      </c>
      <c r="Y96" s="1401" t="e">
        <f>_xll.qlCalendarAdvance(Calendar,X96,NDays&amp;"D")</f>
        <v>#VALUE!</v>
      </c>
      <c r="Z96" s="1400" t="e">
        <v>#N/A</v>
      </c>
      <c r="AA96" s="1408" t="e">
        <v>#N/A</v>
      </c>
    </row>
    <row r="97" spans="13:27" x14ac:dyDescent="0.2">
      <c r="M97" s="1490" t="str">
        <v>GBPSM3L20Y_Quote_rh#0001</v>
      </c>
      <c r="N97" s="864" t="e">
        <f>_xll.qlRateHelperQuoteName(M97)</f>
        <v>#NUM!</v>
      </c>
      <c r="O97" s="1402" t="e">
        <f>_xll.qlRateHelperLatestDate(M97)</f>
        <v>#NUM!</v>
      </c>
      <c r="P97" s="1423" t="e">
        <f>_xll.qlRateHelperQuoteValue(M97)</f>
        <v>#NUM!</v>
      </c>
      <c r="Q97" s="1413" t="e">
        <f t="shared" si="10"/>
        <v>#NUM!</v>
      </c>
      <c r="R97" s="1412" t="e">
        <f>_xll.qlSwapIndex(,FamilyName,Q97,NDays,Currency,Calendar,"6M","mf","actual/365 (fixed)",IborIndex,Discounting,,_xll.ohTrigger(Trigger,RecalcTrigger))</f>
        <v>#VALUE!</v>
      </c>
      <c r="S97" s="1423" t="e">
        <f>_xll.qlIndexFixing(R97,$X$19,TRUE,Trigger)</f>
        <v>#VALUE!</v>
      </c>
      <c r="T97" s="1491" t="e">
        <f t="shared" si="9"/>
        <v>#VALUE!</v>
      </c>
      <c r="W97" s="864" t="str">
        <f t="shared" si="11"/>
        <v>1D</v>
      </c>
      <c r="X97" s="1402" t="e">
        <f>_xll.qlCalendarAdvance(Calendar,X96,W97,"f",FALSE)</f>
        <v>#VALUE!</v>
      </c>
      <c r="Y97" s="1401" t="e">
        <f>_xll.qlCalendarAdvance(Calendar,X97,NDays&amp;"D")</f>
        <v>#VALUE!</v>
      </c>
      <c r="Z97" s="1400" t="e">
        <v>#N/A</v>
      </c>
      <c r="AA97" s="1408" t="e">
        <v>#N/A</v>
      </c>
    </row>
    <row r="98" spans="13:27" x14ac:dyDescent="0.2">
      <c r="M98" s="1490" t="str">
        <v>GBPSM3L21Y_Quote_rh#0001</v>
      </c>
      <c r="N98" s="864" t="e">
        <f>_xll.qlRateHelperQuoteName(M98)</f>
        <v>#NUM!</v>
      </c>
      <c r="O98" s="1402" t="e">
        <f>_xll.qlRateHelperLatestDate(M98)</f>
        <v>#NUM!</v>
      </c>
      <c r="P98" s="1423" t="e">
        <f>_xll.qlRateHelperQuoteValue(M98)</f>
        <v>#NUM!</v>
      </c>
      <c r="Q98" s="1413" t="e">
        <f t="shared" si="10"/>
        <v>#NUM!</v>
      </c>
      <c r="R98" s="1412" t="e">
        <f>_xll.qlSwapIndex(,FamilyName,Q98,NDays,Currency,Calendar,"6M","mf","actual/365 (fixed)",IborIndex,Discounting,,_xll.ohTrigger(Trigger,RecalcTrigger))</f>
        <v>#VALUE!</v>
      </c>
      <c r="S98" s="1423" t="e">
        <f>_xll.qlIndexFixing(R98,$X$19,TRUE,Trigger)</f>
        <v>#VALUE!</v>
      </c>
      <c r="T98" s="1410" t="e">
        <f t="shared" si="9"/>
        <v>#VALUE!</v>
      </c>
      <c r="W98" s="864" t="str">
        <f t="shared" si="11"/>
        <v>1D</v>
      </c>
      <c r="X98" s="1402" t="e">
        <f>_xll.qlCalendarAdvance(Calendar,X97,W98,"f",FALSE)</f>
        <v>#VALUE!</v>
      </c>
      <c r="Y98" s="1401" t="e">
        <f>_xll.qlCalendarAdvance(Calendar,X98,NDays&amp;"D")</f>
        <v>#VALUE!</v>
      </c>
      <c r="Z98" s="1400" t="e">
        <v>#N/A</v>
      </c>
      <c r="AA98" s="1408" t="e">
        <v>#N/A</v>
      </c>
    </row>
    <row r="99" spans="13:27" x14ac:dyDescent="0.2">
      <c r="M99" s="1490" t="str">
        <v>GBPSM3L22Y_Quote_rh#0001</v>
      </c>
      <c r="N99" s="864" t="e">
        <f>_xll.qlRateHelperQuoteName(M99)</f>
        <v>#NUM!</v>
      </c>
      <c r="O99" s="1402" t="e">
        <f>_xll.qlRateHelperLatestDate(M99)</f>
        <v>#NUM!</v>
      </c>
      <c r="P99" s="1423" t="e">
        <f>_xll.qlRateHelperQuoteValue(M99)</f>
        <v>#NUM!</v>
      </c>
      <c r="Q99" s="1413" t="e">
        <f t="shared" si="10"/>
        <v>#NUM!</v>
      </c>
      <c r="R99" s="1412" t="e">
        <f>_xll.qlSwapIndex(,FamilyName,Q99,NDays,Currency,Calendar,"6M","mf","actual/365 (fixed)",IborIndex,Discounting,,_xll.ohTrigger(Trigger,RecalcTrigger))</f>
        <v>#VALUE!</v>
      </c>
      <c r="S99" s="1423" t="e">
        <f>_xll.qlIndexFixing(R99,$X$19,TRUE,Trigger)</f>
        <v>#VALUE!</v>
      </c>
      <c r="T99" s="1410" t="e">
        <f t="shared" si="9"/>
        <v>#VALUE!</v>
      </c>
      <c r="W99" s="864" t="str">
        <f t="shared" si="11"/>
        <v>1D</v>
      </c>
      <c r="X99" s="1402" t="e">
        <f>_xll.qlCalendarAdvance(Calendar,X98,W99,"f",FALSE)</f>
        <v>#VALUE!</v>
      </c>
      <c r="Y99" s="1401" t="e">
        <f>_xll.qlCalendarAdvance(Calendar,X99,NDays&amp;"D")</f>
        <v>#VALUE!</v>
      </c>
      <c r="Z99" s="1400" t="e">
        <v>#N/A</v>
      </c>
      <c r="AA99" s="1408" t="e">
        <v>#N/A</v>
      </c>
    </row>
    <row r="100" spans="13:27" x14ac:dyDescent="0.2">
      <c r="M100" s="1490" t="str">
        <v>GBPSM3L23Y_Quote_rh#0001</v>
      </c>
      <c r="N100" s="864" t="e">
        <f>_xll.qlRateHelperQuoteName(M100)</f>
        <v>#NUM!</v>
      </c>
      <c r="O100" s="1402" t="e">
        <f>_xll.qlRateHelperLatestDate(M100)</f>
        <v>#NUM!</v>
      </c>
      <c r="P100" s="1423" t="e">
        <f>_xll.qlRateHelperQuoteValue(M100)</f>
        <v>#NUM!</v>
      </c>
      <c r="Q100" s="1413" t="e">
        <f t="shared" si="10"/>
        <v>#NUM!</v>
      </c>
      <c r="R100" s="1412" t="e">
        <f>_xll.qlSwapIndex(,FamilyName,Q100,NDays,Currency,Calendar,"6M","mf","actual/365 (fixed)",IborIndex,Discounting,,_xll.ohTrigger(Trigger,RecalcTrigger))</f>
        <v>#VALUE!</v>
      </c>
      <c r="S100" s="1423" t="e">
        <f>_xll.qlIndexFixing(R100,$X$19,TRUE,Trigger)</f>
        <v>#VALUE!</v>
      </c>
      <c r="T100" s="1410" t="e">
        <f t="shared" si="9"/>
        <v>#VALUE!</v>
      </c>
      <c r="W100" s="864" t="str">
        <f t="shared" si="11"/>
        <v>1D</v>
      </c>
      <c r="X100" s="1402" t="e">
        <f>_xll.qlCalendarAdvance(Calendar,X99,W100,"f",FALSE)</f>
        <v>#VALUE!</v>
      </c>
      <c r="Y100" s="1401" t="e">
        <f>_xll.qlCalendarAdvance(Calendar,X100,NDays&amp;"D")</f>
        <v>#VALUE!</v>
      </c>
      <c r="Z100" s="1400" t="e">
        <v>#N/A</v>
      </c>
      <c r="AA100" s="1408" t="e">
        <v>#N/A</v>
      </c>
    </row>
    <row r="101" spans="13:27" x14ac:dyDescent="0.2">
      <c r="M101" s="1490" t="str">
        <v>GBPSM3L24Y_Quote_rh#0001</v>
      </c>
      <c r="N101" s="864" t="e">
        <f>_xll.qlRateHelperQuoteName(M101)</f>
        <v>#NUM!</v>
      </c>
      <c r="O101" s="1402" t="e">
        <f>_xll.qlRateHelperLatestDate(M101)</f>
        <v>#NUM!</v>
      </c>
      <c r="P101" s="1423" t="e">
        <f>_xll.qlRateHelperQuoteValue(M101)</f>
        <v>#NUM!</v>
      </c>
      <c r="Q101" s="1413" t="e">
        <f t="shared" si="10"/>
        <v>#NUM!</v>
      </c>
      <c r="R101" s="1412" t="e">
        <f>_xll.qlSwapIndex(,FamilyName,Q101,NDays,Currency,Calendar,"6M","mf","actual/365 (fixed)",IborIndex,Discounting,,_xll.ohTrigger(Trigger,RecalcTrigger))</f>
        <v>#VALUE!</v>
      </c>
      <c r="S101" s="1423" t="e">
        <f>_xll.qlIndexFixing(R101,$X$19,TRUE,Trigger)</f>
        <v>#VALUE!</v>
      </c>
      <c r="T101" s="1410" t="e">
        <f t="shared" si="9"/>
        <v>#VALUE!</v>
      </c>
      <c r="W101" s="864" t="str">
        <f t="shared" si="11"/>
        <v>1D</v>
      </c>
      <c r="X101" s="1402" t="e">
        <f>_xll.qlCalendarAdvance(Calendar,X100,W101,"f",FALSE)</f>
        <v>#VALUE!</v>
      </c>
      <c r="Y101" s="1401" t="e">
        <f>_xll.qlCalendarAdvance(Calendar,X101,NDays&amp;"D")</f>
        <v>#VALUE!</v>
      </c>
      <c r="Z101" s="1400" t="e">
        <v>#N/A</v>
      </c>
      <c r="AA101" s="1408" t="e">
        <v>#N/A</v>
      </c>
    </row>
    <row r="102" spans="13:27" x14ac:dyDescent="0.2">
      <c r="M102" s="1490" t="str">
        <v>GBPSM3L25Y_Quote_rh#0001</v>
      </c>
      <c r="N102" s="864" t="e">
        <f>_xll.qlRateHelperQuoteName(M102)</f>
        <v>#NUM!</v>
      </c>
      <c r="O102" s="1402" t="e">
        <f>_xll.qlRateHelperLatestDate(M102)</f>
        <v>#NUM!</v>
      </c>
      <c r="P102" s="1423" t="e">
        <f>_xll.qlRateHelperQuoteValue(M102)</f>
        <v>#NUM!</v>
      </c>
      <c r="Q102" s="1413" t="e">
        <f t="shared" si="10"/>
        <v>#NUM!</v>
      </c>
      <c r="R102" s="1412" t="e">
        <f>_xll.qlSwapIndex(,FamilyName,Q102,NDays,Currency,Calendar,"6M","mf","actual/365 (fixed)",IborIndex,Discounting,,_xll.ohTrigger(Trigger,RecalcTrigger))</f>
        <v>#VALUE!</v>
      </c>
      <c r="S102" s="1423" t="e">
        <f>_xll.qlIndexFixing(R102,$X$19,TRUE,Trigger)</f>
        <v>#VALUE!</v>
      </c>
      <c r="T102" s="1410" t="e">
        <f t="shared" si="9"/>
        <v>#VALUE!</v>
      </c>
      <c r="W102" s="864" t="str">
        <f t="shared" si="11"/>
        <v>1D</v>
      </c>
      <c r="X102" s="1402" t="e">
        <f>_xll.qlCalendarAdvance(Calendar,X101,W102,"f",FALSE)</f>
        <v>#VALUE!</v>
      </c>
      <c r="Y102" s="1401" t="e">
        <f>_xll.qlCalendarAdvance(Calendar,X102,NDays&amp;"D")</f>
        <v>#VALUE!</v>
      </c>
      <c r="Z102" s="1400" t="e">
        <v>#N/A</v>
      </c>
      <c r="AA102" s="1408" t="e">
        <v>#N/A</v>
      </c>
    </row>
    <row r="103" spans="13:27" x14ac:dyDescent="0.2">
      <c r="M103" s="1490" t="str">
        <v>GBPSM3L26Y_Quote_rh#0001</v>
      </c>
      <c r="N103" s="864" t="e">
        <f>_xll.qlRateHelperQuoteName(M103)</f>
        <v>#NUM!</v>
      </c>
      <c r="O103" s="1402" t="e">
        <f>_xll.qlRateHelperLatestDate(M103)</f>
        <v>#NUM!</v>
      </c>
      <c r="P103" s="1423" t="e">
        <f>_xll.qlRateHelperQuoteValue(M103)</f>
        <v>#NUM!</v>
      </c>
      <c r="Q103" s="1413" t="e">
        <f t="shared" si="10"/>
        <v>#NUM!</v>
      </c>
      <c r="R103" s="1412" t="e">
        <f>_xll.qlSwapIndex(,FamilyName,Q103,NDays,Currency,Calendar,"6M","mf","actual/365 (fixed)",IborIndex,Discounting,,_xll.ohTrigger(Trigger,RecalcTrigger))</f>
        <v>#VALUE!</v>
      </c>
      <c r="S103" s="1423" t="e">
        <f>_xll.qlIndexFixing(R103,$X$19,TRUE,Trigger)</f>
        <v>#VALUE!</v>
      </c>
      <c r="T103" s="1410" t="e">
        <f t="shared" si="9"/>
        <v>#VALUE!</v>
      </c>
      <c r="W103" s="864" t="str">
        <f t="shared" si="11"/>
        <v>1D</v>
      </c>
      <c r="X103" s="1402" t="e">
        <f>_xll.qlCalendarAdvance(Calendar,X102,W103,"f",FALSE)</f>
        <v>#VALUE!</v>
      </c>
      <c r="Y103" s="1401" t="e">
        <f>_xll.qlCalendarAdvance(Calendar,X103,NDays&amp;"D")</f>
        <v>#VALUE!</v>
      </c>
      <c r="Z103" s="1400" t="e">
        <v>#N/A</v>
      </c>
      <c r="AA103" s="1408" t="e">
        <v>#N/A</v>
      </c>
    </row>
    <row r="104" spans="13:27" x14ac:dyDescent="0.2">
      <c r="M104" s="1490" t="str">
        <v>GBPSM3L27Y_Quote_rh#0001</v>
      </c>
      <c r="N104" s="864" t="e">
        <f>_xll.qlRateHelperQuoteName(M104)</f>
        <v>#NUM!</v>
      </c>
      <c r="O104" s="1402" t="e">
        <f>_xll.qlRateHelperLatestDate(M104)</f>
        <v>#NUM!</v>
      </c>
      <c r="P104" s="1423" t="e">
        <f>_xll.qlRateHelperQuoteValue(M104)</f>
        <v>#NUM!</v>
      </c>
      <c r="Q104" s="1413" t="e">
        <f t="shared" si="10"/>
        <v>#NUM!</v>
      </c>
      <c r="R104" s="1412" t="e">
        <f>_xll.qlSwapIndex(,FamilyName,Q104,NDays,Currency,Calendar,"6M","mf","actual/365 (fixed)",IborIndex,Discounting,,_xll.ohTrigger(Trigger,RecalcTrigger))</f>
        <v>#VALUE!</v>
      </c>
      <c r="S104" s="1423" t="e">
        <f>_xll.qlIndexFixing(R104,$X$19,TRUE,Trigger)</f>
        <v>#VALUE!</v>
      </c>
      <c r="T104" s="1410" t="e">
        <f t="shared" si="9"/>
        <v>#VALUE!</v>
      </c>
      <c r="W104" s="864" t="str">
        <f t="shared" si="11"/>
        <v>1D</v>
      </c>
      <c r="X104" s="1402" t="e">
        <f>_xll.qlCalendarAdvance(Calendar,X103,W104,"f",FALSE)</f>
        <v>#VALUE!</v>
      </c>
      <c r="Y104" s="1401" t="e">
        <f>_xll.qlCalendarAdvance(Calendar,X104,NDays&amp;"D")</f>
        <v>#VALUE!</v>
      </c>
      <c r="Z104" s="1400" t="e">
        <v>#N/A</v>
      </c>
      <c r="AA104" s="1408" t="e">
        <v>#N/A</v>
      </c>
    </row>
    <row r="105" spans="13:27" x14ac:dyDescent="0.2">
      <c r="M105" s="1490" t="str">
        <v>GBPSM3L28Y_Quote_rh#0001</v>
      </c>
      <c r="N105" s="864" t="e">
        <f>_xll.qlRateHelperQuoteName(M105)</f>
        <v>#NUM!</v>
      </c>
      <c r="O105" s="1402" t="e">
        <f>_xll.qlRateHelperLatestDate(M105)</f>
        <v>#NUM!</v>
      </c>
      <c r="P105" s="1423" t="e">
        <f>_xll.qlRateHelperQuoteValue(M105)</f>
        <v>#NUM!</v>
      </c>
      <c r="Q105" s="1413" t="e">
        <f t="shared" si="10"/>
        <v>#NUM!</v>
      </c>
      <c r="R105" s="1412" t="e">
        <f>_xll.qlSwapIndex(,FamilyName,Q105,NDays,Currency,Calendar,"6M","mf","actual/365 (fixed)",IborIndex,Discounting,,_xll.ohTrigger(Trigger,RecalcTrigger))</f>
        <v>#VALUE!</v>
      </c>
      <c r="S105" s="1423" t="e">
        <f>_xll.qlIndexFixing(R105,$X$19,TRUE,Trigger)</f>
        <v>#VALUE!</v>
      </c>
      <c r="T105" s="1410" t="e">
        <f t="shared" si="9"/>
        <v>#VALUE!</v>
      </c>
      <c r="W105" s="864" t="str">
        <f t="shared" si="11"/>
        <v>1D</v>
      </c>
      <c r="X105" s="1402" t="e">
        <f>_xll.qlCalendarAdvance(Calendar,X104,W105,"f",FALSE)</f>
        <v>#VALUE!</v>
      </c>
      <c r="Y105" s="1401" t="e">
        <f>_xll.qlCalendarAdvance(Calendar,X105,NDays&amp;"D")</f>
        <v>#VALUE!</v>
      </c>
      <c r="Z105" s="1400" t="e">
        <v>#N/A</v>
      </c>
      <c r="AA105" s="1408" t="e">
        <v>#N/A</v>
      </c>
    </row>
    <row r="106" spans="13:27" x14ac:dyDescent="0.2">
      <c r="M106" s="1490" t="str">
        <v>GBPSM3L29Y_Quote_rh#0001</v>
      </c>
      <c r="N106" s="864" t="e">
        <f>_xll.qlRateHelperQuoteName(M106)</f>
        <v>#NUM!</v>
      </c>
      <c r="O106" s="1402" t="e">
        <f>_xll.qlRateHelperLatestDate(M106)</f>
        <v>#NUM!</v>
      </c>
      <c r="P106" s="1423" t="e">
        <f>_xll.qlRateHelperQuoteValue(M106)</f>
        <v>#NUM!</v>
      </c>
      <c r="Q106" s="1413" t="e">
        <f t="shared" si="10"/>
        <v>#NUM!</v>
      </c>
      <c r="R106" s="1412" t="e">
        <f>_xll.qlSwapIndex(,FamilyName,Q106,NDays,Currency,Calendar,"6M","mf","actual/365 (fixed)",IborIndex,Discounting,,_xll.ohTrigger(Trigger,RecalcTrigger))</f>
        <v>#VALUE!</v>
      </c>
      <c r="S106" s="1423" t="e">
        <f>_xll.qlIndexFixing(R106,$X$19,TRUE,Trigger)</f>
        <v>#VALUE!</v>
      </c>
      <c r="T106" s="1410" t="e">
        <f t="shared" si="9"/>
        <v>#VALUE!</v>
      </c>
      <c r="W106" s="864" t="str">
        <f t="shared" si="11"/>
        <v>1D</v>
      </c>
      <c r="X106" s="1402" t="e">
        <f>_xll.qlCalendarAdvance(Calendar,X105,W106,"f",FALSE)</f>
        <v>#VALUE!</v>
      </c>
      <c r="Y106" s="1401" t="e">
        <f>_xll.qlCalendarAdvance(Calendar,X106,NDays&amp;"D")</f>
        <v>#VALUE!</v>
      </c>
      <c r="Z106" s="1400" t="e">
        <v>#N/A</v>
      </c>
      <c r="AA106" s="1408" t="e">
        <v>#N/A</v>
      </c>
    </row>
    <row r="107" spans="13:27" x14ac:dyDescent="0.2">
      <c r="M107" s="1490" t="str">
        <v>GBPSM3L30Y_Quote_rh#0001</v>
      </c>
      <c r="N107" s="864" t="e">
        <f>_xll.qlRateHelperQuoteName(M107)</f>
        <v>#NUM!</v>
      </c>
      <c r="O107" s="1402" t="e">
        <f>_xll.qlRateHelperLatestDate(M107)</f>
        <v>#NUM!</v>
      </c>
      <c r="P107" s="1423" t="e">
        <f>_xll.qlRateHelperQuoteValue(M107)</f>
        <v>#NUM!</v>
      </c>
      <c r="Q107" s="1413" t="e">
        <f t="shared" si="10"/>
        <v>#NUM!</v>
      </c>
      <c r="R107" s="1412" t="e">
        <f>_xll.qlSwapIndex(,FamilyName,Q107,NDays,Currency,Calendar,"6M","mf","actual/365 (fixed)",IborIndex,Discounting,,_xll.ohTrigger(Trigger,RecalcTrigger))</f>
        <v>#VALUE!</v>
      </c>
      <c r="S107" s="1423" t="e">
        <f>_xll.qlIndexFixing(R107,$X$19,TRUE,Trigger)</f>
        <v>#VALUE!</v>
      </c>
      <c r="T107" s="1410" t="e">
        <f t="shared" si="9"/>
        <v>#VALUE!</v>
      </c>
      <c r="W107" s="864" t="str">
        <f t="shared" si="11"/>
        <v>1D</v>
      </c>
      <c r="X107" s="1402" t="e">
        <f>_xll.qlCalendarAdvance(Calendar,X106,W107,"f",FALSE)</f>
        <v>#VALUE!</v>
      </c>
      <c r="Y107" s="1401" t="e">
        <f>_xll.qlCalendarAdvance(Calendar,X107,NDays&amp;"D")</f>
        <v>#VALUE!</v>
      </c>
      <c r="Z107" s="1400" t="e">
        <v>#N/A</v>
      </c>
      <c r="AA107" s="1408" t="e">
        <v>#N/A</v>
      </c>
    </row>
    <row r="108" spans="13:27" x14ac:dyDescent="0.2">
      <c r="M108" s="1490" t="str">
        <v>GBPSM3L35Y_Quote_rh#0001</v>
      </c>
      <c r="N108" s="864" t="e">
        <f>_xll.qlRateHelperQuoteName(M108)</f>
        <v>#NUM!</v>
      </c>
      <c r="O108" s="1402" t="e">
        <f>_xll.qlRateHelperLatestDate(M108)</f>
        <v>#NUM!</v>
      </c>
      <c r="P108" s="1423" t="e">
        <f>_xll.qlRateHelperQuoteValue(M108)</f>
        <v>#NUM!</v>
      </c>
      <c r="Q108" s="1413" t="e">
        <f t="shared" si="10"/>
        <v>#NUM!</v>
      </c>
      <c r="R108" s="1412" t="e">
        <f>_xll.qlSwapIndex(,FamilyName,Q108,NDays,Currency,Calendar,"6M","mf","actual/365 (fixed)",IborIndex,Discounting,,_xll.ohTrigger(Trigger,RecalcTrigger))</f>
        <v>#VALUE!</v>
      </c>
      <c r="S108" s="1423" t="e">
        <f>_xll.qlIndexFixing(R108,$X$19,TRUE,Trigger)</f>
        <v>#VALUE!</v>
      </c>
      <c r="T108" s="1410" t="e">
        <f t="shared" si="9"/>
        <v>#VALUE!</v>
      </c>
      <c r="W108" s="864" t="str">
        <f t="shared" si="11"/>
        <v>1D</v>
      </c>
      <c r="X108" s="1402" t="e">
        <f>_xll.qlCalendarAdvance(Calendar,X107,W108,"f",FALSE)</f>
        <v>#VALUE!</v>
      </c>
      <c r="Y108" s="1401" t="e">
        <f>_xll.qlCalendarAdvance(Calendar,X108,NDays&amp;"D")</f>
        <v>#VALUE!</v>
      </c>
      <c r="Z108" s="1400" t="e">
        <v>#N/A</v>
      </c>
      <c r="AA108" s="1408" t="e">
        <v>#N/A</v>
      </c>
    </row>
    <row r="109" spans="13:27" x14ac:dyDescent="0.2">
      <c r="M109" s="1490" t="str">
        <v>GBPSM3L40Y_Quote_rh#0001</v>
      </c>
      <c r="N109" s="864" t="e">
        <f>_xll.qlRateHelperQuoteName(M109)</f>
        <v>#NUM!</v>
      </c>
      <c r="O109" s="1402" t="e">
        <f>_xll.qlRateHelperLatestDate(M109)</f>
        <v>#NUM!</v>
      </c>
      <c r="P109" s="1423" t="e">
        <f>_xll.qlRateHelperQuoteValue(M109)</f>
        <v>#NUM!</v>
      </c>
      <c r="Q109" s="1413" t="e">
        <f t="shared" si="10"/>
        <v>#NUM!</v>
      </c>
      <c r="R109" s="1412" t="e">
        <f>_xll.qlSwapIndex(,FamilyName,Q109,NDays,Currency,Calendar,"6M","mf","actual/365 (fixed)",IborIndex,Discounting,,_xll.ohTrigger(Trigger,RecalcTrigger))</f>
        <v>#VALUE!</v>
      </c>
      <c r="S109" s="1423" t="e">
        <f>_xll.qlIndexFixing(R109,$X$19,TRUE,Trigger)</f>
        <v>#VALUE!</v>
      </c>
      <c r="T109" s="1410" t="e">
        <f t="shared" si="9"/>
        <v>#VALUE!</v>
      </c>
      <c r="W109" s="864" t="str">
        <f t="shared" si="11"/>
        <v>1D</v>
      </c>
      <c r="X109" s="1402" t="e">
        <f>_xll.qlCalendarAdvance(Calendar,X108,W109,"f",FALSE)</f>
        <v>#VALUE!</v>
      </c>
      <c r="Y109" s="1401" t="e">
        <f>_xll.qlCalendarAdvance(Calendar,X109,NDays&amp;"D")</f>
        <v>#VALUE!</v>
      </c>
      <c r="Z109" s="1400" t="e">
        <v>#N/A</v>
      </c>
      <c r="AA109" s="1408" t="e">
        <v>#N/A</v>
      </c>
    </row>
    <row r="110" spans="13:27" x14ac:dyDescent="0.2">
      <c r="M110" s="1490" t="str">
        <v>GBPSM3L50Y_Quote_rh#0001</v>
      </c>
      <c r="N110" s="864" t="e">
        <f>_xll.qlRateHelperQuoteName(M110)</f>
        <v>#NUM!</v>
      </c>
      <c r="O110" s="1402" t="e">
        <f>_xll.qlRateHelperLatestDate(M110)</f>
        <v>#NUM!</v>
      </c>
      <c r="P110" s="1423" t="e">
        <f>_xll.qlRateHelperQuoteValue(M110)</f>
        <v>#NUM!</v>
      </c>
      <c r="Q110" s="1413" t="e">
        <f t="shared" si="10"/>
        <v>#NUM!</v>
      </c>
      <c r="R110" s="1412" t="e">
        <f>_xll.qlSwapIndex(,FamilyName,Q110,NDays,Currency,Calendar,"6M","mf","actual/365 (fixed)",IborIndex,Discounting,,_xll.ohTrigger(Trigger,RecalcTrigger))</f>
        <v>#VALUE!</v>
      </c>
      <c r="S110" s="1423" t="e">
        <f>_xll.qlIndexFixing(R110,$X$19,TRUE,Trigger)</f>
        <v>#VALUE!</v>
      </c>
      <c r="T110" s="1410" t="e">
        <f t="shared" si="9"/>
        <v>#VALUE!</v>
      </c>
      <c r="W110" s="864" t="str">
        <f t="shared" si="11"/>
        <v>1D</v>
      </c>
      <c r="X110" s="1402" t="e">
        <f>_xll.qlCalendarAdvance(Calendar,X109,W110,"f",FALSE)</f>
        <v>#VALUE!</v>
      </c>
      <c r="Y110" s="1401" t="e">
        <f>_xll.qlCalendarAdvance(Calendar,X110,NDays&amp;"D")</f>
        <v>#VALUE!</v>
      </c>
      <c r="Z110" s="1400" t="e">
        <v>#N/A</v>
      </c>
      <c r="AA110" s="1408" t="e">
        <v>#N/A</v>
      </c>
    </row>
    <row r="111" spans="13:27" ht="12" thickBot="1" x14ac:dyDescent="0.25">
      <c r="M111" s="1489" t="str">
        <v>GBPSM3L60Y_Quote_rh#0001</v>
      </c>
      <c r="N111" s="861" t="e">
        <f>_xll.qlRateHelperQuoteName(M111)</f>
        <v>#NUM!</v>
      </c>
      <c r="O111" s="1407" t="e">
        <f>_xll.qlRateHelperLatestDate(M111)</f>
        <v>#NUM!</v>
      </c>
      <c r="P111" s="1487" t="e">
        <f>_xll.qlRateHelperQuoteValue(M111)</f>
        <v>#NUM!</v>
      </c>
      <c r="Q111" s="1488" t="e">
        <f t="shared" si="10"/>
        <v>#NUM!</v>
      </c>
      <c r="R111" s="916" t="e">
        <f>_xll.qlSwapIndex(,FamilyName,Q111,NDays,Currency,Calendar,"6M","mf","actual/365 (fixed)",IborIndex,Discounting,,_xll.ohTrigger(Trigger,RecalcTrigger))</f>
        <v>#VALUE!</v>
      </c>
      <c r="S111" s="1487" t="e">
        <f>_xll.qlIndexFixing(R111,$X$19,TRUE,Trigger)</f>
        <v>#VALUE!</v>
      </c>
      <c r="T111" s="1486" t="e">
        <f t="shared" si="9"/>
        <v>#VALUE!</v>
      </c>
      <c r="W111" s="864" t="str">
        <f t="shared" si="11"/>
        <v>1D</v>
      </c>
      <c r="X111" s="1402" t="e">
        <f>_xll.qlCalendarAdvance(Calendar,X110,W111,"f",FALSE)</f>
        <v>#VALUE!</v>
      </c>
      <c r="Y111" s="1401" t="e">
        <f>_xll.qlCalendarAdvance(Calendar,X111,NDays&amp;"D")</f>
        <v>#VALUE!</v>
      </c>
      <c r="Z111" s="1400" t="e">
        <v>#N/A</v>
      </c>
      <c r="AA111" s="1408" t="e">
        <v>#N/A</v>
      </c>
    </row>
    <row r="112" spans="13:27" x14ac:dyDescent="0.2">
      <c r="S112" s="399"/>
      <c r="T112" s="1398"/>
      <c r="W112" s="864" t="str">
        <f t="shared" si="11"/>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1"/>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1"/>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1"/>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1"/>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1"/>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1"/>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1"/>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1"/>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1"/>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1"/>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1"/>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1"/>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1"/>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1"/>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1"/>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1"/>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1"/>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1"/>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1"/>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1"/>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1"/>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1"/>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1"/>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1"/>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1"/>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1"/>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1"/>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1"/>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1"/>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1"/>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1"/>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1"/>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1"/>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1"/>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1"/>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2"/>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2"/>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2"/>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2"/>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2"/>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2"/>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2"/>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2"/>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2"/>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2"/>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2"/>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2"/>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2"/>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2"/>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2"/>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2"/>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2"/>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2"/>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2"/>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2"/>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2"/>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2"/>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2"/>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2"/>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2"/>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2"/>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2"/>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2"/>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2"/>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2"/>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2"/>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2"/>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2"/>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2"/>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2"/>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2"/>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2"/>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2"/>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2"/>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2"/>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2"/>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2"/>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2"/>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2"/>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2"/>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2"/>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2"/>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2"/>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2"/>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2"/>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2"/>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2"/>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2"/>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2"/>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2"/>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2"/>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2"/>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2"/>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2"/>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2"/>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2"/>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2"/>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2"/>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3"/>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3"/>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3"/>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3"/>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3"/>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3"/>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3"/>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3"/>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3"/>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3"/>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3"/>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3"/>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3"/>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3"/>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3"/>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3"/>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3"/>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3"/>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3"/>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3"/>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3"/>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3"/>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3"/>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3"/>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3"/>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3"/>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3"/>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3"/>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3"/>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3"/>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3"/>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3"/>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3"/>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3"/>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3"/>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3"/>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3"/>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3"/>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3"/>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3"/>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3"/>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3"/>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3"/>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3"/>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3"/>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3"/>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3"/>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3"/>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3"/>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3"/>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3"/>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3"/>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3"/>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3"/>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3"/>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3"/>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3"/>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3"/>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3"/>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3"/>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3"/>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3"/>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3"/>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4"/>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4"/>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4"/>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4"/>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4"/>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4"/>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4"/>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4"/>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4"/>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4"/>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4"/>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4"/>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4"/>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4"/>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4"/>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4"/>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4"/>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4"/>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4"/>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4"/>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4"/>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4"/>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4"/>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4"/>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4"/>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4"/>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4"/>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4"/>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4"/>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4"/>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4"/>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4"/>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4"/>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4"/>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4"/>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4"/>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4"/>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4"/>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4"/>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4"/>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4"/>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4"/>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4"/>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4"/>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4"/>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4"/>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4"/>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4"/>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4"/>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4"/>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4"/>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4"/>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4"/>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4"/>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4"/>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4"/>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4"/>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4"/>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4"/>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4"/>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4"/>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4"/>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4"/>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5"/>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5"/>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5"/>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5"/>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5"/>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5"/>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5"/>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5"/>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5"/>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5"/>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5"/>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5"/>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5"/>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5"/>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5"/>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5"/>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5"/>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5"/>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5"/>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5"/>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5"/>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5"/>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5"/>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5"/>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5"/>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5"/>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5"/>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5"/>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5"/>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5"/>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5"/>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5"/>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5"/>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5"/>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5"/>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5"/>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5"/>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5"/>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5"/>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5"/>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5"/>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5"/>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5"/>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5"/>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5"/>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5"/>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5"/>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5"/>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5"/>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5"/>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5"/>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5"/>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5"/>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5"/>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5"/>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5"/>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5"/>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5"/>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5"/>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5"/>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5"/>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5"/>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5"/>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6"/>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6"/>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6"/>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6"/>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6"/>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6"/>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6"/>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6"/>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6"/>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6"/>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6"/>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6"/>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6"/>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6"/>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6"/>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6"/>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6"/>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6"/>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6"/>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6"/>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6"/>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6"/>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6"/>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6"/>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6"/>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6"/>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6"/>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6"/>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6"/>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6"/>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6"/>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6"/>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6"/>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6"/>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6"/>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6"/>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6"/>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6"/>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6"/>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6"/>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6"/>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6"/>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6"/>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6"/>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6"/>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6"/>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6"/>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6"/>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6"/>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6"/>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6"/>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6"/>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6"/>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6"/>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6"/>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6"/>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6"/>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6"/>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6"/>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6"/>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6"/>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6"/>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6"/>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7"/>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7"/>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7"/>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7"/>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7"/>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7"/>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7"/>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7"/>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7"/>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7"/>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7"/>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7"/>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7"/>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7"/>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7"/>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7"/>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7"/>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7"/>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7"/>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7"/>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7"/>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7"/>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7"/>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7"/>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7"/>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7"/>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7"/>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7"/>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7"/>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7"/>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7"/>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7"/>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7"/>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7"/>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7"/>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7"/>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7"/>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7"/>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7"/>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7"/>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7"/>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7"/>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7"/>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7"/>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7"/>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7"/>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7"/>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7"/>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7"/>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7"/>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7"/>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7"/>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7"/>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7"/>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7"/>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7"/>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7"/>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7"/>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7"/>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7"/>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7"/>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7"/>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7"/>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7"/>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7"/>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7"/>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7"/>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7"/>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8"/>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8"/>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8"/>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8"/>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8"/>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8"/>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8"/>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8"/>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8"/>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8"/>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8"/>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8"/>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8"/>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8"/>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8"/>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8"/>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8"/>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8"/>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8"/>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8"/>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8"/>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8"/>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8"/>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8"/>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8"/>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8"/>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8"/>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8"/>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8"/>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8"/>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8"/>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8"/>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8"/>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8"/>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8"/>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8"/>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8"/>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8"/>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8"/>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8"/>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8"/>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8"/>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8"/>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8"/>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8"/>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8"/>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8"/>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8"/>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8"/>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8"/>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8"/>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8"/>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8"/>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8"/>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8"/>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8"/>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8"/>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8"/>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8"/>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8"/>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8"/>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8"/>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8"/>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9"/>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9"/>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9"/>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9"/>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9"/>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9"/>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9"/>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9"/>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9"/>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9"/>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9"/>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9"/>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9"/>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9"/>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9"/>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9"/>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9"/>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9"/>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9"/>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9"/>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9"/>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9"/>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9"/>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9"/>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9"/>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9"/>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9"/>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9"/>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9"/>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9"/>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9"/>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9"/>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9"/>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9"/>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9"/>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9"/>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9"/>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9"/>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9"/>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9"/>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9"/>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9"/>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9"/>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9"/>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9"/>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9"/>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9"/>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9"/>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9"/>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9"/>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9"/>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9"/>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9"/>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9"/>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9"/>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9"/>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9"/>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9"/>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9"/>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9"/>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9"/>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9"/>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9"/>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20"/>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20"/>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20"/>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20"/>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20"/>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20"/>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20"/>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20"/>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20"/>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20"/>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20"/>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20"/>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20"/>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20"/>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20"/>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20"/>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20"/>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20"/>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20"/>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20"/>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20"/>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20"/>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20"/>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20"/>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20"/>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20"/>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20"/>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20"/>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20"/>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20"/>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20"/>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20"/>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20"/>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20"/>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20"/>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20"/>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20"/>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20"/>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20"/>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20"/>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20"/>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20"/>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20"/>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20"/>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20"/>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20"/>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20"/>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20"/>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20"/>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20"/>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20"/>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20"/>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20"/>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20"/>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20"/>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20"/>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20"/>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20"/>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20"/>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20"/>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20"/>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20"/>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20"/>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1"/>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1"/>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1"/>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1"/>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1"/>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1"/>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1"/>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1"/>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1"/>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1"/>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1"/>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1"/>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1"/>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1"/>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1"/>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1"/>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1"/>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1"/>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1"/>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1"/>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1"/>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1"/>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1"/>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1"/>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1"/>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1"/>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1"/>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1"/>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1"/>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1"/>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1"/>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1"/>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1"/>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1"/>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1"/>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1"/>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1"/>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1"/>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1"/>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1"/>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1"/>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1"/>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1"/>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1"/>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1"/>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1"/>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1"/>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1"/>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1"/>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1"/>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1"/>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1"/>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1"/>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1"/>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1"/>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1"/>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1"/>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1"/>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1"/>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1"/>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1"/>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1"/>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1"/>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2"/>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2"/>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2"/>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2"/>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2"/>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2"/>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2"/>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2"/>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2"/>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2"/>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2"/>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2"/>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2"/>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2"/>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2"/>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2"/>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2"/>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2"/>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2"/>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2"/>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2"/>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2"/>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2"/>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2"/>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2"/>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2"/>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2"/>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2"/>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2"/>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2"/>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2"/>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2"/>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2"/>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2"/>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2"/>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2"/>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2"/>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2"/>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2"/>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2"/>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2"/>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2"/>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2"/>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2"/>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2"/>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2"/>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2"/>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2"/>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2"/>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2"/>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2"/>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2"/>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2"/>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2"/>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2"/>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2"/>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2"/>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2"/>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2"/>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2"/>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2"/>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2"/>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2"/>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3"/>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3"/>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3"/>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3"/>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3"/>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3"/>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3"/>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3"/>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3"/>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3"/>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3"/>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3"/>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3"/>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3"/>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3"/>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3"/>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3"/>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3"/>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3"/>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3"/>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3"/>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3"/>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3"/>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3"/>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3"/>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3"/>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3"/>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3"/>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3"/>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3"/>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3"/>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3"/>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3"/>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3"/>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3"/>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3"/>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3"/>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3"/>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3"/>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3"/>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3"/>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3"/>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3"/>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3"/>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3"/>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3"/>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3"/>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3"/>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3"/>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3"/>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3"/>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3"/>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3"/>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3"/>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3"/>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3"/>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3"/>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3"/>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3"/>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3"/>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3"/>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3"/>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3"/>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4"/>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4"/>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4"/>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4"/>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4"/>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4"/>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4"/>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4"/>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4"/>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4"/>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4"/>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4"/>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4"/>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4"/>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4"/>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4"/>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4"/>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4"/>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4"/>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4"/>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4"/>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4"/>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4"/>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4"/>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4"/>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4"/>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4"/>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4"/>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4"/>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4"/>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4"/>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4"/>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4"/>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4"/>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4"/>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4"/>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4"/>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4"/>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4"/>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4"/>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4"/>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4"/>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4"/>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4"/>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4"/>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4"/>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4"/>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4"/>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4"/>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4"/>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4"/>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4"/>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4"/>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4"/>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4"/>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4"/>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4"/>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4"/>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4"/>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4"/>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4"/>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4"/>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4"/>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5"/>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5"/>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5"/>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5"/>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5"/>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5"/>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5"/>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5"/>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5"/>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5"/>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5"/>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5"/>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5"/>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v>#N/A</v>
      </c>
      <c r="AA3499" s="1408" t="e">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v>#N/A</v>
      </c>
      <c r="AA3500" s="1408" t="e">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v>#N/A</v>
      </c>
      <c r="AA3501" s="1408" t="e">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v>#N/A</v>
      </c>
      <c r="AA3502" s="1408" t="e">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v>#N/A</v>
      </c>
      <c r="AA3503" s="1408" t="e">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v>#N/A</v>
      </c>
      <c r="AA3504" s="1408" t="e">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v>#N/A</v>
      </c>
      <c r="AA3505" s="1408" t="e">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v>#N/A</v>
      </c>
      <c r="AA3506" s="1408" t="e">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v>#N/A</v>
      </c>
      <c r="AA3507" s="1408" t="e">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v>#N/A</v>
      </c>
      <c r="AA3508" s="1408" t="e">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v>#N/A</v>
      </c>
      <c r="AA3509" s="1408" t="e">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v>#N/A</v>
      </c>
      <c r="AA3510" s="1408" t="e">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v>#N/A</v>
      </c>
      <c r="AA3511" s="1408" t="e">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v>#N/A</v>
      </c>
      <c r="AA3512" s="1408" t="e">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v>#N/A</v>
      </c>
      <c r="AA3513" s="1408" t="e">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v>#N/A</v>
      </c>
      <c r="AA3514" s="1408" t="e">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v>#N/A</v>
      </c>
      <c r="AA3515" s="1408" t="e">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v>#N/A</v>
      </c>
      <c r="AA3516" s="1408" t="e">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v>#N/A</v>
      </c>
      <c r="AA3517" s="1408" t="e">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v>#N/A</v>
      </c>
      <c r="AA3518" s="1408" t="e">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v>#N/A</v>
      </c>
      <c r="AA3519" s="1408" t="e">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v>#N/A</v>
      </c>
      <c r="AA3520" s="1408" t="e">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v>#N/A</v>
      </c>
      <c r="AA3521" s="1408" t="e">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v>#N/A</v>
      </c>
      <c r="AA3522" s="1408" t="e">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v>#N/A</v>
      </c>
      <c r="AA3523" s="1408" t="e">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v>#N/A</v>
      </c>
      <c r="AA3524" s="1408" t="e">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v>#N/A</v>
      </c>
      <c r="AA3525" s="1408" t="e">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v>#N/A</v>
      </c>
      <c r="AA3526" s="1408" t="e">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v>#N/A</v>
      </c>
      <c r="AA3527" s="1408" t="e">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v>#N/A</v>
      </c>
      <c r="AA3528" s="1408" t="e">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v>#N/A</v>
      </c>
      <c r="AA3529" s="1408" t="e">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v>#N/A</v>
      </c>
      <c r="AA3530" s="1408" t="e">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v>#N/A</v>
      </c>
      <c r="AA3531" s="1408" t="e">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v>#N/A</v>
      </c>
      <c r="AA3532" s="1408" t="e">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v>#N/A</v>
      </c>
      <c r="AA3533" s="1408" t="e">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v>#N/A</v>
      </c>
      <c r="AA3534" s="1408" t="e">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v>#N/A</v>
      </c>
      <c r="AA3535" s="1408" t="e">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v>#N/A</v>
      </c>
      <c r="AA3536" s="1408" t="e">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v>#N/A</v>
      </c>
      <c r="AA3537" s="1408" t="e">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v>#N/A</v>
      </c>
      <c r="AA3538" s="1408" t="e">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v>#N/A</v>
      </c>
      <c r="AA3539" s="1408" t="e">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v>#N/A</v>
      </c>
      <c r="AA3540" s="1408" t="e">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v>#N/A</v>
      </c>
      <c r="AA3541" s="1408" t="e">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3" t="s">
        <v>319</v>
      </c>
      <c r="C2" s="1924"/>
      <c r="D2" s="1924"/>
      <c r="E2" s="1924"/>
      <c r="F2" s="1925"/>
      <c r="K2" s="1923" t="s">
        <v>320</v>
      </c>
      <c r="L2" s="1924"/>
      <c r="M2" s="1924"/>
      <c r="N2" s="1926"/>
    </row>
    <row r="3" spans="2:14" ht="12" thickBot="1" x14ac:dyDescent="0.25">
      <c r="B3" s="807"/>
      <c r="C3" s="851"/>
      <c r="D3" s="805"/>
      <c r="E3" s="805"/>
      <c r="F3" s="804"/>
      <c r="K3" s="46"/>
      <c r="L3" s="42"/>
      <c r="M3" s="42"/>
      <c r="N3" s="43"/>
    </row>
    <row r="4" spans="2:14" x14ac:dyDescent="0.2">
      <c r="B4" s="807"/>
      <c r="C4" s="850" t="s">
        <v>303</v>
      </c>
      <c r="D4" s="824" t="s">
        <v>43</v>
      </c>
      <c r="E4" s="1914">
        <f>_xll.ohTrigger(D30)</f>
        <v>1</v>
      </c>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23" t="s">
        <v>383</v>
      </c>
      <c r="L9" s="1924"/>
      <c r="M9" s="1924"/>
      <c r="N9" s="1926"/>
    </row>
    <row r="10" spans="2:14" x14ac:dyDescent="0.2">
      <c r="B10" s="807"/>
      <c r="C10" s="838" t="s">
        <v>315</v>
      </c>
      <c r="D10" s="458" t="b">
        <v>1</v>
      </c>
      <c r="E10" s="805"/>
      <c r="F10" s="804"/>
      <c r="K10" s="1484"/>
      <c r="L10" s="667"/>
      <c r="M10" s="667"/>
      <c r="N10" s="649"/>
    </row>
    <row r="11" spans="2:14" x14ac:dyDescent="0.2">
      <c r="B11" s="807"/>
      <c r="C11" s="838" t="s">
        <v>318</v>
      </c>
      <c r="D11" s="837">
        <f>'General Settings_6M'!Trigger</f>
        <v>42262.606180555558</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str">
        <f>_xll.qlPiecewiseYieldCurve(,D16,ObjectOverwrite,Permanent,NDays,Calendar,_xll.ohPack(Selected_1M!D2:D126),DayCounter,IF(ISERROR(D22),NA(),D20:E20),IF(ISERROR(D22),NA(),D21:E21),Accuracy,TraitsID,InterpolatorID)</f>
        <v>_GBPYC1M#0001</v>
      </c>
      <c r="E14" s="805"/>
      <c r="F14" s="804"/>
      <c r="K14" s="1484"/>
      <c r="L14" s="971" t="s">
        <v>382</v>
      </c>
      <c r="M14" s="642" t="s">
        <v>381</v>
      </c>
      <c r="N14" s="649"/>
    </row>
    <row r="15" spans="2:14" x14ac:dyDescent="0.2">
      <c r="B15" s="807"/>
      <c r="C15" s="816" t="s">
        <v>238</v>
      </c>
      <c r="D15" s="832" t="str">
        <f>_xll.ohRangeRetrieveError(YieldCurve)</f>
        <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#NUM!</v>
      </c>
      <c r="D27" s="967">
        <f>MAX(_xll.ohPack(Selected_1M!J1:J126))</f>
        <v>1</v>
      </c>
      <c r="E27" s="805"/>
      <c r="F27" s="804"/>
    </row>
    <row r="28" spans="2:14" x14ac:dyDescent="0.2">
      <c r="B28" s="807"/>
      <c r="C28" s="811">
        <f>MAX(_xll.ohPack(Selected_1M!I2:I126))</f>
        <v>64095</v>
      </c>
      <c r="D28" s="808">
        <f>MIN(_xll.ohPack(Selected_1M!J1:J126))</f>
        <v>0.26070430560077662</v>
      </c>
      <c r="E28" s="805"/>
      <c r="F28" s="804"/>
    </row>
    <row r="29" spans="2:14" x14ac:dyDescent="0.2">
      <c r="B29" s="807"/>
      <c r="C29" s="809" t="s">
        <v>238</v>
      </c>
      <c r="D29" s="810" t="str">
        <f>_xll.ohRangeRetrieveError(Selected_1M!J1)</f>
        <v/>
      </c>
      <c r="E29" s="805"/>
      <c r="F29" s="804"/>
    </row>
    <row r="30" spans="2:14" x14ac:dyDescent="0.2">
      <c r="B30" s="807"/>
      <c r="C30" s="809" t="str">
        <f>Libor_MKT!$D$9</f>
        <v>GBP1M#0001</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Deposits_1M!E3</f>
        <v>GBPSND_SYNTH1M_Quote_rh#0001</v>
      </c>
      <c r="B2" s="299" t="str">
        <f>SUBSTITUTE(_xll.qlRateHelperQuoteName(,A2),"SB6L","SB6LBASIS")</f>
        <v>GBPSND_SYNTH1M_Quote</v>
      </c>
      <c r="C2" s="791">
        <f>_xll.qlRateHelperQuoteValue(Trigger,$A2)</f>
        <v>5.3839999999999999E-3</v>
      </c>
      <c r="D2" s="791"/>
      <c r="E2" s="59" t="b">
        <v>0</v>
      </c>
      <c r="F2" s="59">
        <v>10</v>
      </c>
      <c r="G2" s="59">
        <v>1</v>
      </c>
      <c r="H2" s="947">
        <f>_xll.qlRateHelperEarliestDate(Trigger,$A2)</f>
        <v>42184</v>
      </c>
      <c r="I2" s="946">
        <f>_xll.qlRateHelperLatestDate(Trigger,$A2)</f>
        <v>42185</v>
      </c>
      <c r="J2" s="399">
        <v>10</v>
      </c>
      <c r="K2" s="399" t="s">
        <v>412</v>
      </c>
    </row>
    <row r="3" spans="1:11" x14ac:dyDescent="0.2">
      <c r="A3" s="299" t="str">
        <f>Deposits_1M!E4</f>
        <v>GBPSWD_SYNTH1M_Quote_rh#0001</v>
      </c>
      <c r="B3" s="299" t="str">
        <f>SUBSTITUTE(_xll.qlRateHelperQuoteName(,A3),"SB6L","SB6LBASIS")</f>
        <v>GBPSWD_SYNTH1M_Quote</v>
      </c>
      <c r="C3" s="791">
        <f>_xll.qlRateHelperQuoteValue(Trigger,$A3)</f>
        <v>5.1450000000000003E-3</v>
      </c>
      <c r="D3" s="791"/>
      <c r="E3" s="59" t="b">
        <v>0</v>
      </c>
      <c r="F3" s="59">
        <v>10</v>
      </c>
      <c r="G3" s="59">
        <v>1</v>
      </c>
      <c r="H3" s="947">
        <f>_xll.qlRateHelperEarliestDate(Trigger,$A3)</f>
        <v>42180</v>
      </c>
      <c r="I3" s="946">
        <f>_xll.qlRateHelperLatestDate(Trigger,$A3)</f>
        <v>42187</v>
      </c>
      <c r="J3" s="399">
        <v>20</v>
      </c>
      <c r="K3" s="399" t="s">
        <v>411</v>
      </c>
    </row>
    <row r="4" spans="1:11" x14ac:dyDescent="0.2">
      <c r="A4" s="299" t="str">
        <f>Deposits_1M!E5</f>
        <v>GBP2WD_SYNTH1M_Quote_rh#0001</v>
      </c>
      <c r="B4" s="299" t="str">
        <f>SUBSTITUTE(_xll.qlRateHelperQuoteName(,A4),"SB6L","SB6LBASIS")</f>
        <v>GBP2WD_SYNTH1M_Quote</v>
      </c>
      <c r="C4" s="791">
        <f>_xll.qlRateHelperQuoteValue(Trigger,$A4)</f>
        <v>5.1240000000000001E-3</v>
      </c>
      <c r="D4" s="791"/>
      <c r="E4" s="59" t="b">
        <v>0</v>
      </c>
      <c r="F4" s="59">
        <v>10</v>
      </c>
      <c r="G4" s="59">
        <v>1</v>
      </c>
      <c r="H4" s="947">
        <f>_xll.qlRateHelperEarliestDate(Trigger,$A4)</f>
        <v>42180</v>
      </c>
      <c r="I4" s="946">
        <f>_xll.qlRateHelperLatestDate(Trigger,$A4)</f>
        <v>42194</v>
      </c>
      <c r="J4" s="399">
        <v>30</v>
      </c>
      <c r="K4" s="399" t="s">
        <v>410</v>
      </c>
    </row>
    <row r="5" spans="1:11" x14ac:dyDescent="0.2">
      <c r="A5" s="299" t="str">
        <f>Deposits_1M!E6</f>
        <v>GBP3WD_SYNTH1M_Quote_rh#0001</v>
      </c>
      <c r="B5" s="299" t="str">
        <f>SUBSTITUTE(_xll.qlRateHelperQuoteName(,A5),"SB6L","SB6LBASIS")</f>
        <v>GBP3WD_SYNTH1M_Quote</v>
      </c>
      <c r="C5" s="791">
        <f>_xll.qlRateHelperQuoteValue(Trigger,$A5)</f>
        <v>5.1139999999999996E-3</v>
      </c>
      <c r="D5" s="791"/>
      <c r="E5" s="59" t="b">
        <v>0</v>
      </c>
      <c r="F5" s="59">
        <v>10</v>
      </c>
      <c r="G5" s="59">
        <v>1</v>
      </c>
      <c r="H5" s="947">
        <f>_xll.qlRateHelperEarliestDate(Trigger,$A5)</f>
        <v>42180</v>
      </c>
      <c r="I5" s="946">
        <f>_xll.qlRateHelperLatestDate(Trigger,$A5)</f>
        <v>42201</v>
      </c>
      <c r="J5" s="399">
        <v>40</v>
      </c>
      <c r="K5" s="399" t="s">
        <v>409</v>
      </c>
    </row>
    <row r="6" spans="1:11" x14ac:dyDescent="0.2">
      <c r="A6" s="299" t="str">
        <f>Deposits_1M!E7</f>
        <v>GBP1MD_SYNTH1M_Quote_rh#0001</v>
      </c>
      <c r="B6" s="299" t="str">
        <f>SUBSTITUTE(_xll.qlRateHelperQuoteName(,A6),"SB6L","SB6LBASIS")</f>
        <v>GBP1MD_SYNTH1M_Quote</v>
      </c>
      <c r="C6" s="791">
        <f>_xll.qlRateHelperQuoteValue(Trigger,$A6)</f>
        <v>5.097E-3</v>
      </c>
      <c r="D6" s="791"/>
      <c r="E6" s="59" t="b">
        <v>1</v>
      </c>
      <c r="F6" s="59">
        <v>10</v>
      </c>
      <c r="G6" s="59">
        <v>1</v>
      </c>
      <c r="H6" s="947">
        <f>_xll.qlRateHelperEarliestDate(Trigger,$A6)</f>
        <v>42180</v>
      </c>
      <c r="I6" s="946">
        <f>_xll.qlRateHelperLatestDate(Trigger,$A6)</f>
        <v>42212</v>
      </c>
      <c r="J6" s="399">
        <v>50</v>
      </c>
      <c r="K6" s="399" t="s">
        <v>408</v>
      </c>
    </row>
    <row r="7" spans="1:11" x14ac:dyDescent="0.2">
      <c r="A7" s="796" t="str">
        <f>Swaps_1M!L6</f>
        <v>GBP2X1S_Quote_rh#0001</v>
      </c>
      <c r="B7" s="796" t="str">
        <f>SUBSTITUTE(_xll.qlRateHelperQuoteName(,A7),"SB6L","SB6LBASIS")</f>
        <v>GBP2X1S_Quote</v>
      </c>
      <c r="C7" s="795">
        <f>_xll.qlRateHelperQuoteValue(Trigger,$A7)</f>
        <v>5.1124999999999999E-3</v>
      </c>
      <c r="D7" s="795" t="e">
        <f ca="1">_xll.qlSwapRateHelperSpread($A7,Trigger)</f>
        <v>#NAME?</v>
      </c>
      <c r="E7" s="794" t="b">
        <v>1</v>
      </c>
      <c r="F7" s="794">
        <v>50</v>
      </c>
      <c r="G7" s="794">
        <v>1</v>
      </c>
      <c r="H7" s="961">
        <f>_xll.qlRateHelperEarliestDate(Trigger,$A7)</f>
        <v>42180</v>
      </c>
      <c r="I7" s="960">
        <f>_xll.qlRateHelperLatestDate(Trigger,$A7)</f>
        <v>42241</v>
      </c>
      <c r="J7" s="399">
        <v>60</v>
      </c>
      <c r="K7" s="399" t="s">
        <v>407</v>
      </c>
    </row>
    <row r="8" spans="1:11" x14ac:dyDescent="0.2">
      <c r="A8" s="299" t="str">
        <f>Swaps_1M!L7</f>
        <v>GBP3X1S_Quote_rh#0001</v>
      </c>
      <c r="B8" s="299" t="str">
        <f>SUBSTITUTE(_xll.qlRateHelperQuoteName(,A8),"SB6L","SB6LBASIS")</f>
        <v>GBP3X1S_Quote</v>
      </c>
      <c r="C8" s="791">
        <f>_xll.qlRateHelperQuoteValue(Trigger,$A8)</f>
        <v>5.1749999999999999E-3</v>
      </c>
      <c r="D8" s="791" t="e">
        <f ca="1">_xll.qlSwapRateHelperSpread($A8,Trigger)</f>
        <v>#NAME?</v>
      </c>
      <c r="E8" s="59" t="b">
        <v>1</v>
      </c>
      <c r="F8" s="59">
        <v>50</v>
      </c>
      <c r="G8" s="59">
        <v>1</v>
      </c>
      <c r="H8" s="947">
        <f>_xll.qlRateHelperEarliestDate(Trigger,$A8)</f>
        <v>42180</v>
      </c>
      <c r="I8" s="946">
        <f>_xll.qlRateHelperLatestDate(Trigger,$A8)</f>
        <v>42272</v>
      </c>
      <c r="J8" s="399">
        <v>70</v>
      </c>
      <c r="K8" s="399" t="s">
        <v>406</v>
      </c>
    </row>
    <row r="9" spans="1:11" x14ac:dyDescent="0.2">
      <c r="A9" s="299" t="str">
        <f>Swaps_1M!L8</f>
        <v>GBP4X1S_Quote_rh#0001</v>
      </c>
      <c r="B9" s="299" t="str">
        <f>SUBSTITUTE(_xll.qlRateHelperQuoteName(,A9),"SB6L","SB6LBASIS")</f>
        <v>GBP4X1S_Quote</v>
      </c>
      <c r="C9" s="791">
        <f>_xll.qlRateHelperQuoteValue(Trigger,$A9)</f>
        <v>5.275000000000001E-3</v>
      </c>
      <c r="D9" s="791" t="e">
        <f ca="1">_xll.qlSwapRateHelperSpread($A9,Trigger)</f>
        <v>#NAME?</v>
      </c>
      <c r="E9" s="59" t="b">
        <v>1</v>
      </c>
      <c r="F9" s="59">
        <v>50</v>
      </c>
      <c r="G9" s="59">
        <v>1</v>
      </c>
      <c r="H9" s="947">
        <f>_xll.qlRateHelperEarliestDate(Trigger,$A9)</f>
        <v>42180</v>
      </c>
      <c r="I9" s="946">
        <f>_xll.qlRateHelperLatestDate(Trigger,$A9)</f>
        <v>42303</v>
      </c>
    </row>
    <row r="10" spans="1:11" x14ac:dyDescent="0.2">
      <c r="A10" s="299" t="str">
        <f>Swaps_1M!L9</f>
        <v>GBP5X1S_Quote_rh#0001</v>
      </c>
      <c r="B10" s="299" t="str">
        <f>SUBSTITUTE(_xll.qlRateHelperQuoteName(,A10),"SB6L","SB6LBASIS")</f>
        <v>GBP5X1S_Quote</v>
      </c>
      <c r="C10" s="791">
        <f>_xll.qlRateHelperQuoteValue(Trigger,$A10)</f>
        <v>5.3749999999999996E-3</v>
      </c>
      <c r="D10" s="791" t="e">
        <f ca="1">_xll.qlSwapRateHelperSpread($A10,Trigger)</f>
        <v>#NAME?</v>
      </c>
      <c r="E10" s="59" t="b">
        <v>1</v>
      </c>
      <c r="F10" s="59">
        <v>50</v>
      </c>
      <c r="G10" s="59">
        <v>1</v>
      </c>
      <c r="H10" s="947">
        <f>_xll.qlRateHelperEarliestDate(Trigger,$A10)</f>
        <v>42180</v>
      </c>
      <c r="I10" s="946">
        <f>_xll.qlRateHelperLatestDate(Trigger,$A10)</f>
        <v>42333</v>
      </c>
    </row>
    <row r="11" spans="1:11" x14ac:dyDescent="0.2">
      <c r="A11" s="299" t="str">
        <f>Swaps_1M!L10</f>
        <v>GBP6X1S_Quote_rh#0001</v>
      </c>
      <c r="B11" s="299" t="str">
        <f>SUBSTITUTE(_xll.qlRateHelperQuoteName(,A11),"SB6L","SB6LBASIS")</f>
        <v>GBP6X1S_Quote</v>
      </c>
      <c r="C11" s="791">
        <f>_xll.qlRateHelperQuoteValue(Trigger,$A11)</f>
        <v>5.5000000000000005E-3</v>
      </c>
      <c r="D11" s="791" t="e">
        <f ca="1">_xll.qlSwapRateHelperSpread($A11,Trigger)</f>
        <v>#NAME?</v>
      </c>
      <c r="E11" s="59" t="b">
        <v>1</v>
      </c>
      <c r="F11" s="59">
        <v>50</v>
      </c>
      <c r="G11" s="59">
        <v>1</v>
      </c>
      <c r="H11" s="947">
        <f>_xll.qlRateHelperEarliestDate(Trigger,$A11)</f>
        <v>42180</v>
      </c>
      <c r="I11" s="946">
        <f>_xll.qlRateHelperLatestDate(Trigger,$A11)</f>
        <v>42367</v>
      </c>
    </row>
    <row r="12" spans="1:11" x14ac:dyDescent="0.2">
      <c r="A12" s="299" t="str">
        <f>Swaps_1M!L11</f>
        <v>GBP7X1S_Quote_rh#0001</v>
      </c>
      <c r="B12" s="299" t="str">
        <f>SUBSTITUTE(_xll.qlRateHelperQuoteName(,A12),"SB6L","SB6LBASIS")</f>
        <v>GBP7X1S_Quote</v>
      </c>
      <c r="C12" s="791">
        <f>_xll.qlRateHelperQuoteValue(Trigger,$A12)</f>
        <v>5.6375000000000001E-3</v>
      </c>
      <c r="D12" s="791" t="e">
        <f ca="1">_xll.qlSwapRateHelperSpread($A12,Trigger)</f>
        <v>#NAME?</v>
      </c>
      <c r="E12" s="59" t="b">
        <v>1</v>
      </c>
      <c r="F12" s="59">
        <v>50</v>
      </c>
      <c r="G12" s="59">
        <v>1</v>
      </c>
      <c r="H12" s="947">
        <f>_xll.qlRateHelperEarliestDate(Trigger,$A12)</f>
        <v>42180</v>
      </c>
      <c r="I12" s="946">
        <f>_xll.qlRateHelperLatestDate(Trigger,$A12)</f>
        <v>42394</v>
      </c>
    </row>
    <row r="13" spans="1:11" x14ac:dyDescent="0.2">
      <c r="A13" s="299" t="str">
        <f>Swaps_1M!L12</f>
        <v>GBP8X1S_Quote_rh#0001</v>
      </c>
      <c r="B13" s="299" t="str">
        <f>SUBSTITUTE(_xll.qlRateHelperQuoteName(,A13),"SB6L","SB6LBASIS")</f>
        <v>GBP8X1S_Quote</v>
      </c>
      <c r="C13" s="791">
        <f>_xll.qlRateHelperQuoteValue(Trigger,$A13)</f>
        <v>5.8125000000000008E-3</v>
      </c>
      <c r="D13" s="791" t="e">
        <f ca="1">_xll.qlSwapRateHelperSpread($A13,Trigger)</f>
        <v>#NAME?</v>
      </c>
      <c r="E13" s="59" t="b">
        <v>1</v>
      </c>
      <c r="F13" s="59">
        <v>50</v>
      </c>
      <c r="G13" s="59">
        <v>1</v>
      </c>
      <c r="H13" s="947">
        <f>_xll.qlRateHelperEarliestDate(Trigger,$A13)</f>
        <v>42180</v>
      </c>
      <c r="I13" s="946">
        <f>_xll.qlRateHelperLatestDate(Trigger,$A13)</f>
        <v>42425</v>
      </c>
    </row>
    <row r="14" spans="1:11" x14ac:dyDescent="0.2">
      <c r="A14" s="299" t="str">
        <f>Swaps_1M!L13</f>
        <v>GBP9X1S_Quote_rh#0001</v>
      </c>
      <c r="B14" s="299" t="str">
        <f>SUBSTITUTE(_xll.qlRateHelperQuoteName(,A14),"SB6L","SB6LBASIS")</f>
        <v>GBP9X1S_Quote</v>
      </c>
      <c r="C14" s="791">
        <f>_xll.qlRateHelperQuoteValue(Trigger,$A14)</f>
        <v>6.0125000000000005E-3</v>
      </c>
      <c r="D14" s="791" t="e">
        <f ca="1">_xll.qlSwapRateHelperSpread($A14,Trigger)</f>
        <v>#NAME?</v>
      </c>
      <c r="E14" s="59" t="b">
        <v>1</v>
      </c>
      <c r="F14" s="59">
        <v>50</v>
      </c>
      <c r="G14" s="59">
        <v>1</v>
      </c>
      <c r="H14" s="947">
        <f>_xll.qlRateHelperEarliestDate(Trigger,$A14)</f>
        <v>42180</v>
      </c>
      <c r="I14" s="946">
        <f>_xll.qlRateHelperLatestDate(Trigger,$A14)</f>
        <v>42458</v>
      </c>
    </row>
    <row r="15" spans="1:11" x14ac:dyDescent="0.2">
      <c r="A15" s="299" t="str">
        <f>Swaps_1M!L14</f>
        <v>GBP10X1S_Quote_rh#0001</v>
      </c>
      <c r="B15" s="299" t="str">
        <f>SUBSTITUTE(_xll.qlRateHelperQuoteName(,A15),"SB6L","SB6LBASIS")</f>
        <v>GBP10X1S_Quote</v>
      </c>
      <c r="C15" s="791">
        <f>_xll.qlRateHelperQuoteValue(Trigger,$A15)</f>
        <v>6.1874999999999994E-3</v>
      </c>
      <c r="D15" s="791" t="e">
        <f ca="1">_xll.qlSwapRateHelperSpread($A15,Trigger)</f>
        <v>#NAME?</v>
      </c>
      <c r="E15" s="59" t="b">
        <v>1</v>
      </c>
      <c r="F15" s="59">
        <v>50</v>
      </c>
      <c r="G15" s="59">
        <v>1</v>
      </c>
      <c r="H15" s="947">
        <f>_xll.qlRateHelperEarliestDate(Trigger,$A15)</f>
        <v>42180</v>
      </c>
      <c r="I15" s="946">
        <f>_xll.qlRateHelperLatestDate(Trigger,$A15)</f>
        <v>42485</v>
      </c>
    </row>
    <row r="16" spans="1:11" x14ac:dyDescent="0.2">
      <c r="A16" s="299" t="str">
        <f>Swaps_1M!L15</f>
        <v>GBP11X1S_Quote_rh#0001</v>
      </c>
      <c r="B16" s="299" t="str">
        <f>SUBSTITUTE(_xll.qlRateHelperQuoteName(,A16),"SB6L","SB6LBASIS")</f>
        <v>GBP11X1S_Quote</v>
      </c>
      <c r="C16" s="791">
        <f>_xll.qlRateHelperQuoteValue(Trigger,$A16)</f>
        <v>6.3874999999999991E-3</v>
      </c>
      <c r="D16" s="791" t="e">
        <f ca="1">_xll.qlSwapRateHelperSpread($A16,Trigger)</f>
        <v>#NAME?</v>
      </c>
      <c r="E16" s="59" t="b">
        <v>1</v>
      </c>
      <c r="F16" s="59">
        <v>50</v>
      </c>
      <c r="G16" s="59">
        <v>1</v>
      </c>
      <c r="H16" s="947">
        <f>_xll.qlRateHelperEarliestDate(Trigger,$A16)</f>
        <v>42180</v>
      </c>
      <c r="I16" s="946">
        <f>_xll.qlRateHelperLatestDate(Trigger,$A16)</f>
        <v>42515</v>
      </c>
    </row>
    <row r="17" spans="1:9" x14ac:dyDescent="0.2">
      <c r="A17" s="956" t="str">
        <f>Swaps_1M!L16</f>
        <v>GBP12X1S_Quote_rh#0001</v>
      </c>
      <c r="B17" s="299" t="str">
        <f>SUBSTITUTE(_xll.qlRateHelperQuoteName(,A17),"SB6L","SB6LBASIS")</f>
        <v>GBP12X1S_Quote</v>
      </c>
      <c r="C17" s="791">
        <f>_xll.qlRateHelperQuoteValue(Trigger,$A17)</f>
        <v>6.6250000000000007E-3</v>
      </c>
      <c r="D17" s="791" t="e">
        <f ca="1">_xll.qlSwapRateHelperSpread($A17,Trigger)</f>
        <v>#NAME?</v>
      </c>
      <c r="E17" s="59" t="b">
        <v>1</v>
      </c>
      <c r="F17" s="59">
        <v>50</v>
      </c>
      <c r="G17" s="59">
        <v>1</v>
      </c>
      <c r="H17" s="947">
        <f>_xll.qlRateHelperEarliestDate(Trigger,$A17)</f>
        <v>42180</v>
      </c>
      <c r="I17" s="946">
        <f>_xll.qlRateHelperLatestDate(Trigger,$A17)</f>
        <v>42548</v>
      </c>
    </row>
    <row r="18" spans="1:9" x14ac:dyDescent="0.2">
      <c r="A18" s="796" t="str">
        <f>SwapsFromBasis_1M!L6</f>
        <v>GBPSB6L1Y_Quote_rh#0001</v>
      </c>
      <c r="B18" s="796" t="str">
        <f>SUBSTITUTE(_xll.qlRateHelperQuoteName(,A18),"SB6L","SB6LBASIS")</f>
        <v>GBPSB6LBASIS1Y_Quote</v>
      </c>
      <c r="C18" s="795">
        <f>_xll.qlRateHelperQuoteValue(Trigger,$A18)</f>
        <v>8.5699999999999995E-3</v>
      </c>
      <c r="D18" s="795" t="e">
        <f ca="1">_xll.qlSwapRateHelperSpread($A18,Trigger)</f>
        <v>#NAME?</v>
      </c>
      <c r="E18" s="794" t="b">
        <v>0</v>
      </c>
      <c r="F18" s="794">
        <v>40</v>
      </c>
      <c r="G18" s="794">
        <v>1</v>
      </c>
      <c r="H18" s="961">
        <f>_xll.qlRateHelperEarliestDate(Trigger,$A18)</f>
        <v>42180</v>
      </c>
      <c r="I18" s="960">
        <f>_xll.qlRateHelperLatestDate(Trigger,$A18)</f>
        <v>42548</v>
      </c>
    </row>
    <row r="19" spans="1:9" x14ac:dyDescent="0.2">
      <c r="A19" s="299" t="str">
        <f>SwapsFromBasis_1M!L7</f>
        <v>GBPSB6L2Y_Quote_rh#0001</v>
      </c>
      <c r="B19" s="299" t="str">
        <f>SUBSTITUTE(_xll.qlRateHelperQuoteName(,A19),"SB6L","SB6LBASIS")</f>
        <v>GBPSB6LBASIS2Y_Quote</v>
      </c>
      <c r="C19" s="791">
        <f>_xll.qlRateHelperQuoteValue(Trigger,$A19)</f>
        <v>1.163E-2</v>
      </c>
      <c r="D19" s="791" t="e">
        <f ca="1">_xll.qlSwapRateHelperSpread($A19,Trigger)</f>
        <v>#NAME?</v>
      </c>
      <c r="E19" s="59" t="b">
        <v>1</v>
      </c>
      <c r="F19" s="59">
        <v>40</v>
      </c>
      <c r="G19" s="59">
        <v>1</v>
      </c>
      <c r="H19" s="947">
        <f>_xll.qlRateHelperEarliestDate(Trigger,$A19)</f>
        <v>42180</v>
      </c>
      <c r="I19" s="946">
        <f>_xll.qlRateHelperLatestDate(Trigger,$A19)</f>
        <v>42912</v>
      </c>
    </row>
    <row r="20" spans="1:9" x14ac:dyDescent="0.2">
      <c r="A20" s="299" t="str">
        <f>SwapsFromBasis_1M!L8</f>
        <v>GBPSB6L3Y_Quote_rh#0001</v>
      </c>
      <c r="B20" s="299" t="str">
        <f>SUBSTITUTE(_xll.qlRateHelperQuoteName(,A20),"SB6L","SB6LBASIS")</f>
        <v>GBPSB6LBASIS3Y_Quote</v>
      </c>
      <c r="C20" s="791">
        <f>_xll.qlRateHelperQuoteValue(Trigger,$A20)</f>
        <v>1.4250000000000001E-2</v>
      </c>
      <c r="D20" s="791" t="e">
        <f ca="1">_xll.qlSwapRateHelperSpread($A20,Trigger)</f>
        <v>#NAME?</v>
      </c>
      <c r="E20" s="59" t="b">
        <v>1</v>
      </c>
      <c r="F20" s="59">
        <v>40</v>
      </c>
      <c r="G20" s="59">
        <v>1</v>
      </c>
      <c r="H20" s="947">
        <f>_xll.qlRateHelperEarliestDate(Trigger,$A20)</f>
        <v>42180</v>
      </c>
      <c r="I20" s="946">
        <f>_xll.qlRateHelperLatestDate(Trigger,$A20)</f>
        <v>43276</v>
      </c>
    </row>
    <row r="21" spans="1:9" x14ac:dyDescent="0.2">
      <c r="A21" s="299" t="str">
        <f>SwapsFromBasis_1M!L9</f>
        <v>GBPSB6L4Y_Quote_rh#0001</v>
      </c>
      <c r="B21" s="299" t="str">
        <f>SUBSTITUTE(_xll.qlRateHelperQuoteName(,A21),"SB6L","SB6LBASIS")</f>
        <v>GBPSB6LBASIS4Y_Quote</v>
      </c>
      <c r="C21" s="791">
        <f>_xll.qlRateHelperQuoteValue(Trigger,$A21)</f>
        <v>1.626E-2</v>
      </c>
      <c r="D21" s="791" t="e">
        <f ca="1">_xll.qlSwapRateHelperSpread($A21,Trigger)</f>
        <v>#NAME?</v>
      </c>
      <c r="E21" s="59" t="b">
        <v>1</v>
      </c>
      <c r="F21" s="59">
        <v>40</v>
      </c>
      <c r="G21" s="59">
        <v>1</v>
      </c>
      <c r="H21" s="947">
        <f>_xll.qlRateHelperEarliestDate(Trigger,$A21)</f>
        <v>42180</v>
      </c>
      <c r="I21" s="946">
        <f>_xll.qlRateHelperLatestDate(Trigger,$A21)</f>
        <v>43641</v>
      </c>
    </row>
    <row r="22" spans="1:9" x14ac:dyDescent="0.2">
      <c r="A22" s="299" t="str">
        <f>SwapsFromBasis_1M!L10</f>
        <v>GBPSB6L5Y_Quote_rh#0001</v>
      </c>
      <c r="B22" s="299" t="str">
        <f>SUBSTITUTE(_xll.qlRateHelperQuoteName(,A22),"SB6L","SB6LBASIS")</f>
        <v>GBPSB6LBASIS5Y_Quote</v>
      </c>
      <c r="C22" s="791">
        <f>_xll.qlRateHelperQuoteValue(Trigger,$A22)</f>
        <v>1.7839999999999998E-2</v>
      </c>
      <c r="D22" s="791" t="e">
        <f ca="1">_xll.qlSwapRateHelperSpread($A22,Trigger)</f>
        <v>#NAME?</v>
      </c>
      <c r="E22" s="59" t="b">
        <v>1</v>
      </c>
      <c r="F22" s="59">
        <v>40</v>
      </c>
      <c r="G22" s="59">
        <v>1</v>
      </c>
      <c r="H22" s="947">
        <f>_xll.qlRateHelperEarliestDate(Trigger,$A22)</f>
        <v>42180</v>
      </c>
      <c r="I22" s="946">
        <f>_xll.qlRateHelperLatestDate(Trigger,$A22)</f>
        <v>44007</v>
      </c>
    </row>
    <row r="23" spans="1:9" x14ac:dyDescent="0.2">
      <c r="A23" s="299" t="str">
        <f>SwapsFromBasis_1M!L11</f>
        <v>GBPSB6L6Y_Quote_rh#0001</v>
      </c>
      <c r="B23" s="299" t="str">
        <f>SUBSTITUTE(_xll.qlRateHelperQuoteName(,A23),"SB6L","SB6LBASIS")</f>
        <v>GBPSB6LBASIS6Y_Quote</v>
      </c>
      <c r="C23" s="791">
        <f>_xll.qlRateHelperQuoteValue(Trigger,$A23)</f>
        <v>1.9089999999999999E-2</v>
      </c>
      <c r="D23" s="791" t="e">
        <f ca="1">_xll.qlSwapRateHelperSpread($A23,Trigger)</f>
        <v>#NAME?</v>
      </c>
      <c r="E23" s="59" t="b">
        <v>1</v>
      </c>
      <c r="F23" s="59">
        <v>40</v>
      </c>
      <c r="G23" s="59">
        <v>1</v>
      </c>
      <c r="H23" s="947">
        <f>_xll.qlRateHelperEarliestDate(Trigger,$A23)</f>
        <v>42180</v>
      </c>
      <c r="I23" s="946">
        <f>_xll.qlRateHelperLatestDate(Trigger,$A23)</f>
        <v>44372</v>
      </c>
    </row>
    <row r="24" spans="1:9" x14ac:dyDescent="0.2">
      <c r="A24" s="299" t="str">
        <f>SwapsFromBasis_1M!L12</f>
        <v>GBPSB6L7Y_Quote_rh#0001</v>
      </c>
      <c r="B24" s="299" t="str">
        <f>SUBSTITUTE(_xll.qlRateHelperQuoteName(,A24),"SB6L","SB6LBASIS")</f>
        <v>GBPSB6LBASIS7Y_Quote</v>
      </c>
      <c r="C24" s="791">
        <f>_xll.qlRateHelperQuoteValue(Trigger,$A24)</f>
        <v>2.0140000000000002E-2</v>
      </c>
      <c r="D24" s="791" t="e">
        <f ca="1">_xll.qlSwapRateHelperSpread($A24,Trigger)</f>
        <v>#NAME?</v>
      </c>
      <c r="E24" s="59" t="b">
        <v>1</v>
      </c>
      <c r="F24" s="59">
        <v>40</v>
      </c>
      <c r="G24" s="59">
        <v>1</v>
      </c>
      <c r="H24" s="947">
        <f>_xll.qlRateHelperEarliestDate(Trigger,$A24)</f>
        <v>42180</v>
      </c>
      <c r="I24" s="946">
        <f>_xll.qlRateHelperLatestDate(Trigger,$A24)</f>
        <v>44739</v>
      </c>
    </row>
    <row r="25" spans="1:9" x14ac:dyDescent="0.2">
      <c r="A25" s="299" t="str">
        <f>SwapsFromBasis_1M!L13</f>
        <v>GBPSB6L8Y_Quote_rh#0001</v>
      </c>
      <c r="B25" s="299" t="str">
        <f>SUBSTITUTE(_xll.qlRateHelperQuoteName(,A25),"SB6L","SB6LBASIS")</f>
        <v>GBPSB6LBASIS8Y_Quote</v>
      </c>
      <c r="C25" s="791">
        <f>_xll.qlRateHelperQuoteValue(Trigger,$A25)</f>
        <v>2.1010000000000001E-2</v>
      </c>
      <c r="D25" s="791" t="e">
        <f ca="1">_xll.qlSwapRateHelperSpread($A25,Trigger)</f>
        <v>#NAME?</v>
      </c>
      <c r="E25" s="59" t="b">
        <v>1</v>
      </c>
      <c r="F25" s="59">
        <v>40</v>
      </c>
      <c r="G25" s="59">
        <v>1</v>
      </c>
      <c r="H25" s="947">
        <f>_xll.qlRateHelperEarliestDate(Trigger,$A25)</f>
        <v>42180</v>
      </c>
      <c r="I25" s="946">
        <f>_xll.qlRateHelperLatestDate(Trigger,$A25)</f>
        <v>45103</v>
      </c>
    </row>
    <row r="26" spans="1:9" x14ac:dyDescent="0.2">
      <c r="A26" s="299" t="str">
        <f>SwapsFromBasis_1M!L14</f>
        <v>GBPSB6L9Y_Quote_rh#0001</v>
      </c>
      <c r="B26" s="299" t="str">
        <f>SUBSTITUTE(_xll.qlRateHelperQuoteName(,A26),"SB6L","SB6LBASIS")</f>
        <v>GBPSB6LBASIS9Y_Quote</v>
      </c>
      <c r="C26" s="791">
        <f>_xll.qlRateHelperQuoteValue(Trigger,$A26)</f>
        <v>2.1719999999999996E-2</v>
      </c>
      <c r="D26" s="791" t="e">
        <f ca="1">_xll.qlSwapRateHelperSpread($A26,Trigger)</f>
        <v>#NAME?</v>
      </c>
      <c r="E26" s="59" t="b">
        <v>1</v>
      </c>
      <c r="F26" s="59">
        <v>40</v>
      </c>
      <c r="G26" s="59">
        <v>1</v>
      </c>
      <c r="H26" s="947">
        <f>_xll.qlRateHelperEarliestDate(Trigger,$A26)</f>
        <v>42180</v>
      </c>
      <c r="I26" s="946">
        <f>_xll.qlRateHelperLatestDate(Trigger,$A26)</f>
        <v>45468</v>
      </c>
    </row>
    <row r="27" spans="1:9" x14ac:dyDescent="0.2">
      <c r="A27" s="299" t="str">
        <f>SwapsFromBasis_1M!L15</f>
        <v>GBPSB6L10Y_Quote_rh#0001</v>
      </c>
      <c r="B27" s="299" t="str">
        <f>SUBSTITUTE(_xll.qlRateHelperQuoteName(,A27),"SB6L","SB6LBASIS")</f>
        <v>GBPSB6LBASIS10Y_Quote</v>
      </c>
      <c r="C27" s="791">
        <f>_xll.qlRateHelperQuoteValue(Trigger,$A27)</f>
        <v>2.231E-2</v>
      </c>
      <c r="D27" s="791" t="e">
        <f ca="1">_xll.qlSwapRateHelperSpread($A27,Trigger)</f>
        <v>#NAME?</v>
      </c>
      <c r="E27" s="59" t="b">
        <v>1</v>
      </c>
      <c r="F27" s="59">
        <v>40</v>
      </c>
      <c r="G27" s="59">
        <v>1</v>
      </c>
      <c r="H27" s="947">
        <f>_xll.qlRateHelperEarliestDate(Trigger,$A27)</f>
        <v>42180</v>
      </c>
      <c r="I27" s="946">
        <f>_xll.qlRateHelperLatestDate(Trigger,$A27)</f>
        <v>45833</v>
      </c>
    </row>
    <row r="28" spans="1:9" x14ac:dyDescent="0.2">
      <c r="A28" s="299" t="str">
        <f>SwapsFromBasis_1M!L16</f>
        <v>GBPSB6L11Y_Quote_rh#0001</v>
      </c>
      <c r="B28" s="299" t="str">
        <f>SUBSTITUTE(_xll.qlRateHelperQuoteName(,A28),"SB6L","SB6LBASIS")</f>
        <v>GBPSB6LBASIS11Y_Quote</v>
      </c>
      <c r="C28" s="791">
        <f>_xll.qlRateHelperQuoteValue(Trigger,$A28)</f>
        <v>2.2789999999999998E-2</v>
      </c>
      <c r="D28" s="791" t="e">
        <f ca="1">_xll.qlSwapRateHelperSpread($A28,Trigger)</f>
        <v>#NAME?</v>
      </c>
      <c r="E28" s="59" t="b">
        <v>0</v>
      </c>
      <c r="F28" s="59">
        <v>40</v>
      </c>
      <c r="G28" s="59">
        <v>1</v>
      </c>
      <c r="H28" s="947">
        <f>_xll.qlRateHelperEarliestDate(Trigger,$A28)</f>
        <v>42180</v>
      </c>
      <c r="I28" s="946">
        <f>_xll.qlRateHelperLatestDate(Trigger,$A28)</f>
        <v>46198</v>
      </c>
    </row>
    <row r="29" spans="1:9" x14ac:dyDescent="0.2">
      <c r="A29" s="299" t="str">
        <f>SwapsFromBasis_1M!L17</f>
        <v>GBPSB6L12Y_Quote_rh#0001</v>
      </c>
      <c r="B29" s="299" t="str">
        <f>SUBSTITUTE(_xll.qlRateHelperQuoteName(,A29),"SB6L","SB6LBASIS")</f>
        <v>GBPSB6LBASIS12Y_Quote</v>
      </c>
      <c r="C29" s="791">
        <f>_xll.qlRateHelperQuoteValue(Trigger,$A29)</f>
        <v>2.3200000000000002E-2</v>
      </c>
      <c r="D29" s="791" t="e">
        <f ca="1">_xll.qlSwapRateHelperSpread($A29,Trigger)</f>
        <v>#NAME?</v>
      </c>
      <c r="E29" s="59" t="b">
        <v>1</v>
      </c>
      <c r="F29" s="59">
        <v>40</v>
      </c>
      <c r="G29" s="59">
        <v>1</v>
      </c>
      <c r="H29" s="947">
        <f>_xll.qlRateHelperEarliestDate(Trigger,$A29)</f>
        <v>42180</v>
      </c>
      <c r="I29" s="946">
        <f>_xll.qlRateHelperLatestDate(Trigger,$A29)</f>
        <v>46563</v>
      </c>
    </row>
    <row r="30" spans="1:9" x14ac:dyDescent="0.2">
      <c r="A30" s="299" t="str">
        <f>SwapsFromBasis_1M!L18</f>
        <v>GBPSB6L13Y_Quote_rh#0001</v>
      </c>
      <c r="B30" s="299" t="str">
        <f>SUBSTITUTE(_xll.qlRateHelperQuoteName(,A30),"SB6L","SB6LBASIS")</f>
        <v>GBPSB6LBASIS13Y_Quote</v>
      </c>
      <c r="C30" s="791">
        <f>_xll.qlRateHelperQuoteValue(Trigger,$A30)</f>
        <v>1E-4</v>
      </c>
      <c r="D30" s="791" t="e">
        <f ca="1">_xll.qlSwapRateHelperSpread($A30,Trigger)</f>
        <v>#NAME?</v>
      </c>
      <c r="E30" s="59" t="b">
        <v>0</v>
      </c>
      <c r="F30" s="59">
        <v>40</v>
      </c>
      <c r="G30" s="59">
        <v>1</v>
      </c>
      <c r="H30" s="947">
        <f>_xll.qlRateHelperEarliestDate(Trigger,$A30)</f>
        <v>42180</v>
      </c>
      <c r="I30" s="946">
        <f>_xll.qlRateHelperLatestDate(Trigger,$A30)</f>
        <v>46930</v>
      </c>
    </row>
    <row r="31" spans="1:9" x14ac:dyDescent="0.2">
      <c r="A31" s="299" t="str">
        <f>SwapsFromBasis_1M!L19</f>
        <v>GBPSB6L14Y_Quote_rh#0001</v>
      </c>
      <c r="B31" s="299" t="str">
        <f>SUBSTITUTE(_xll.qlRateHelperQuoteName(,A31),"SB6L","SB6LBASIS")</f>
        <v>GBPSB6LBASIS14Y_Quote</v>
      </c>
      <c r="C31" s="791">
        <f>_xll.qlRateHelperQuoteValue(Trigger,$A31)</f>
        <v>1E-4</v>
      </c>
      <c r="D31" s="791" t="e">
        <f ca="1">_xll.qlSwapRateHelperSpread($A31,Trigger)</f>
        <v>#NAME?</v>
      </c>
      <c r="E31" s="59" t="b">
        <v>0</v>
      </c>
      <c r="F31" s="59">
        <v>40</v>
      </c>
      <c r="G31" s="59">
        <v>1</v>
      </c>
      <c r="H31" s="947">
        <f>_xll.qlRateHelperEarliestDate(Trigger,$A31)</f>
        <v>42180</v>
      </c>
      <c r="I31" s="946">
        <f>_xll.qlRateHelperLatestDate(Trigger,$A31)</f>
        <v>47294</v>
      </c>
    </row>
    <row r="32" spans="1:9" x14ac:dyDescent="0.2">
      <c r="A32" s="299" t="str">
        <f>SwapsFromBasis_1M!L20</f>
        <v>GBPSB6L15Y_Quote_rh#0001</v>
      </c>
      <c r="B32" s="299" t="str">
        <f>SUBSTITUTE(_xll.qlRateHelperQuoteName(,A32),"SB6L","SB6LBASIS")</f>
        <v>GBPSB6LBASIS15Y_Quote</v>
      </c>
      <c r="C32" s="791">
        <f>_xll.qlRateHelperQuoteValue(Trigger,$A32)</f>
        <v>2.4059999999999998E-2</v>
      </c>
      <c r="D32" s="791" t="e">
        <f ca="1">_xll.qlSwapRateHelperSpread($A32,Trigger)</f>
        <v>#NAME?</v>
      </c>
      <c r="E32" s="59" t="b">
        <v>1</v>
      </c>
      <c r="F32" s="59">
        <v>40</v>
      </c>
      <c r="G32" s="59">
        <v>1</v>
      </c>
      <c r="H32" s="947">
        <f>_xll.qlRateHelperEarliestDate(Trigger,$A32)</f>
        <v>42180</v>
      </c>
      <c r="I32" s="946">
        <f>_xll.qlRateHelperLatestDate(Trigger,$A32)</f>
        <v>47659</v>
      </c>
    </row>
    <row r="33" spans="1:9" x14ac:dyDescent="0.2">
      <c r="A33" s="299" t="str">
        <f>SwapsFromBasis_1M!L21</f>
        <v>GBPSB6L16Y_Quote_rh#0001</v>
      </c>
      <c r="B33" s="299" t="str">
        <f>SUBSTITUTE(_xll.qlRateHelperQuoteName(,A33),"SB6L","SB6LBASIS")</f>
        <v>GBPSB6LBASIS16Y_Quote</v>
      </c>
      <c r="C33" s="791">
        <f>_xll.qlRateHelperQuoteValue(Trigger,$A33)</f>
        <v>1E-4</v>
      </c>
      <c r="D33" s="791" t="e">
        <f ca="1">_xll.qlSwapRateHelperSpread($A33,Trigger)</f>
        <v>#NAME?</v>
      </c>
      <c r="E33" s="59" t="b">
        <v>0</v>
      </c>
      <c r="F33" s="59">
        <v>40</v>
      </c>
      <c r="G33" s="59">
        <v>1</v>
      </c>
      <c r="H33" s="947">
        <f>_xll.qlRateHelperEarliestDate(Trigger,$A33)</f>
        <v>42180</v>
      </c>
      <c r="I33" s="946">
        <f>_xll.qlRateHelperLatestDate(Trigger,$A33)</f>
        <v>48024</v>
      </c>
    </row>
    <row r="34" spans="1:9" x14ac:dyDescent="0.2">
      <c r="A34" s="299" t="str">
        <f>SwapsFromBasis_1M!L22</f>
        <v>GBPSB6L17Y_Quote_rh#0001</v>
      </c>
      <c r="B34" s="299" t="str">
        <f>SUBSTITUTE(_xll.qlRateHelperQuoteName(,A34),"SB6L","SB6LBASIS")</f>
        <v>GBPSB6LBASIS17Y_Quote</v>
      </c>
      <c r="C34" s="791">
        <f>_xll.qlRateHelperQuoteValue(Trigger,$A34)</f>
        <v>1E-4</v>
      </c>
      <c r="D34" s="791" t="e">
        <f ca="1">_xll.qlSwapRateHelperSpread($A34,Trigger)</f>
        <v>#NAME?</v>
      </c>
      <c r="E34" s="59" t="b">
        <v>0</v>
      </c>
      <c r="F34" s="59">
        <v>40</v>
      </c>
      <c r="G34" s="59">
        <v>1</v>
      </c>
      <c r="H34" s="947">
        <f>_xll.qlRateHelperEarliestDate(Trigger,$A34)</f>
        <v>42180</v>
      </c>
      <c r="I34" s="946">
        <f>_xll.qlRateHelperLatestDate(Trigger,$A34)</f>
        <v>48390</v>
      </c>
    </row>
    <row r="35" spans="1:9" x14ac:dyDescent="0.2">
      <c r="A35" s="299" t="str">
        <f>SwapsFromBasis_1M!L23</f>
        <v>GBPSB6L18Y_Quote_rh#0001</v>
      </c>
      <c r="B35" s="299" t="str">
        <f>SUBSTITUTE(_xll.qlRateHelperQuoteName(,A35),"SB6L","SB6LBASIS")</f>
        <v>GBPSB6LBASIS18Y_Quote</v>
      </c>
      <c r="C35" s="791">
        <f>_xll.qlRateHelperQuoteValue(Trigger,$A35)</f>
        <v>1E-4</v>
      </c>
      <c r="D35" s="791" t="e">
        <f ca="1">_xll.qlSwapRateHelperSpread($A35,Trigger)</f>
        <v>#NAME?</v>
      </c>
      <c r="E35" s="59" t="b">
        <v>0</v>
      </c>
      <c r="F35" s="59">
        <v>40</v>
      </c>
      <c r="G35" s="59">
        <v>1</v>
      </c>
      <c r="H35" s="947">
        <f>_xll.qlRateHelperEarliestDate(Trigger,$A35)</f>
        <v>42180</v>
      </c>
      <c r="I35" s="946">
        <f>_xll.qlRateHelperLatestDate(Trigger,$A35)</f>
        <v>48757</v>
      </c>
    </row>
    <row r="36" spans="1:9" ht="11.25" customHeight="1" x14ac:dyDescent="0.2">
      <c r="A36" s="299" t="str">
        <f>SwapsFromBasis_1M!L24</f>
        <v>GBPSB6L19Y_Quote_rh#0001</v>
      </c>
      <c r="B36" s="299" t="str">
        <f>SUBSTITUTE(_xll.qlRateHelperQuoteName(,A36),"SB6L","SB6LBASIS")</f>
        <v>GBPSB6LBASIS19Y_Quote</v>
      </c>
      <c r="C36" s="791">
        <f>_xll.qlRateHelperQuoteValue(Trigger,$A36)</f>
        <v>1E-4</v>
      </c>
      <c r="D36" s="791" t="e">
        <f ca="1">_xll.qlSwapRateHelperSpread($A36,Trigger)</f>
        <v>#NAME?</v>
      </c>
      <c r="E36" s="59" t="b">
        <v>0</v>
      </c>
      <c r="F36" s="59">
        <v>40</v>
      </c>
      <c r="G36" s="59">
        <v>1</v>
      </c>
      <c r="H36" s="947">
        <f>_xll.qlRateHelperEarliestDate(Trigger,$A36)</f>
        <v>42180</v>
      </c>
      <c r="I36" s="946">
        <f>_xll.qlRateHelperLatestDate(Trigger,$A36)</f>
        <v>49121</v>
      </c>
    </row>
    <row r="37" spans="1:9" x14ac:dyDescent="0.2">
      <c r="A37" s="299" t="str">
        <f>SwapsFromBasis_1M!L25</f>
        <v>GBPSB6L20Y_Quote_rh#0001</v>
      </c>
      <c r="B37" s="299" t="str">
        <f>SUBSTITUTE(_xll.qlRateHelperQuoteName(,A37),"SB6L","SB6LBASIS")</f>
        <v>GBPSB6LBASIS20Y_Quote</v>
      </c>
      <c r="C37" s="791">
        <f>_xll.qlRateHelperQuoteValue(Trigger,$A37)</f>
        <v>2.452E-2</v>
      </c>
      <c r="D37" s="791" t="e">
        <f ca="1">_xll.qlSwapRateHelperSpread($A37,Trigger)</f>
        <v>#NAME?</v>
      </c>
      <c r="E37" s="59" t="b">
        <v>1</v>
      </c>
      <c r="F37" s="59">
        <v>40</v>
      </c>
      <c r="G37" s="59">
        <v>1</v>
      </c>
      <c r="H37" s="947">
        <f>_xll.qlRateHelperEarliestDate(Trigger,$A37)</f>
        <v>42180</v>
      </c>
      <c r="I37" s="946">
        <f>_xll.qlRateHelperLatestDate(Trigger,$A37)</f>
        <v>49485</v>
      </c>
    </row>
    <row r="38" spans="1:9" x14ac:dyDescent="0.2">
      <c r="A38" s="299" t="str">
        <f>SwapsFromBasis_1M!L26</f>
        <v>GBPSB6L21Y_Quote_rh#0001</v>
      </c>
      <c r="B38" s="299" t="str">
        <f>SUBSTITUTE(_xll.qlRateHelperQuoteName(,A38),"SB6L","SB6LBASIS")</f>
        <v>GBPSB6LBASIS21Y_Quote</v>
      </c>
      <c r="C38" s="791">
        <f>_xll.qlRateHelperQuoteValue(Trigger,$A38)</f>
        <v>1E-4</v>
      </c>
      <c r="D38" s="791" t="e">
        <f ca="1">_xll.qlSwapRateHelperSpread($A38,Trigger)</f>
        <v>#NAME?</v>
      </c>
      <c r="E38" s="59" t="b">
        <v>0</v>
      </c>
      <c r="F38" s="59">
        <v>40</v>
      </c>
      <c r="G38" s="59">
        <v>1</v>
      </c>
      <c r="H38" s="947">
        <f>_xll.qlRateHelperEarliestDate(Trigger,$A38)</f>
        <v>42180</v>
      </c>
      <c r="I38" s="946">
        <f>_xll.qlRateHelperLatestDate(Trigger,$A38)</f>
        <v>49851</v>
      </c>
    </row>
    <row r="39" spans="1:9" x14ac:dyDescent="0.2">
      <c r="A39" s="299" t="str">
        <f>SwapsFromBasis_1M!L27</f>
        <v>GBPSB6L22Y_Quote_rh#0001</v>
      </c>
      <c r="B39" s="299" t="str">
        <f>SUBSTITUTE(_xll.qlRateHelperQuoteName(,A39),"SB6L","SB6LBASIS")</f>
        <v>GBPSB6LBASIS22Y_Quote</v>
      </c>
      <c r="C39" s="791">
        <f>_xll.qlRateHelperQuoteValue(Trigger,$A39)</f>
        <v>1E-4</v>
      </c>
      <c r="D39" s="791" t="e">
        <f ca="1">_xll.qlSwapRateHelperSpread($A39,Trigger)</f>
        <v>#NAME?</v>
      </c>
      <c r="E39" s="59" t="b">
        <v>0</v>
      </c>
      <c r="F39" s="59">
        <v>40</v>
      </c>
      <c r="G39" s="59">
        <v>1</v>
      </c>
      <c r="H39" s="947">
        <f>_xll.qlRateHelperEarliestDate(Trigger,$A39)</f>
        <v>42180</v>
      </c>
      <c r="I39" s="946">
        <f>_xll.qlRateHelperLatestDate(Trigger,$A39)</f>
        <v>50216</v>
      </c>
    </row>
    <row r="40" spans="1:9" x14ac:dyDescent="0.2">
      <c r="A40" s="299" t="str">
        <f>SwapsFromBasis_1M!L28</f>
        <v>GBPSB6L23Y_Quote_rh#0001</v>
      </c>
      <c r="B40" s="299" t="str">
        <f>SUBSTITUTE(_xll.qlRateHelperQuoteName(,A40),"SB6L","SB6LBASIS")</f>
        <v>GBPSB6LBASIS23Y_Quote</v>
      </c>
      <c r="C40" s="791">
        <f>_xll.qlRateHelperQuoteValue(Trigger,$A40)</f>
        <v>1E-4</v>
      </c>
      <c r="D40" s="791" t="e">
        <f ca="1">_xll.qlSwapRateHelperSpread($A40,Trigger)</f>
        <v>#NAME?</v>
      </c>
      <c r="E40" s="59" t="b">
        <v>0</v>
      </c>
      <c r="F40" s="59">
        <v>40</v>
      </c>
      <c r="G40" s="59">
        <v>1</v>
      </c>
      <c r="H40" s="947">
        <f>_xll.qlRateHelperEarliestDate(Trigger,$A40)</f>
        <v>42180</v>
      </c>
      <c r="I40" s="946">
        <f>_xll.qlRateHelperLatestDate(Trigger,$A40)</f>
        <v>50581</v>
      </c>
    </row>
    <row r="41" spans="1:9" x14ac:dyDescent="0.2">
      <c r="A41" s="299" t="str">
        <f>SwapsFromBasis_1M!L29</f>
        <v>GBPSB6L24Y_Quote_rh#0001</v>
      </c>
      <c r="B41" s="299" t="str">
        <f>SUBSTITUTE(_xll.qlRateHelperQuoteName(,A41),"SB6L","SB6LBASIS")</f>
        <v>GBPSB6LBASIS24Y_Quote</v>
      </c>
      <c r="C41" s="791">
        <f>_xll.qlRateHelperQuoteValue(Trigger,$A41)</f>
        <v>1E-4</v>
      </c>
      <c r="D41" s="791" t="e">
        <f ca="1">_xll.qlSwapRateHelperSpread($A41,Trigger)</f>
        <v>#NAME?</v>
      </c>
      <c r="E41" s="59" t="b">
        <v>0</v>
      </c>
      <c r="F41" s="59">
        <v>40</v>
      </c>
      <c r="G41" s="59">
        <v>1</v>
      </c>
      <c r="H41" s="947">
        <f>_xll.qlRateHelperEarliestDate(Trigger,$A41)</f>
        <v>42180</v>
      </c>
      <c r="I41" s="946">
        <f>_xll.qlRateHelperLatestDate(Trigger,$A41)</f>
        <v>50948</v>
      </c>
    </row>
    <row r="42" spans="1:9" x14ac:dyDescent="0.2">
      <c r="A42" s="299" t="str">
        <f>SwapsFromBasis_1M!L30</f>
        <v>GBPSB6L25Y_Quote_rh#0001</v>
      </c>
      <c r="B42" s="299" t="str">
        <f>SUBSTITUTE(_xll.qlRateHelperQuoteName(,A42),"SB6L","SB6LBASIS")</f>
        <v>GBPSB6LBASIS25Y_Quote</v>
      </c>
      <c r="C42" s="791">
        <f>_xll.qlRateHelperQuoteValue(Trigger,$A42)</f>
        <v>2.4479999999999998E-2</v>
      </c>
      <c r="D42" s="791" t="e">
        <f ca="1">_xll.qlSwapRateHelperSpread($A42,Trigger)</f>
        <v>#NAME?</v>
      </c>
      <c r="E42" s="59" t="b">
        <v>1</v>
      </c>
      <c r="F42" s="59">
        <v>40</v>
      </c>
      <c r="G42" s="59">
        <v>1</v>
      </c>
      <c r="H42" s="947">
        <f>_xll.qlRateHelperEarliestDate(Trigger,$A42)</f>
        <v>42180</v>
      </c>
      <c r="I42" s="946">
        <f>_xll.qlRateHelperLatestDate(Trigger,$A42)</f>
        <v>51312</v>
      </c>
    </row>
    <row r="43" spans="1:9" x14ac:dyDescent="0.2">
      <c r="A43" s="299" t="str">
        <f>SwapsFromBasis_1M!L31</f>
        <v>GBPSB6L26Y_Quote_rh#0001</v>
      </c>
      <c r="B43" s="299" t="str">
        <f>SUBSTITUTE(_xll.qlRateHelperQuoteName(,A43),"SB6L","SB6LBASIS")</f>
        <v>GBPSB6LBASIS26Y_Quote</v>
      </c>
      <c r="C43" s="791">
        <f>_xll.qlRateHelperQuoteValue(Trigger,$A43)</f>
        <v>1E-4</v>
      </c>
      <c r="D43" s="791" t="e">
        <f ca="1">_xll.qlSwapRateHelperSpread($A43,Trigger)</f>
        <v>#NAME?</v>
      </c>
      <c r="E43" s="59" t="b">
        <v>0</v>
      </c>
      <c r="F43" s="59">
        <v>40</v>
      </c>
      <c r="G43" s="59">
        <v>1</v>
      </c>
      <c r="H43" s="947">
        <f>_xll.qlRateHelperEarliestDate(Trigger,$A43)</f>
        <v>42180</v>
      </c>
      <c r="I43" s="946">
        <f>_xll.qlRateHelperLatestDate(Trigger,$A43)</f>
        <v>51677</v>
      </c>
    </row>
    <row r="44" spans="1:9" x14ac:dyDescent="0.2">
      <c r="A44" s="299" t="str">
        <f>SwapsFromBasis_1M!L32</f>
        <v>GBPSB6L27Y_Quote_rh#0001</v>
      </c>
      <c r="B44" s="299" t="str">
        <f>SUBSTITUTE(_xll.qlRateHelperQuoteName(,A44),"SB6L","SB6LBASIS")</f>
        <v>GBPSB6LBASIS27Y_Quote</v>
      </c>
      <c r="C44" s="791">
        <f>_xll.qlRateHelperQuoteValue(Trigger,$A44)</f>
        <v>1E-4</v>
      </c>
      <c r="D44" s="791" t="e">
        <f ca="1">_xll.qlSwapRateHelperSpread($A44,Trigger)</f>
        <v>#NAME?</v>
      </c>
      <c r="E44" s="59" t="b">
        <v>0</v>
      </c>
      <c r="F44" s="59">
        <v>40</v>
      </c>
      <c r="G44" s="59">
        <v>1</v>
      </c>
      <c r="H44" s="947">
        <f>_xll.qlRateHelperEarliestDate(Trigger,$A44)</f>
        <v>42180</v>
      </c>
      <c r="I44" s="946">
        <f>_xll.qlRateHelperLatestDate(Trigger,$A44)</f>
        <v>52042</v>
      </c>
    </row>
    <row r="45" spans="1:9" x14ac:dyDescent="0.2">
      <c r="A45" s="299" t="str">
        <f>SwapsFromBasis_1M!L33</f>
        <v>GBPSB6L28Y_Quote_rh#0001</v>
      </c>
      <c r="B45" s="299" t="str">
        <f>SUBSTITUTE(_xll.qlRateHelperQuoteName(,A45),"SB6L","SB6LBASIS")</f>
        <v>GBPSB6LBASIS28Y_Quote</v>
      </c>
      <c r="C45" s="791">
        <f>_xll.qlRateHelperQuoteValue(Trigger,$A45)</f>
        <v>1E-4</v>
      </c>
      <c r="D45" s="791" t="e">
        <f ca="1">_xll.qlSwapRateHelperSpread($A45,Trigger)</f>
        <v>#NAME?</v>
      </c>
      <c r="E45" s="59" t="b">
        <v>0</v>
      </c>
      <c r="F45" s="59">
        <v>40</v>
      </c>
      <c r="G45" s="59">
        <v>1</v>
      </c>
      <c r="H45" s="947">
        <f>_xll.qlRateHelperEarliestDate(Trigger,$A45)</f>
        <v>42180</v>
      </c>
      <c r="I45" s="946">
        <f>_xll.qlRateHelperLatestDate(Trigger,$A45)</f>
        <v>52407</v>
      </c>
    </row>
    <row r="46" spans="1:9" x14ac:dyDescent="0.2">
      <c r="A46" s="299" t="str">
        <f>SwapsFromBasis_1M!L34</f>
        <v>GBPSB6L29Y_Quote_rh#0001</v>
      </c>
      <c r="B46" s="299" t="str">
        <f>SUBSTITUTE(_xll.qlRateHelperQuoteName(,A46),"SB6L","SB6LBASIS")</f>
        <v>GBPSB6LBASIS29Y_Quote</v>
      </c>
      <c r="C46" s="791">
        <f>_xll.qlRateHelperQuoteValue(Trigger,$A46)</f>
        <v>1E-4</v>
      </c>
      <c r="D46" s="791" t="e">
        <f ca="1">_xll.qlSwapRateHelperSpread($A46,Trigger)</f>
        <v>#NAME?</v>
      </c>
      <c r="E46" s="59" t="b">
        <v>0</v>
      </c>
      <c r="F46" s="59">
        <v>40</v>
      </c>
      <c r="G46" s="59">
        <v>1</v>
      </c>
      <c r="H46" s="947">
        <f>_xll.qlRateHelperEarliestDate(Trigger,$A46)</f>
        <v>42180</v>
      </c>
      <c r="I46" s="946">
        <f>_xll.qlRateHelperLatestDate(Trigger,$A46)</f>
        <v>52775</v>
      </c>
    </row>
    <row r="47" spans="1:9" x14ac:dyDescent="0.2">
      <c r="A47" s="299" t="str">
        <f>SwapsFromBasis_1M!L35</f>
        <v>GBPSB6L30Y_Quote_rh#0001</v>
      </c>
      <c r="B47" s="299" t="str">
        <f>SUBSTITUTE(_xll.qlRateHelperQuoteName(,A47),"SB6L","SB6LBASIS")</f>
        <v>GBPSB6LBASIS30Y_Quote</v>
      </c>
      <c r="C47" s="791">
        <f>_xll.qlRateHelperQuoteValue(Trigger,$A47)</f>
        <v>2.4300000000000002E-2</v>
      </c>
      <c r="D47" s="791" t="e">
        <f ca="1">_xll.qlSwapRateHelperSpread($A47,Trigger)</f>
        <v>#NAME?</v>
      </c>
      <c r="E47" s="59" t="b">
        <v>1</v>
      </c>
      <c r="F47" s="59">
        <v>40</v>
      </c>
      <c r="G47" s="59">
        <v>1</v>
      </c>
      <c r="H47" s="947">
        <f>_xll.qlRateHelperEarliestDate(Trigger,$A47)</f>
        <v>42180</v>
      </c>
      <c r="I47" s="946">
        <f>_xll.qlRateHelperLatestDate(Trigger,$A47)</f>
        <v>53139</v>
      </c>
    </row>
    <row r="48" spans="1:9" x14ac:dyDescent="0.2">
      <c r="A48" s="299" t="str">
        <f>SwapsFromBasis_1M!L36</f>
        <v>GBPSB6L35Y_Quote_rh#0001</v>
      </c>
      <c r="B48" s="299" t="str">
        <f>SUBSTITUTE(_xll.qlRateHelperQuoteName(,A48),"SB6L","SB6LBASIS")</f>
        <v>GBPSB6LBASIS35Y_Quote</v>
      </c>
      <c r="C48" s="791">
        <f>_xll.qlRateHelperQuoteValue(Trigger,$A48)</f>
        <v>1E-4</v>
      </c>
      <c r="D48" s="791" t="e">
        <f ca="1">_xll.qlSwapRateHelperSpread($A48,Trigger)</f>
        <v>#NAME?</v>
      </c>
      <c r="E48" s="59" t="b">
        <v>0</v>
      </c>
      <c r="F48" s="59">
        <v>40</v>
      </c>
      <c r="G48" s="59">
        <v>1</v>
      </c>
      <c r="H48" s="947">
        <f>_xll.qlRateHelperEarliestDate(Trigger,$A48)</f>
        <v>42180</v>
      </c>
      <c r="I48" s="946">
        <f>_xll.qlRateHelperLatestDate(Trigger,$A48)</f>
        <v>54966</v>
      </c>
    </row>
    <row r="49" spans="1:9" x14ac:dyDescent="0.2">
      <c r="A49" s="299" t="str">
        <f>SwapsFromBasis_1M!L37</f>
        <v>GBPSB6L40Y_Quote_rh#0001</v>
      </c>
      <c r="B49" s="299" t="str">
        <f>SUBSTITUTE(_xll.qlRateHelperQuoteName(,A49),"SB6L","SB6LBASIS")</f>
        <v>GBPSB6LBASIS40Y_Quote</v>
      </c>
      <c r="C49" s="791">
        <f>_xll.qlRateHelperQuoteValue(Trigger,$A49)</f>
        <v>2.366E-2</v>
      </c>
      <c r="D49" s="791" t="e">
        <f ca="1">_xll.qlSwapRateHelperSpread($A49,Trigger)</f>
        <v>#NAME?</v>
      </c>
      <c r="E49" s="59" t="b">
        <v>1</v>
      </c>
      <c r="F49" s="59">
        <v>40</v>
      </c>
      <c r="G49" s="59">
        <v>1</v>
      </c>
      <c r="H49" s="947">
        <f>_xll.qlRateHelperEarliestDate(Trigger,$A49)</f>
        <v>42180</v>
      </c>
      <c r="I49" s="946">
        <f>_xll.qlRateHelperLatestDate(Trigger,$A49)</f>
        <v>56790</v>
      </c>
    </row>
    <row r="50" spans="1:9" x14ac:dyDescent="0.2">
      <c r="A50" s="299" t="str">
        <f>SwapsFromBasis_1M!L38</f>
        <v>GBPSB6L50Y_Quote_rh#0001</v>
      </c>
      <c r="B50" s="299" t="str">
        <f>SUBSTITUTE(_xll.qlRateHelperQuoteName(,A50),"SB6L","SB6LBASIS")</f>
        <v>GBPSB6LBASIS50Y_Quote</v>
      </c>
      <c r="C50" s="791">
        <f>_xll.qlRateHelperQuoteValue(Trigger,$A50)</f>
        <v>2.3230000000000001E-2</v>
      </c>
      <c r="D50" s="791" t="e">
        <f ca="1">_xll.qlSwapRateHelperSpread($A50,Trigger)</f>
        <v>#NAME?</v>
      </c>
      <c r="E50" s="59" t="b">
        <v>1</v>
      </c>
      <c r="F50" s="59">
        <v>40</v>
      </c>
      <c r="G50" s="59">
        <v>1</v>
      </c>
      <c r="H50" s="947">
        <f>_xll.qlRateHelperEarliestDate(Trigger,$A50)</f>
        <v>42180</v>
      </c>
      <c r="I50" s="946">
        <f>_xll.qlRateHelperLatestDate(Trigger,$A50)</f>
        <v>60443</v>
      </c>
    </row>
    <row r="51" spans="1:9" x14ac:dyDescent="0.2">
      <c r="A51" s="299" t="str">
        <f>SwapsFromBasis_1M!L39</f>
        <v>GBPSB6L60Y_Quote_rh#0001</v>
      </c>
      <c r="B51" s="299" t="str">
        <f>SUBSTITUTE(_xll.qlRateHelperQuoteName(,A51),"SB6L","SB6LBASIS")</f>
        <v>GBPSB6LBASIS60Y_Quote</v>
      </c>
      <c r="C51" s="791">
        <f>_xll.qlRateHelperQuoteValue(Trigger,$A51)</f>
        <v>2.3189999999999999E-2</v>
      </c>
      <c r="D51" s="791" t="e">
        <f ca="1">_xll.qlSwapRateHelperSpread($A51,Trigger)</f>
        <v>#NAME?</v>
      </c>
      <c r="E51" s="59" t="b">
        <v>1</v>
      </c>
      <c r="F51" s="59">
        <v>40</v>
      </c>
      <c r="G51" s="59">
        <v>1</v>
      </c>
      <c r="H51" s="947">
        <f>_xll.qlRateHelperEarliestDate(Trigger,$A51)</f>
        <v>42180</v>
      </c>
      <c r="I51" s="946">
        <f>_xll.qlRateHelperLatestDate(Trigger,$A51)</f>
        <v>64095</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30" t="s">
        <v>360</v>
      </c>
      <c r="B1" s="1931"/>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GBP1MD_SYNTH1M_Quote_rh</v>
      </c>
      <c r="E2" s="776" t="str">
        <f>SUBSTITUTE(_xll.qlRateHelperQuoteName(,D2),"SB6L","SB6LBASIS")</f>
        <v>GBP1MD_SYNTH1M_Quote</v>
      </c>
      <c r="F2" s="775">
        <f>_xll.qlRateHelperRate(,$D2)</f>
        <v>5.097E-3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0.99955333932094081</v>
      </c>
      <c r="M2" s="1451"/>
    </row>
    <row r="3" spans="1:13" x14ac:dyDescent="0.2">
      <c r="A3" s="780" t="s">
        <v>353</v>
      </c>
      <c r="B3" s="781">
        <v>0</v>
      </c>
      <c r="D3" s="776" t="str">
        <v>GBP2X1S_Quote_rh</v>
      </c>
      <c r="E3" s="776" t="str">
        <f>SUBSTITUTE(_xll.qlRateHelperQuoteName(,D3),"SB6L","SB6LBASIS")</f>
        <v>GBP2X1S_Quote</v>
      </c>
      <c r="F3" s="775">
        <f>_xll.qlRateHelperRate(,$D3)</f>
        <v>5.1124999999999999E-3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0.99914635537695307</v>
      </c>
      <c r="M3" s="1451"/>
    </row>
    <row r="4" spans="1:13" x14ac:dyDescent="0.2">
      <c r="A4" s="780" t="s">
        <v>352</v>
      </c>
      <c r="B4" s="781">
        <v>1</v>
      </c>
      <c r="D4" s="776" t="str">
        <v>GBP3X1S_Quote_rh</v>
      </c>
      <c r="E4" s="776" t="str">
        <f>SUBSTITUTE(_xll.qlRateHelperQuoteName(,D4),"SB6L","SB6LBASIS")</f>
        <v>GBP3X1S_Quote</v>
      </c>
      <c r="F4" s="775">
        <f>_xll.qlRateHelperRate(,$D4)</f>
        <v>5.1749999999999999E-3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0.99869735939738169</v>
      </c>
      <c r="M4" s="1451"/>
    </row>
    <row r="5" spans="1:13" x14ac:dyDescent="0.2">
      <c r="A5" s="780" t="s">
        <v>351</v>
      </c>
      <c r="B5" s="779" t="s">
        <v>350</v>
      </c>
      <c r="D5" s="776" t="str">
        <v>GBP4X1S_Quote_rh</v>
      </c>
      <c r="E5" s="776" t="str">
        <f>SUBSTITUTE(_xll.qlRateHelperQuoteName(,D5),"SB6L","SB6LBASIS")</f>
        <v>GBP4X1S_Quote</v>
      </c>
      <c r="F5" s="775">
        <f>_xll.qlRateHelperRate(,$D5)</f>
        <v>5.275000000000001E-3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0.99822559526303278</v>
      </c>
      <c r="M5" s="1451"/>
    </row>
    <row r="6" spans="1:13" x14ac:dyDescent="0.2">
      <c r="D6" s="776" t="str">
        <v>GBP5X1S_Quote_rh</v>
      </c>
      <c r="E6" s="776" t="str">
        <f>SUBSTITUTE(_xll.qlRateHelperQuoteName(,D6),"SB6L","SB6LBASIS")</f>
        <v>GBP5X1S_Quote</v>
      </c>
      <c r="F6" s="775">
        <f>_xll.qlRateHelperRate(,$D6)</f>
        <v>5.3749999999999996E-3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0.99775202649333161</v>
      </c>
      <c r="M6" s="1451"/>
    </row>
    <row r="7" spans="1:13" x14ac:dyDescent="0.2">
      <c r="D7" s="776" t="str">
        <v>GBP6X1S_Quote_rh</v>
      </c>
      <c r="E7" s="776" t="str">
        <f>SUBSTITUTE(_xll.qlRateHelperQuoteName(,D7),"SB6L","SB6LBASIS")</f>
        <v>GBP6X1S_Quote</v>
      </c>
      <c r="F7" s="775">
        <f>_xll.qlRateHelperRate(,$D7)</f>
        <v>5.5000000000000005E-3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0.99719015320624893</v>
      </c>
      <c r="M7" s="1451"/>
    </row>
    <row r="8" spans="1:13" x14ac:dyDescent="0.2">
      <c r="D8" s="776" t="str">
        <v>GBP7X1S_Quote_rh</v>
      </c>
      <c r="E8" s="776" t="str">
        <f>SUBSTITUTE(_xll.qlRateHelperQuoteName(,D8),"SB6L","SB6LBASIS")</f>
        <v>GBP7X1S_Quote</v>
      </c>
      <c r="F8" s="775">
        <f>_xll.qlRateHelperRate(,$D8)</f>
        <v>5.6375000000000001E-3</v>
      </c>
      <c r="G8" s="775" t="str">
        <f ca="1">IF(ISERROR(_xll.qlSwapRateHelperSpread($D8)),IF(ISERROR(_xll.qlFuturesRateHelperConvexityAdjustment($D8)),"--",_xll.qlFuturesRateHelperConvexityAdjustment($D8)),_xll.qlSwapRateHelperSpread($D8))</f>
        <v>--</v>
      </c>
      <c r="H8" s="1474">
        <f>_xll.qlRateHelperEarliestDate(,$D8)</f>
        <v>42180</v>
      </c>
      <c r="I8" s="1473">
        <f>_xll.qlRateHelperLatestDate(,$D8)</f>
        <v>42394</v>
      </c>
      <c r="J8" s="772">
        <v>0.9967056585445041</v>
      </c>
      <c r="M8" s="1451"/>
    </row>
    <row r="9" spans="1:13" x14ac:dyDescent="0.2">
      <c r="D9" s="776" t="str">
        <v>GBP8X1S_Quote_rh</v>
      </c>
      <c r="E9" s="776" t="str">
        <f>SUBSTITUTE(_xll.qlRateHelperQuoteName(,D9),"SB6L","SB6LBASIS")</f>
        <v>GBP8X1S_Quote</v>
      </c>
      <c r="F9" s="775">
        <f>_xll.qlRateHelperRate(,$D9)</f>
        <v>5.8125000000000008E-3</v>
      </c>
      <c r="G9" s="775" t="str">
        <f ca="1">IF(ISERROR(_xll.qlSwapRateHelperSpread($D9)),IF(ISERROR(_xll.qlFuturesRateHelperConvexityAdjustment($D9)),"--",_xll.qlFuturesRateHelperConvexityAdjustment($D9)),_xll.qlSwapRateHelperSpread($D9))</f>
        <v>--</v>
      </c>
      <c r="H9" s="1474">
        <f>_xll.qlRateHelperEarliestDate(,$D9)</f>
        <v>42180</v>
      </c>
      <c r="I9" s="1473">
        <f>_xll.qlRateHelperLatestDate(,$D9)</f>
        <v>42425</v>
      </c>
      <c r="J9" s="772">
        <v>0.99611366541424595</v>
      </c>
      <c r="M9" s="1451"/>
    </row>
    <row r="10" spans="1:13" x14ac:dyDescent="0.2">
      <c r="D10" s="776" t="str">
        <v>GBP9X1S_Quote_rh</v>
      </c>
      <c r="E10" s="776" t="str">
        <f>SUBSTITUTE(_xll.qlRateHelperQuoteName(,D10),"SB6L","SB6LBASIS")</f>
        <v>GBP9X1S_Quote</v>
      </c>
      <c r="F10" s="775">
        <f>_xll.qlRateHelperRate(,$D10)</f>
        <v>6.0125000000000005E-3</v>
      </c>
      <c r="G10" s="775" t="str">
        <f ca="1">IF(ISERROR(_xll.qlSwapRateHelperSpread($D10)),IF(ISERROR(_xll.qlFuturesRateHelperConvexityAdjustment($D10)),"--",_xll.qlFuturesRateHelperConvexityAdjustment($D10)),_xll.qlSwapRateHelperSpread($D10))</f>
        <v>--</v>
      </c>
      <c r="H10" s="1474">
        <f>_xll.qlRateHelperEarliestDate(,$D10)</f>
        <v>42180</v>
      </c>
      <c r="I10" s="1473">
        <f>_xll.qlRateHelperLatestDate(,$D10)</f>
        <v>42458</v>
      </c>
      <c r="J10" s="772">
        <v>0.99544153521310663</v>
      </c>
      <c r="M10" s="1451"/>
    </row>
    <row r="11" spans="1:13" x14ac:dyDescent="0.2">
      <c r="D11" s="776" t="str">
        <v>GBP10X1S_Quote_rh</v>
      </c>
      <c r="E11" s="776" t="str">
        <f>SUBSTITUTE(_xll.qlRateHelperQuoteName(,D11),"SB6L","SB6LBASIS")</f>
        <v>GBP10X1S_Quote</v>
      </c>
      <c r="F11" s="775">
        <f>_xll.qlRateHelperRate(,$D11)</f>
        <v>6.1874999999999994E-3</v>
      </c>
      <c r="G11" s="775" t="str">
        <f ca="1">IF(ISERROR(_xll.qlSwapRateHelperSpread($D11)),IF(ISERROR(_xll.qlFuturesRateHelperConvexityAdjustment($D11)),"--",_xll.qlFuturesRateHelperConvexityAdjustment($D11)),_xll.qlSwapRateHelperSpread($D11))</f>
        <v>--</v>
      </c>
      <c r="H11" s="1474">
        <f>_xll.qlRateHelperEarliestDate(,$D11)</f>
        <v>42180</v>
      </c>
      <c r="I11" s="1473">
        <f>_xll.qlRateHelperLatestDate(,$D11)</f>
        <v>42485</v>
      </c>
      <c r="J11" s="772">
        <v>0.99485626216602041</v>
      </c>
      <c r="M11" s="1451"/>
    </row>
    <row r="12" spans="1:13" x14ac:dyDescent="0.2">
      <c r="D12" s="776" t="str">
        <v>GBP11X1S_Quote_rh</v>
      </c>
      <c r="E12" s="776" t="str">
        <f>SUBSTITUTE(_xll.qlRateHelperQuoteName(,D12),"SB6L","SB6LBASIS")</f>
        <v>GBP11X1S_Quote</v>
      </c>
      <c r="F12" s="775">
        <f>_xll.qlRateHelperRate(,$D12)</f>
        <v>6.3874999999999991E-3</v>
      </c>
      <c r="G12" s="775" t="str">
        <f ca="1">IF(ISERROR(_xll.qlSwapRateHelperSpread($D12)),IF(ISERROR(_xll.qlFuturesRateHelperConvexityAdjustment($D12)),"--",_xll.qlFuturesRateHelperConvexityAdjustment($D12)),_xll.qlSwapRateHelperSpread($D12))</f>
        <v>--</v>
      </c>
      <c r="H12" s="1474">
        <f>_xll.qlRateHelperEarliestDate(,$D12)</f>
        <v>42180</v>
      </c>
      <c r="I12" s="1473">
        <f>_xll.qlRateHelperLatestDate(,$D12)</f>
        <v>42515</v>
      </c>
      <c r="J12" s="772">
        <v>0.99417171215353972</v>
      </c>
      <c r="M12" s="1451"/>
    </row>
    <row r="13" spans="1:13" x14ac:dyDescent="0.2">
      <c r="D13" s="776" t="str">
        <v>GBP12X1S_Quote_rh</v>
      </c>
      <c r="E13" s="776" t="str">
        <f>SUBSTITUTE(_xll.qlRateHelperQuoteName(,D13),"SB6L","SB6LBASIS")</f>
        <v>GBP12X1S_Quote</v>
      </c>
      <c r="F13" s="775">
        <f>_xll.qlRateHelperRate(,$D13)</f>
        <v>6.6250000000000007E-3</v>
      </c>
      <c r="G13" s="775" t="str">
        <f ca="1">IF(ISERROR(_xll.qlSwapRateHelperSpread($D13)),IF(ISERROR(_xll.qlFuturesRateHelperConvexityAdjustment($D13)),"--",_xll.qlFuturesRateHelperConvexityAdjustment($D13)),_xll.qlSwapRateHelperSpread($D13))</f>
        <v>--</v>
      </c>
      <c r="H13" s="1474">
        <f>_xll.qlRateHelperEarliestDate(,$D13)</f>
        <v>42180</v>
      </c>
      <c r="I13" s="1473">
        <f>_xll.qlRateHelperLatestDate(,$D13)</f>
        <v>42548</v>
      </c>
      <c r="J13" s="772">
        <v>0.99336491052328979</v>
      </c>
      <c r="M13" s="1451"/>
    </row>
    <row r="14" spans="1:13" x14ac:dyDescent="0.2">
      <c r="D14" s="776" t="str">
        <v>GBPSB6L2Y_Quote_rh</v>
      </c>
      <c r="E14" s="776" t="str">
        <f>SUBSTITUTE(_xll.qlRateHelperQuoteName(,D14),"SB6L","SB6LBASIS")</f>
        <v>GBPSB6LBASIS2Y_Quote</v>
      </c>
      <c r="F14" s="775">
        <f>_xll.qlRateHelperRate(,$D14)</f>
        <v>1.163E-2</v>
      </c>
      <c r="G14" s="775" t="str">
        <f ca="1">IF(ISERROR(_xll.qlSwapRateHelperSpread($D14)),IF(ISERROR(_xll.qlFuturesRateHelperConvexityAdjustment($D14)),"--",_xll.qlFuturesRateHelperConvexityAdjustment($D14)),_xll.qlSwapRateHelperSpread($D14))</f>
        <v>--</v>
      </c>
      <c r="H14" s="1474">
        <f>_xll.qlRateHelperEarliestDate(,$D14)</f>
        <v>42180</v>
      </c>
      <c r="I14" s="1473">
        <f>_xll.qlRateHelperLatestDate(,$D14)</f>
        <v>42912</v>
      </c>
      <c r="J14" s="772">
        <v>0.97930510742995058</v>
      </c>
      <c r="M14" s="1451"/>
    </row>
    <row r="15" spans="1:13" x14ac:dyDescent="0.2">
      <c r="D15" s="776" t="str">
        <v>GBPSB6L3Y_Quote_rh</v>
      </c>
      <c r="E15" s="776" t="str">
        <f>SUBSTITUTE(_xll.qlRateHelperQuoteName(,D15),"SB6L","SB6LBASIS")</f>
        <v>GBPSB6LBASIS3Y_Quote</v>
      </c>
      <c r="F15" s="775">
        <f>_xll.qlRateHelperRate(,$D15)</f>
        <v>1.4250000000000001E-2</v>
      </c>
      <c r="G15" s="775" t="str">
        <f ca="1">IF(ISERROR(_xll.qlSwapRateHelperSpread($D15)),IF(ISERROR(_xll.qlFuturesRateHelperConvexityAdjustment($D15)),"--",_xll.qlFuturesRateHelperConvexityAdjustment($D15)),_xll.qlSwapRateHelperSpread($D15))</f>
        <v>--</v>
      </c>
      <c r="H15" s="1474">
        <f>_xll.qlRateHelperEarliestDate(,$D15)</f>
        <v>42180</v>
      </c>
      <c r="I15" s="1473">
        <f>_xll.qlRateHelperLatestDate(,$D15)</f>
        <v>43276</v>
      </c>
      <c r="J15" s="772">
        <v>0.96150112915518438</v>
      </c>
      <c r="M15" s="1451"/>
    </row>
    <row r="16" spans="1:13" x14ac:dyDescent="0.2">
      <c r="D16" s="776" t="str">
        <v>GBPSB6L4Y_Quote_rh</v>
      </c>
      <c r="E16" s="776" t="str">
        <f>SUBSTITUTE(_xll.qlRateHelperQuoteName(,D16),"SB6L","SB6LBASIS")</f>
        <v>GBPSB6LBASIS4Y_Quote</v>
      </c>
      <c r="F16" s="775">
        <f>_xll.qlRateHelperRate(,$D16)</f>
        <v>1.626E-2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43641</v>
      </c>
      <c r="J16" s="772">
        <v>0.94150806667913844</v>
      </c>
      <c r="M16" s="1451"/>
    </row>
    <row r="17" spans="4:13" x14ac:dyDescent="0.2">
      <c r="D17" s="776" t="str">
        <v>GBPSB6L5Y_Quote_rh</v>
      </c>
      <c r="E17" s="776" t="str">
        <f>SUBSTITUTE(_xll.qlRateHelperQuoteName(,D17),"SB6L","SB6LBASIS")</f>
        <v>GBPSB6LBASIS5Y_Quote</v>
      </c>
      <c r="F17" s="775">
        <f>_xll.qlRateHelperRate(,$D17)</f>
        <v>1.7839999999999998E-2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44007</v>
      </c>
      <c r="J17" s="772">
        <v>0.92015682512185493</v>
      </c>
      <c r="M17" s="1451"/>
    </row>
    <row r="18" spans="4:13" x14ac:dyDescent="0.2">
      <c r="D18" s="776" t="str">
        <v>GBPSB6L6Y_Quote_rh</v>
      </c>
      <c r="E18" s="776" t="str">
        <f>SUBSTITUTE(_xll.qlRateHelperQuoteName(,D18),"SB6L","SB6LBASIS")</f>
        <v>GBPSB6LBASIS6Y_Quote</v>
      </c>
      <c r="F18" s="775">
        <f>_xll.qlRateHelperRate(,$D18)</f>
        <v>1.9089999999999999E-2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44372</v>
      </c>
      <c r="J18" s="772">
        <v>0.89815407832591099</v>
      </c>
      <c r="M18" s="1451"/>
    </row>
    <row r="19" spans="4:13" x14ac:dyDescent="0.2">
      <c r="D19" s="776" t="str">
        <v>GBPSB6L7Y_Quote_rh</v>
      </c>
      <c r="E19" s="776" t="str">
        <f>SUBSTITUTE(_xll.qlRateHelperQuoteName(,D19),"SB6L","SB6LBASIS")</f>
        <v>GBPSB6LBASIS7Y_Quote</v>
      </c>
      <c r="F19" s="775">
        <f>_xll.qlRateHelperRate(,$D19)</f>
        <v>2.0140000000000002E-2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44739</v>
      </c>
      <c r="J19" s="772">
        <v>0.87543176471044026</v>
      </c>
      <c r="M19" s="1451"/>
    </row>
    <row r="20" spans="4:13" x14ac:dyDescent="0.2">
      <c r="D20" s="776" t="str">
        <v>GBPSB6L8Y_Quote_rh</v>
      </c>
      <c r="E20" s="776" t="str">
        <f>SUBSTITUTE(_xll.qlRateHelperQuoteName(,D20),"SB6L","SB6LBASIS")</f>
        <v>GBPSB6LBASIS8Y_Quote</v>
      </c>
      <c r="F20" s="775">
        <f>_xll.qlRateHelperRate(,$D20)</f>
        <v>2.1010000000000001E-2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45103</v>
      </c>
      <c r="J20" s="772">
        <v>0.85278828030318032</v>
      </c>
      <c r="M20" s="1451"/>
    </row>
    <row r="21" spans="4:13" x14ac:dyDescent="0.2">
      <c r="D21" s="776" t="str">
        <v>GBPSB6L9Y_Quote_rh</v>
      </c>
      <c r="E21" s="776" t="str">
        <f>SUBSTITUTE(_xll.qlRateHelperQuoteName(,D21),"SB6L","SB6LBASIS")</f>
        <v>GBPSB6LBASIS9Y_Quote</v>
      </c>
      <c r="F21" s="775">
        <f>_xll.qlRateHelperRate(,$D21)</f>
        <v>2.1719999999999996E-2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45468</v>
      </c>
      <c r="J21" s="772">
        <v>0.83050055973722969</v>
      </c>
      <c r="M21" s="1451"/>
    </row>
    <row r="22" spans="4:13" x14ac:dyDescent="0.2">
      <c r="D22" s="776" t="str">
        <v>GBPSB6L10Y_Quote_rh</v>
      </c>
      <c r="E22" s="776" t="str">
        <f>SUBSTITUTE(_xll.qlRateHelperQuoteName(,D22),"SB6L","SB6LBASIS")</f>
        <v>GBPSB6LBASIS10Y_Quote</v>
      </c>
      <c r="F22" s="775">
        <f>_xll.qlRateHelperRate(,$D22)</f>
        <v>2.231E-2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45833</v>
      </c>
      <c r="J22" s="772">
        <v>0.80838030637029024</v>
      </c>
      <c r="M22" s="1451"/>
    </row>
    <row r="23" spans="4:13" x14ac:dyDescent="0.2">
      <c r="D23" s="776" t="str">
        <v>GBPSB6L12Y_Quote_rh</v>
      </c>
      <c r="E23" s="776" t="str">
        <f>SUBSTITUTE(_xll.qlRateHelperQuoteName(,D23),"SB6L","SB6LBASIS")</f>
        <v>GBPSB6LBASIS12Y_Quote</v>
      </c>
      <c r="F23" s="775">
        <f>_xll.qlRateHelperRate(,$D23)</f>
        <v>2.3200000000000002E-2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46563</v>
      </c>
      <c r="J23" s="772">
        <v>0.7650791772107427</v>
      </c>
      <c r="M23" s="1451"/>
    </row>
    <row r="24" spans="4:13" x14ac:dyDescent="0.2">
      <c r="D24" s="776" t="str">
        <v>GBPSB6L15Y_Quote_rh</v>
      </c>
      <c r="E24" s="776" t="str">
        <f>SUBSTITUTE(_xll.qlRateHelperQuoteName(,D24),"SB6L","SB6LBASIS")</f>
        <v>GBPSB6LBASIS15Y_Quote</v>
      </c>
      <c r="F24" s="775">
        <f>_xll.qlRateHelperRate(,$D24)</f>
        <v>2.4059999999999998E-2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47659</v>
      </c>
      <c r="J24" s="772">
        <v>0.70359645408506355</v>
      </c>
      <c r="M24" s="1451"/>
    </row>
    <row r="25" spans="4:13" x14ac:dyDescent="0.2">
      <c r="D25" s="776" t="str">
        <v>GBPSB6L20Y_Quote_rh</v>
      </c>
      <c r="E25" s="776" t="str">
        <f>SUBSTITUTE(_xll.qlRateHelperQuoteName(,D25),"SB6L","SB6LBASIS")</f>
        <v>GBPSB6LBASIS20Y_Quote</v>
      </c>
      <c r="F25" s="775">
        <f>_xll.qlRateHelperRate(,$D25)</f>
        <v>2.452E-2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49485</v>
      </c>
      <c r="J25" s="772">
        <v>0.61784875982459264</v>
      </c>
      <c r="M25" s="1451"/>
    </row>
    <row r="26" spans="4:13" x14ac:dyDescent="0.2">
      <c r="D26" s="776" t="str">
        <v>GBPSB6L25Y_Quote_rh</v>
      </c>
      <c r="E26" s="776" t="str">
        <f>SUBSTITUTE(_xll.qlRateHelperQuoteName(,D26),"SB6L","SB6LBASIS")</f>
        <v>GBPSB6LBASIS25Y_Quote</v>
      </c>
      <c r="F26" s="775">
        <f>_xll.qlRateHelperRate(,$D26)</f>
        <v>2.4479999999999998E-2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51312</v>
      </c>
      <c r="J26" s="772">
        <v>0.5479098623143509</v>
      </c>
      <c r="M26" s="1451"/>
    </row>
    <row r="27" spans="4:13" x14ac:dyDescent="0.2">
      <c r="D27" s="776" t="str">
        <v>GBPSB6L30Y_Quote_rh</v>
      </c>
      <c r="E27" s="776" t="str">
        <f>SUBSTITUTE(_xll.qlRateHelperQuoteName(,D27),"SB6L","SB6LBASIS")</f>
        <v>GBPSB6LBASIS30Y_Quote</v>
      </c>
      <c r="F27" s="775">
        <f>_xll.qlRateHelperRate(,$D27)</f>
        <v>2.4300000000000002E-2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53139</v>
      </c>
      <c r="J27" s="772">
        <v>0.48899000207969745</v>
      </c>
      <c r="M27" s="1451"/>
    </row>
    <row r="28" spans="4:13" x14ac:dyDescent="0.2">
      <c r="D28" s="776" t="str">
        <v>GBPSB6L40Y_Quote_rh</v>
      </c>
      <c r="E28" s="776" t="str">
        <f>SUBSTITUTE(_xll.qlRateHelperQuoteName(,D28),"SB6L","SB6LBASIS")</f>
        <v>GBPSB6LBASIS40Y_Quote</v>
      </c>
      <c r="F28" s="775">
        <f>_xll.qlRateHelperRate(,$D28)</f>
        <v>2.366E-2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56790</v>
      </c>
      <c r="J28" s="772">
        <v>0.39938037999707343</v>
      </c>
      <c r="M28" s="1451"/>
    </row>
    <row r="29" spans="4:13" x14ac:dyDescent="0.2">
      <c r="D29" s="776" t="str">
        <v>GBPSB6L50Y_Quote_rh</v>
      </c>
      <c r="E29" s="776" t="str">
        <f>SUBSTITUTE(_xll.qlRateHelperQuoteName(,D29),"SB6L","SB6LBASIS")</f>
        <v>GBPSB6LBASIS50Y_Quote</v>
      </c>
      <c r="F29" s="775">
        <f>_xll.qlRateHelperRate(,$D29)</f>
        <v>2.3230000000000001E-2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60443</v>
      </c>
      <c r="J29" s="772">
        <v>0.32688940131056604</v>
      </c>
      <c r="M29" s="1451"/>
    </row>
    <row r="30" spans="4:13" x14ac:dyDescent="0.2">
      <c r="D30" s="776" t="str">
        <v>GBPSB6L60Y_Quote_rh</v>
      </c>
      <c r="E30" s="776" t="str">
        <f>SUBSTITUTE(_xll.qlRateHelperQuoteName(,D30),"SB6L","SB6LBASIS")</f>
        <v>GBPSB6LBASIS60Y_Quote</v>
      </c>
      <c r="F30" s="775">
        <f>_xll.qlRateHelperRate(,$D30)</f>
        <v>2.3189999999999999E-2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64095</v>
      </c>
      <c r="J30" s="772">
        <v>0.26070430560077662</v>
      </c>
      <c r="M30" s="1451"/>
    </row>
    <row r="31" spans="4:13" x14ac:dyDescent="0.2">
      <c r="D31" s="776" t="e">
        <v>#N/A</v>
      </c>
      <c r="E31" s="776" t="e">
        <f>SUBSTITUTE(_xll.qlRateHelperQuoteName(,D31),"SB6L","SB6LBASIS")</f>
        <v>#VALUE!</v>
      </c>
      <c r="F31" s="775" t="e">
        <f>_xll.qlRateHelperRate(,$D31)</f>
        <v>#VALUE!</v>
      </c>
      <c r="G31" s="775" t="str">
        <f ca="1">IF(ISERROR(_xll.qlSwapRateHelperSpread($D31)),IF(ISERROR(_xll.qlFuturesRateHelperConvexityAdjustment($D31)),"--",_xll.qlFuturesRateHelperConvexityAdjustment($D31)),_xll.qlSwapRateHelperSpread($D31))</f>
        <v>--</v>
      </c>
      <c r="H31" s="1474" t="e">
        <f>_xll.qlRateHelperEarliestDate(,$D31)</f>
        <v>#VALUE!</v>
      </c>
      <c r="I31" s="1473" t="e">
        <f>_xll.qlRateHelperLatestDate(,$D31)</f>
        <v>#VALUE!</v>
      </c>
      <c r="J31" s="772" t="e">
        <v>#N/A</v>
      </c>
    </row>
    <row r="32" spans="4:13" x14ac:dyDescent="0.2">
      <c r="D32" s="776" t="e">
        <v>#N/A</v>
      </c>
      <c r="E32" s="776" t="e">
        <f>SUBSTITUTE(_xll.qlRateHelperQuoteName(,D32),"SB6L","SB6LBASIS")</f>
        <v>#VALUE!</v>
      </c>
      <c r="F32" s="775" t="e">
        <f>_xll.qlRateHelperRate(,$D32)</f>
        <v>#VALUE!</v>
      </c>
      <c r="G32" s="775" t="str">
        <f ca="1">IF(ISERROR(_xll.qlSwapRateHelperSpread($D32)),IF(ISERROR(_xll.qlFuturesRateHelperConvexityAdjustment($D32)),"--",_xll.qlFuturesRateHelperConvexityAdjustment($D32)),_xll.qlSwapRateHelperSpread($D32))</f>
        <v>--</v>
      </c>
      <c r="H32" s="1474" t="e">
        <f>_xll.qlRateHelperEarliestDate(,$D32)</f>
        <v>#VALUE!</v>
      </c>
      <c r="I32" s="1473" t="e">
        <f>_xll.qlRateHelperLatestDate(,$D32)</f>
        <v>#VALUE!</v>
      </c>
      <c r="J32" s="772" t="e">
        <v>#N/A</v>
      </c>
    </row>
    <row r="33" spans="4:10" x14ac:dyDescent="0.2">
      <c r="D33" s="776" t="e">
        <v>#N/A</v>
      </c>
      <c r="E33" s="776" t="e">
        <f>SUBSTITUTE(_xll.qlRateHelperQuoteName(,D33),"SB6L","SB6LBASIS")</f>
        <v>#VALUE!</v>
      </c>
      <c r="F33" s="775" t="e">
        <f>_xll.qlRateHelperRate(,$D33)</f>
        <v>#VALUE!</v>
      </c>
      <c r="G33" s="775" t="str">
        <f ca="1">IF(ISERROR(_xll.qlSwapRateHelperSpread($D33)),IF(ISERROR(_xll.qlFuturesRateHelperConvexityAdjustment($D33)),"--",_xll.qlFuturesRateHelperConvexityAdjustment($D33)),_xll.qlSwapRateHelperSpread($D33))</f>
        <v>--</v>
      </c>
      <c r="H33" s="1474" t="e">
        <f>_xll.qlRateHelperEarliestDate(,$D33)</f>
        <v>#VALUE!</v>
      </c>
      <c r="I33" s="1473" t="e">
        <f>_xll.qlRateHelperLatestDate(,$D33)</f>
        <v>#VALUE!</v>
      </c>
      <c r="J33" s="772" t="e">
        <v>#N/A</v>
      </c>
    </row>
    <row r="34" spans="4:10" x14ac:dyDescent="0.2">
      <c r="D34" s="776" t="e">
        <v>#N/A</v>
      </c>
      <c r="E34" s="776" t="e">
        <f>SUBSTITUTE(_xll.qlRateHelperQuoteName(,D34),"SB6L","SB6LBASIS")</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SUBSTITUTE(_xll.qlRateHelperQuoteName(,D35),"SB6L","SB6LBASIS")</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SUBSTITUTE(_xll.qlRateHelperQuoteName(,D36),"SB6L","SB6LBASIS")</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SUBSTITUTE(_xll.qlRateHelperQuoteName(,D37),"SB6L","SB6LBASIS")</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SUBSTITUTE(_xll.qlRateHelperQuoteName(,D38),"SB6L","SB6LBASIS")</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SUBSTITUTE(_xll.qlRateHelperQuoteName(,D39),"SB6L","SB6LBASIS")</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SUBSTITUTE(_xll.qlRateHelperQuoteName(,D40),"SB6L","SB6LBASIS")</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SUBSTITUTE(_xll.qlRateHelperQuoteName(,D41),"SB6L","SB6LBASIS")</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SUBSTITUTE(_xll.qlRateHelperQuoteName(,D42),"SB6L","SB6LBASIS")</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SUBSTITUTE(_xll.qlRateHelperQuoteName(,D43),"SB6L","SB6LBASIS")</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SUBSTITUTE(_xll.qlRateHelperQuoteName(,D44),"SB6L","SB6LBASIS")</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SUBSTITUTE(_xll.qlRateHelperQuoteName(,D45),"SB6L","SB6LBASIS")</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SUBSTITUTE(_xll.qlRateHelperQuoteName(,D46),"SB6L","SB6LBASIS")</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SUBSTITUTE(_xll.qlRateHelperQuoteName(,D47),"SB6L","SB6LBASIS")</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SUBSTITUTE(_xll.qlRateHelperQuoteName(,D48),"SB6L","SB6LBASIS")</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SUBSTITUTE(_xll.qlRateHelperQuoteName(,D49),"SB6L","SB6LBASIS")</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SUBSTITUTE(_xll.qlRateHelperQuoteName(,D50),"SB6L","SB6LBASIS")</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SUBSTITUTE(_xll.qlRateHelperQuoteName(,D51),"SB6L","SB6LBASIS")</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SUBSTITUTE(_xll.qlRateHelperQuoteName(,D52),"SB6L","SB6LBASIS")</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SUBSTITUTE(_xll.qlRateHelperQuoteName(,D53),"SB6L","SB6LBASIS")</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SUBSTITUTE(_xll.qlRateHelperQuoteName(,D54),"SB6L","SB6LBASIS")</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SUBSTITUTE(_xll.qlRateHelperQuoteName(,D55),"SB6L","SB6LBASIS")</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SUBSTITUTE(_xll.qlRateHelperQuoteName(,D56),"SB6L","SB6LBASIS")</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SUBSTITUTE(_xll.qlRateHelperQuoteName(,D57),"SB6L","SB6LBASIS")</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SUBSTITUTE(_xll.qlRateHelperQuoteName(,D58),"SB6L","SB6LBASIS")</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SUBSTITUTE(_xll.qlRateHelperQuoteName(,D59),"SB6L","SB6LBASIS")</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SUBSTITUTE(_xll.qlRateHelperQuoteName(,D60),"SB6L","SB6LBASIS")</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SUBSTITUTE(_xll.qlRateHelperQuoteName(,D61),"SB6L","SB6LBASIS")</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SUBSTITUTE(_xll.qlRateHelperQuoteName(,D62),"SB6L","SB6LBASIS")</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SUBSTITUTE(_xll.qlRateHelperQuoteName(,D63),"SB6L","SB6LBASIS")</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SUBSTITUTE(_xll.qlRateHelperQuoteName(,D64),"SB6L","SB6LBASIS")</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SUBSTITUTE(_xll.qlRateHelperQuoteName(,D65),"SB6L","SB6LBASIS")</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SUBSTITUTE(_xll.qlRateHelperQuoteName(,D66),"SB6L","SB6LBASIS")</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SUBSTITUTE(_xll.qlRateHelperQuoteName(,D67),"SB6L","SB6LBASIS")</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SUBSTITUTE(_xll.qlRateHelperQuoteName(,D68),"SB6L","SB6LBASIS")</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SUBSTITUTE(_xll.qlRateHelperQuoteName(,D69),"SB6L","SB6LBASIS")</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SUBSTITUTE(_xll.qlRateHelperQuoteName(,D70),"SB6L","SB6LBASIS")</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SUBSTITUTE(_xll.qlRateHelperQuoteName(,D71),"SB6L","SB6LBASIS")</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SUBSTITUTE(_xll.qlRateHelperQuoteName(,D72),"SB6L","SB6LBASIS")</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SUBSTITUTE(_xll.qlRateHelperQuoteName(,D73),"SB6L","SB6LBASIS")</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SUBSTITUTE(_xll.qlRateHelperQuoteName(,D74),"SB6L","SB6LBASIS")</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SUBSTITUTE(_xll.qlRateHelperQuoteName(,D75),"SB6L","SB6LBASIS")</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SUBSTITUTE(_xll.qlRateHelperQuoteName(,D76),"SB6L","SB6LBASIS")</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SUBSTITUTE(_xll.qlRateHelperQuoteName(,D77),"SB6L","SB6LBASIS")</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SUBSTITUTE(_xll.qlRateHelperQuoteName(,D78),"SB6L","SB6LBASIS")</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SUBSTITUTE(_xll.qlRateHelperQuoteName(,D79),"SB6L","SB6LBASIS")</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SUBSTITUTE(_xll.qlRateHelperQuoteName(,D80),"SB6L","SB6LBASIS")</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SUBSTITUTE(_xll.qlRateHelperQuoteName(,D81),"SB6L","SB6LBASIS")</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SUBSTITUTE(_xll.qlRateHelperQuoteName(,D82),"SB6L","SB6LBASIS")</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SUBSTITUTE(_xll.qlRateHelperQuoteName(,D83),"SB6L","SB6LBASIS")</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SUBSTITUTE(_xll.qlRateHelperQuoteName(,D84),"SB6L","SB6LBASIS")</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SUBSTITUTE(_xll.qlRateHelperQuoteName(,D85),"SB6L","SB6LBASIS")</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SUBSTITUTE(_xll.qlRateHelperQuoteName(,D86),"SB6L","SB6LBASIS")</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SUBSTITUTE(_xll.qlRateHelperQuoteName(,D87),"SB6L","SB6LBASIS")</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SUBSTITUTE(_xll.qlRateHelperQuoteName(,D88),"SB6L","SB6LBASIS")</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SUBSTITUTE(_xll.qlRateHelperQuoteName(,D89),"SB6L","SB6LBASIS")</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SUBSTITUTE(_xll.qlRateHelperQuoteName(,D90),"SB6L","SB6LBASIS")</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SUBSTITUTE(_xll.qlRateHelperQuoteName(,D91),"SB6L","SB6LBASIS")</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SUBSTITUTE(_xll.qlRateHelperQuoteName(,D92),"SB6L","SB6LBASIS")</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SUBSTITUTE(_xll.qlRateHelperQuoteName(,D93),"SB6L","SB6LBASIS")</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SUBSTITUTE(_xll.qlRateHelperQuoteName(,D94),"SB6L","SB6LBASIS")</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SUBSTITUTE(_xll.qlRateHelperQuoteName(,D95),"SB6L","SB6LBASIS")</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SUBSTITUTE(_xll.qlRateHelperQuoteName(,D96),"SB6L","SB6LBASIS")</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SUBSTITUTE(_xll.qlRateHelperQuoteName(,D97),"SB6L","SB6LBASIS")</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SUBSTITUTE(_xll.qlRateHelperQuoteName(,D98),"SB6L","SB6LBASIS")</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SUBSTITUTE(_xll.qlRateHelperQuoteName(,D99),"SB6L","SB6LBASIS")</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0"/>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9" ht="11.25" customHeight="1" x14ac:dyDescent="0.2">
      <c r="A1" s="89"/>
      <c r="B1" s="85"/>
      <c r="C1" s="59" t="s">
        <v>92</v>
      </c>
      <c r="D1" s="771" t="str">
        <f>Currency&amp;"_YC"&amp;$C$1&amp;"RH"</f>
        <v>GBP_YC1MRH</v>
      </c>
      <c r="E1" s="620" t="str">
        <f>$D$1&amp;"_Deposits.xml"</f>
        <v>GBP_YC1MRH_Deposits.xml</v>
      </c>
      <c r="G1" s="86"/>
    </row>
    <row r="2" spans="1:9" ht="22.5" customHeight="1" x14ac:dyDescent="0.2">
      <c r="A2" s="66"/>
      <c r="B2" s="297"/>
      <c r="C2" s="297" t="s">
        <v>294</v>
      </c>
      <c r="D2" s="297" t="s">
        <v>347</v>
      </c>
      <c r="E2" s="295" t="str">
        <f>IF(Serialize,_xll.ohObjectSave(E4:E7,SerializationPath&amp;E1,FileOverwrite,Serialize),"---")</f>
        <v>---</v>
      </c>
      <c r="F2" s="761" t="str">
        <f>_xll.ohRangeRetrieveError(E2)</f>
        <v/>
      </c>
      <c r="G2" s="86"/>
    </row>
    <row r="3" spans="1:9" ht="11.25" customHeight="1" x14ac:dyDescent="0.2">
      <c r="A3" s="66"/>
      <c r="B3" s="451" t="s">
        <v>96</v>
      </c>
      <c r="C3" s="1482" t="str">
        <f>_xll.qlLibor(Trigger,,ObjectOverwrite,,Currency,B3)</f>
        <v>obj_0037f#0001</v>
      </c>
      <c r="D3" s="1469" t="str">
        <f>Currency&amp;B3&amp;"D_SYNTH"&amp;$C$1&amp;QuoteSuffix</f>
        <v>GBPSND_SYNTH1M_Quote</v>
      </c>
      <c r="E3" s="877" t="str">
        <f>_xll.qlDepositRateHelper(Trigger,D3&amp;"_rh",ObjectOverwrite,Permanent,D3,C3)</f>
        <v>GBPSND_SYNTH1M_Quote_rh#0001</v>
      </c>
      <c r="F3" s="1481"/>
      <c r="G3" s="86"/>
      <c r="I3" s="1898">
        <f>_xll.ohTrigger('General Settings_1M'!Trigger,Contribution_SYNTH!Trigger2)</f>
        <v>1</v>
      </c>
    </row>
    <row r="4" spans="1:9" ht="11.25" customHeight="1" x14ac:dyDescent="0.2">
      <c r="A4" s="66"/>
      <c r="B4" s="901" t="s">
        <v>95</v>
      </c>
      <c r="C4" s="1480" t="str">
        <f>_xll.qlLibor(Trigger,,ObjectOverwrite,,Currency,B4)</f>
        <v>obj_00386#0001</v>
      </c>
      <c r="D4" s="1467" t="str">
        <f>Currency&amp;B4&amp;"D_SYNTH"&amp;$C$1&amp;QuoteSuffix</f>
        <v>GBPSWD_SYNTH1M_Quote</v>
      </c>
      <c r="E4" s="874" t="str">
        <f>_xll.qlDepositRateHelper(Trigger,D4&amp;"_rh",ObjectOverwrite,Permanent,D4,C4)</f>
        <v>GBPSWD_SYNTH1M_Quote_rh#0001</v>
      </c>
      <c r="F4" s="895" t="str">
        <f>_xll.ohRangeRetrieveError(E4)</f>
        <v/>
      </c>
      <c r="G4" s="86"/>
    </row>
    <row r="5" spans="1:9" ht="11.25" customHeight="1" x14ac:dyDescent="0.2">
      <c r="A5" s="66"/>
      <c r="B5" s="901" t="s">
        <v>94</v>
      </c>
      <c r="C5" s="1480" t="str">
        <f>_xll.qlLibor(Trigger,,ObjectOverwrite,,Currency,B5)</f>
        <v>obj_00388#0001</v>
      </c>
      <c r="D5" s="1467" t="str">
        <f>Currency&amp;B5&amp;"D_SYNTH"&amp;$C$1&amp;QuoteSuffix</f>
        <v>GBP2WD_SYNTH1M_Quote</v>
      </c>
      <c r="E5" s="874" t="str">
        <f>_xll.qlDepositRateHelper(Trigger,D5&amp;"_rh",ObjectOverwrite,Permanent,D5,C5)</f>
        <v>GBP2WD_SYNTH1M_Quote_rh#0001</v>
      </c>
      <c r="F5" s="895"/>
      <c r="G5" s="86"/>
    </row>
    <row r="6" spans="1:9" ht="11.25" customHeight="1" x14ac:dyDescent="0.2">
      <c r="A6" s="66"/>
      <c r="B6" s="901" t="s">
        <v>93</v>
      </c>
      <c r="C6" s="1480" t="str">
        <f>_xll.qlLibor(Trigger,,ObjectOverwrite,,Currency,B6)</f>
        <v>obj_003d4#0001</v>
      </c>
      <c r="D6" s="1467" t="str">
        <f>Currency&amp;B6&amp;"D_SYNTH"&amp;$C$1&amp;QuoteSuffix</f>
        <v>GBP3WD_SYNTH1M_Quote</v>
      </c>
      <c r="E6" s="874" t="str">
        <f>_xll.qlDepositRateHelper(Trigger,D6&amp;"_rh",ObjectOverwrite,Permanent,D6,C6)</f>
        <v>GBP3WD_SYNTH1M_Quote_rh#0001</v>
      </c>
      <c r="F6" s="895"/>
      <c r="G6" s="86"/>
    </row>
    <row r="7" spans="1:9" ht="11.25" customHeight="1" x14ac:dyDescent="0.2">
      <c r="A7" s="66"/>
      <c r="B7" s="893" t="s">
        <v>92</v>
      </c>
      <c r="C7" s="1479" t="str">
        <f>_xll.qlLibor(Trigger,,ObjectOverwrite,,Currency,B7)</f>
        <v>obj_003d3#0001</v>
      </c>
      <c r="D7" s="1465" t="str">
        <f>Currency&amp;B7&amp;"D_SYNTH"&amp;$C$1&amp;QuoteSuffix</f>
        <v>GBP1MD_SYNTH1M_Quote</v>
      </c>
      <c r="E7" s="767" t="str">
        <f>_xll.qlDepositRateHelper(Trigger,D7&amp;"_rh",ObjectOverwrite,Permanent,D7,C7)</f>
        <v>GBP1MD_SYNTH1M_Quote_rh#0001</v>
      </c>
      <c r="F7" s="887" t="str">
        <f>_xll.ohRangeRetrieveError(E7)</f>
        <v/>
      </c>
      <c r="G7" s="86"/>
    </row>
    <row r="8" spans="1:9" ht="11.25" customHeight="1" thickBot="1" x14ac:dyDescent="0.25">
      <c r="A8" s="54"/>
      <c r="B8" s="53"/>
      <c r="C8" s="53"/>
      <c r="D8" s="53"/>
      <c r="E8" s="53"/>
      <c r="F8" s="53"/>
      <c r="G8" s="404"/>
    </row>
    <row r="10" spans="1:9" x14ac:dyDescent="0.2">
      <c r="D10" s="399" t="str">
        <f>_xll.ohObjectCallerAddress(D3)</f>
        <v>[GBP_Market_And_Trades.xlsx]Contribution_SYNTH!R3C4</v>
      </c>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P19"/>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6" ht="11.25" customHeight="1" x14ac:dyDescent="0.2">
      <c r="A1" s="259"/>
      <c r="B1" s="300"/>
      <c r="C1" s="91"/>
      <c r="D1" s="91"/>
      <c r="E1" s="91"/>
      <c r="F1" s="91"/>
      <c r="G1" s="91"/>
      <c r="H1" s="91"/>
      <c r="I1" s="91"/>
      <c r="J1" s="91"/>
      <c r="K1" s="91"/>
      <c r="L1" s="91"/>
      <c r="M1" s="91"/>
      <c r="N1" s="764"/>
    </row>
    <row r="2" spans="1:16"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c r="P2" s="1898">
        <f>_xll.ohTrigger('General Settings_1M'!Trigger,Swaps1M_MKT!Trigger2)</f>
        <v>1</v>
      </c>
    </row>
    <row r="3" spans="1:16"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6"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obj_004f4#0001</v>
      </c>
      <c r="M4" s="759" t="str">
        <f>_xll.ohRangeRetrieveError(L4)</f>
        <v/>
      </c>
      <c r="N4" s="746"/>
    </row>
    <row r="5" spans="1:16" ht="11.25" customHeight="1" x14ac:dyDescent="0.2">
      <c r="A5" s="89"/>
      <c r="B5" s="85"/>
      <c r="C5" s="85"/>
      <c r="D5" s="85"/>
      <c r="E5" s="85"/>
      <c r="F5" s="85"/>
      <c r="G5" s="85"/>
      <c r="H5" s="85"/>
      <c r="I5" s="85"/>
      <c r="J5" s="85"/>
      <c r="K5" s="85"/>
      <c r="L5" s="85"/>
      <c r="M5" s="85"/>
      <c r="N5" s="746"/>
    </row>
    <row r="6" spans="1:16"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t="str">
        <f>_xll.qlSimpleQuote(Trigger,,,,0)</f>
        <v>obj_004f3#0001</v>
      </c>
      <c r="K6" s="756" t="str">
        <f t="shared" ref="K6:K16" si="1">Currency&amp;$E6&amp;$F6&amp;QuoteSuffix</f>
        <v>GBP2X1S_Quote</v>
      </c>
      <c r="L6" s="435" t="str">
        <f>_xll.qlSwapRateHelper(Trigger,K6&amp;"_rh",ObjectOverwrite,Permanent,$K6,$B6,$D6,Calendar,$G6,$H6,$I6,$L$4,$J6,C6,Discounting)</f>
        <v>GBP2X1S_Quote_rh#0001</v>
      </c>
      <c r="M6" s="755" t="str">
        <f>_xll.ohRangeRetrieveError(L6)</f>
        <v/>
      </c>
      <c r="N6" s="746"/>
    </row>
    <row r="7" spans="1:16" ht="11.25" customHeight="1" x14ac:dyDescent="0.2">
      <c r="A7" s="66"/>
      <c r="B7" s="754">
        <v>0</v>
      </c>
      <c r="C7" s="754" t="s">
        <v>389</v>
      </c>
      <c r="D7" s="754" t="s">
        <v>90</v>
      </c>
      <c r="E7" s="754">
        <v>3</v>
      </c>
      <c r="F7" s="754" t="s">
        <v>145</v>
      </c>
      <c r="G7" s="858" t="s">
        <v>434</v>
      </c>
      <c r="H7" s="858" t="s">
        <v>388</v>
      </c>
      <c r="I7" s="858" t="str">
        <f t="shared" si="0"/>
        <v>Actual/365 (Fixed)</v>
      </c>
      <c r="J7" s="857" t="str">
        <f>_xll.qlSimpleQuote(Trigger,,,,0)</f>
        <v>obj_0051b#0001</v>
      </c>
      <c r="K7" s="752" t="str">
        <f t="shared" si="1"/>
        <v>GBP3X1S_Quote</v>
      </c>
      <c r="L7" s="426" t="str">
        <f>_xll.qlSwapRateHelper(Trigger,K7&amp;"_rh",ObjectOverwrite,Permanent,$K7,$B7,$D7,Calendar,$G7,$H7,$I7,$L$4,$J7,C7,Discounting)</f>
        <v>GBP3X1S_Quote_rh#0001</v>
      </c>
      <c r="M7" s="751" t="str">
        <f>_xll.ohRangeRetrieveError(L7)</f>
        <v/>
      </c>
      <c r="N7" s="746"/>
    </row>
    <row r="8" spans="1:16" ht="11.25" customHeight="1" x14ac:dyDescent="0.2">
      <c r="A8" s="66"/>
      <c r="B8" s="754">
        <v>0</v>
      </c>
      <c r="C8" s="754" t="s">
        <v>389</v>
      </c>
      <c r="D8" s="754" t="s">
        <v>89</v>
      </c>
      <c r="E8" s="754">
        <v>4</v>
      </c>
      <c r="F8" s="754" t="s">
        <v>145</v>
      </c>
      <c r="G8" s="858" t="s">
        <v>434</v>
      </c>
      <c r="H8" s="858" t="s">
        <v>388</v>
      </c>
      <c r="I8" s="858" t="str">
        <f t="shared" si="0"/>
        <v>Actual/365 (Fixed)</v>
      </c>
      <c r="J8" s="857" t="str">
        <f>_xll.qlSimpleQuote(Trigger,,,,0)</f>
        <v>obj_0051e#0001</v>
      </c>
      <c r="K8" s="752" t="str">
        <f t="shared" si="1"/>
        <v>GBP4X1S_Quote</v>
      </c>
      <c r="L8" s="426" t="str">
        <f>_xll.qlSwapRateHelper(Trigger,K8&amp;"_rh",ObjectOverwrite,Permanent,$K8,$B8,$D8,Calendar,$G8,$H8,$I8,$L$4,$J8,C8,Discounting)</f>
        <v>GBP4X1S_Quote_rh#0001</v>
      </c>
      <c r="M8" s="751" t="str">
        <f>_xll.ohRangeRetrieveError(L8)</f>
        <v/>
      </c>
      <c r="N8" s="746"/>
    </row>
    <row r="9" spans="1:16" ht="11.25" customHeight="1" x14ac:dyDescent="0.2">
      <c r="A9" s="66"/>
      <c r="B9" s="754">
        <v>0</v>
      </c>
      <c r="C9" s="754" t="s">
        <v>389</v>
      </c>
      <c r="D9" s="754" t="s">
        <v>88</v>
      </c>
      <c r="E9" s="754">
        <v>5</v>
      </c>
      <c r="F9" s="754" t="s">
        <v>145</v>
      </c>
      <c r="G9" s="858" t="s">
        <v>434</v>
      </c>
      <c r="H9" s="858" t="s">
        <v>388</v>
      </c>
      <c r="I9" s="858" t="str">
        <f t="shared" si="0"/>
        <v>Actual/365 (Fixed)</v>
      </c>
      <c r="J9" s="857" t="str">
        <f>_xll.qlSimpleQuote(Trigger,,,,0)</f>
        <v>obj_00515#0001</v>
      </c>
      <c r="K9" s="752" t="str">
        <f t="shared" si="1"/>
        <v>GBP5X1S_Quote</v>
      </c>
      <c r="L9" s="426" t="str">
        <f>_xll.qlSwapRateHelper(Trigger,K9&amp;"_rh",ObjectOverwrite,Permanent,$K9,$B9,$D9,Calendar,$G9,$H9,$I9,$L$4,$J9,C9,Discounting)</f>
        <v>GBP5X1S_Quote_rh#0001</v>
      </c>
      <c r="M9" s="751" t="str">
        <f>_xll.ohRangeRetrieveError(L9)</f>
        <v/>
      </c>
      <c r="N9" s="746"/>
    </row>
    <row r="10" spans="1:16" ht="11.25" customHeight="1" x14ac:dyDescent="0.2">
      <c r="A10" s="66"/>
      <c r="B10" s="754">
        <v>0</v>
      </c>
      <c r="C10" s="754" t="s">
        <v>389</v>
      </c>
      <c r="D10" s="754" t="s">
        <v>87</v>
      </c>
      <c r="E10" s="754">
        <v>6</v>
      </c>
      <c r="F10" s="754" t="s">
        <v>145</v>
      </c>
      <c r="G10" s="858" t="s">
        <v>434</v>
      </c>
      <c r="H10" s="858" t="s">
        <v>388</v>
      </c>
      <c r="I10" s="858" t="str">
        <f t="shared" si="0"/>
        <v>Actual/365 (Fixed)</v>
      </c>
      <c r="J10" s="857" t="str">
        <f>_xll.qlSimpleQuote(Trigger,,,,0)</f>
        <v>obj_004f7#0001</v>
      </c>
      <c r="K10" s="752" t="str">
        <f t="shared" si="1"/>
        <v>GBP6X1S_Quote</v>
      </c>
      <c r="L10" s="426" t="str">
        <f>_xll.qlSwapRateHelper(Trigger,K10&amp;"_rh",ObjectOverwrite,Permanent,$K10,$B10,$D10,Calendar,$G10,$H10,$I10,$L$4,$J10,C10,Discounting)</f>
        <v>GBP6X1S_Quote_rh#0001</v>
      </c>
      <c r="M10" s="751" t="str">
        <f>_xll.ohRangeRetrieveError(L10)</f>
        <v/>
      </c>
      <c r="N10" s="746"/>
    </row>
    <row r="11" spans="1:16" ht="11.25" customHeight="1" x14ac:dyDescent="0.2">
      <c r="A11" s="66"/>
      <c r="B11" s="754">
        <v>0</v>
      </c>
      <c r="C11" s="754" t="s">
        <v>389</v>
      </c>
      <c r="D11" s="754" t="s">
        <v>86</v>
      </c>
      <c r="E11" s="754">
        <v>7</v>
      </c>
      <c r="F11" s="754" t="s">
        <v>145</v>
      </c>
      <c r="G11" s="858" t="s">
        <v>434</v>
      </c>
      <c r="H11" s="858" t="s">
        <v>388</v>
      </c>
      <c r="I11" s="858" t="str">
        <f t="shared" si="0"/>
        <v>Actual/365 (Fixed)</v>
      </c>
      <c r="J11" s="857" t="str">
        <f>_xll.qlSimpleQuote(Trigger,,,,0)</f>
        <v>obj_00516#0001</v>
      </c>
      <c r="K11" s="752" t="str">
        <f t="shared" si="1"/>
        <v>GBP7X1S_Quote</v>
      </c>
      <c r="L11" s="426" t="str">
        <f>_xll.qlSwapRateHelper(Trigger,K11&amp;"_rh",ObjectOverwrite,Permanent,$K11,$B11,$D11,Calendar,$G11,$H11,$I11,$L$4,$J11,C11,Discounting)</f>
        <v>GBP7X1S_Quote_rh#0001</v>
      </c>
      <c r="M11" s="751" t="str">
        <f>_xll.ohRangeRetrieveError(L11)</f>
        <v/>
      </c>
      <c r="N11" s="746"/>
    </row>
    <row r="12" spans="1:16" ht="11.25" customHeight="1" x14ac:dyDescent="0.2">
      <c r="A12" s="66"/>
      <c r="B12" s="754">
        <v>0</v>
      </c>
      <c r="C12" s="754" t="s">
        <v>389</v>
      </c>
      <c r="D12" s="754" t="s">
        <v>85</v>
      </c>
      <c r="E12" s="754">
        <v>8</v>
      </c>
      <c r="F12" s="754" t="s">
        <v>145</v>
      </c>
      <c r="G12" s="858" t="s">
        <v>434</v>
      </c>
      <c r="H12" s="858" t="s">
        <v>388</v>
      </c>
      <c r="I12" s="858" t="str">
        <f t="shared" si="0"/>
        <v>Actual/365 (Fixed)</v>
      </c>
      <c r="J12" s="857" t="str">
        <f>_xll.qlSimpleQuote(Trigger,,,,0)</f>
        <v>obj_0051d#0001</v>
      </c>
      <c r="K12" s="752" t="str">
        <f t="shared" si="1"/>
        <v>GBP8X1S_Quote</v>
      </c>
      <c r="L12" s="426" t="str">
        <f>_xll.qlSwapRateHelper(Trigger,K12&amp;"_rh",ObjectOverwrite,Permanent,$K12,$B12,$D12,Calendar,$G12,$H12,$I12,$L$4,$J12,C12,Discounting)</f>
        <v>GBP8X1S_Quote_rh#0001</v>
      </c>
      <c r="M12" s="751" t="str">
        <f>_xll.ohRangeRetrieveError(L12)</f>
        <v/>
      </c>
      <c r="N12" s="746"/>
    </row>
    <row r="13" spans="1:16" ht="11.25" customHeight="1" x14ac:dyDescent="0.2">
      <c r="A13" s="66"/>
      <c r="B13" s="754">
        <v>0</v>
      </c>
      <c r="C13" s="754" t="s">
        <v>389</v>
      </c>
      <c r="D13" s="754" t="s">
        <v>84</v>
      </c>
      <c r="E13" s="754">
        <v>9</v>
      </c>
      <c r="F13" s="754" t="s">
        <v>145</v>
      </c>
      <c r="G13" s="858" t="s">
        <v>434</v>
      </c>
      <c r="H13" s="858" t="s">
        <v>388</v>
      </c>
      <c r="I13" s="858" t="str">
        <f t="shared" si="0"/>
        <v>Actual/365 (Fixed)</v>
      </c>
      <c r="J13" s="857" t="str">
        <f>_xll.qlSimpleQuote(Trigger,,,,0)</f>
        <v>obj_00518#0001</v>
      </c>
      <c r="K13" s="752" t="str">
        <f t="shared" si="1"/>
        <v>GBP9X1S_Quote</v>
      </c>
      <c r="L13" s="426" t="str">
        <f>_xll.qlSwapRateHelper(Trigger,K13&amp;"_rh",ObjectOverwrite,Permanent,$K13,$B13,$D13,Calendar,$G13,$H13,$I13,$L$4,$J13,C13,Discounting)</f>
        <v>GBP9X1S_Quote_rh#0001</v>
      </c>
      <c r="M13" s="751" t="str">
        <f>_xll.ohRangeRetrieveError(L13)</f>
        <v/>
      </c>
      <c r="N13" s="746"/>
    </row>
    <row r="14" spans="1:16" ht="11.25" customHeight="1" x14ac:dyDescent="0.2">
      <c r="A14" s="66"/>
      <c r="B14" s="754">
        <v>0</v>
      </c>
      <c r="C14" s="754" t="s">
        <v>389</v>
      </c>
      <c r="D14" s="754" t="s">
        <v>83</v>
      </c>
      <c r="E14" s="754">
        <v>10</v>
      </c>
      <c r="F14" s="754" t="s">
        <v>145</v>
      </c>
      <c r="G14" s="858" t="s">
        <v>434</v>
      </c>
      <c r="H14" s="858" t="s">
        <v>388</v>
      </c>
      <c r="I14" s="858" t="str">
        <f t="shared" si="0"/>
        <v>Actual/365 (Fixed)</v>
      </c>
      <c r="J14" s="857" t="str">
        <f>_xll.qlSimpleQuote(Trigger,,,,0)</f>
        <v>obj_004f8#0001</v>
      </c>
      <c r="K14" s="752" t="str">
        <f t="shared" si="1"/>
        <v>GBP10X1S_Quote</v>
      </c>
      <c r="L14" s="426" t="str">
        <f>_xll.qlSwapRateHelper(Trigger,K14&amp;"_rh",ObjectOverwrite,Permanent,$K14,$B14,$D14,Calendar,$G14,$H14,$I14,$L$4,$J14,C14,Discounting)</f>
        <v>GBP10X1S_Quote_rh#0001</v>
      </c>
      <c r="M14" s="751" t="str">
        <f>_xll.ohRangeRetrieveError(L14)</f>
        <v/>
      </c>
      <c r="N14" s="746"/>
    </row>
    <row r="15" spans="1:16" ht="11.25" customHeight="1" x14ac:dyDescent="0.2">
      <c r="A15" s="66"/>
      <c r="B15" s="754">
        <v>0</v>
      </c>
      <c r="C15" s="754" t="s">
        <v>389</v>
      </c>
      <c r="D15" s="754" t="s">
        <v>82</v>
      </c>
      <c r="E15" s="754">
        <v>11</v>
      </c>
      <c r="F15" s="754" t="s">
        <v>145</v>
      </c>
      <c r="G15" s="858" t="s">
        <v>434</v>
      </c>
      <c r="H15" s="858" t="s">
        <v>388</v>
      </c>
      <c r="I15" s="858" t="str">
        <f t="shared" si="0"/>
        <v>Actual/365 (Fixed)</v>
      </c>
      <c r="J15" s="857" t="str">
        <f>_xll.qlSimpleQuote(Trigger,,,,0)</f>
        <v>obj_00517#0001</v>
      </c>
      <c r="K15" s="752" t="str">
        <f t="shared" si="1"/>
        <v>GBP11X1S_Quote</v>
      </c>
      <c r="L15" s="426" t="str">
        <f>_xll.qlSwapRateHelper(Trigger,K15&amp;"_rh",ObjectOverwrite,Permanent,$K15,$B15,$D15,Calendar,$G15,$H15,$I15,$L$4,$J15,C15,Discounting)</f>
        <v>GBP11X1S_Quote_rh#0001</v>
      </c>
      <c r="M15" s="751" t="str">
        <f>_xll.ohRangeRetrieveError(L15)</f>
        <v/>
      </c>
      <c r="N15" s="746"/>
    </row>
    <row r="16" spans="1:16" ht="11.25" customHeight="1" x14ac:dyDescent="0.2">
      <c r="A16" s="66"/>
      <c r="B16" s="286">
        <v>0</v>
      </c>
      <c r="C16" s="286" t="s">
        <v>389</v>
      </c>
      <c r="D16" s="286" t="s">
        <v>429</v>
      </c>
      <c r="E16" s="286">
        <v>12</v>
      </c>
      <c r="F16" s="286" t="s">
        <v>145</v>
      </c>
      <c r="G16" s="855" t="s">
        <v>434</v>
      </c>
      <c r="H16" s="855" t="s">
        <v>388</v>
      </c>
      <c r="I16" s="855" t="str">
        <f t="shared" si="0"/>
        <v>Actual/365 (Fixed)</v>
      </c>
      <c r="J16" s="854" t="str">
        <f>_xll.qlSimpleQuote(Trigger,,,,0)</f>
        <v>obj_00519#0001</v>
      </c>
      <c r="K16" s="749" t="str">
        <f t="shared" si="1"/>
        <v>GBP12X1S_Quote</v>
      </c>
      <c r="L16" s="416" t="str">
        <f>_xll.qlSwapRateHelper(Trigger,K16&amp;"_rh",ObjectOverwrite,Permanent,$K16,$B16,$D16,Calendar,$G16,$H16,$I16,$L$4,$J16,C16,Discounting)</f>
        <v>GBP12X1S_Quote_rh#0001</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row r="19" spans="1:14" x14ac:dyDescent="0.2">
      <c r="K19" s="399" t="str">
        <f>_xll.ohObjectCallerAddress(K12)</f>
        <v>[GBP_Market_And_Trades.xlsx]Swaps1M_MKT!R11C6</v>
      </c>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43"/>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259"/>
      <c r="B1" s="300"/>
      <c r="C1" s="91"/>
      <c r="D1" s="91"/>
      <c r="E1" s="91"/>
      <c r="F1" s="91"/>
      <c r="G1" s="91"/>
      <c r="H1" s="91"/>
      <c r="I1" s="91"/>
      <c r="J1" s="91"/>
      <c r="K1" s="91"/>
      <c r="L1" s="91"/>
      <c r="M1" s="91"/>
      <c r="N1" s="764"/>
    </row>
    <row r="2" spans="1:19"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c r="S2" s="1898">
        <f>_xll.ohTrigger('General Settings_1M'!Trigger,BasisSwap1MxM_MKT!Trigger2,Swap6M_MKT!Trigger2)</f>
        <v>1</v>
      </c>
    </row>
    <row r="3" spans="1:19"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9"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obj_004f5#0001</v>
      </c>
      <c r="M4" s="759" t="str">
        <f>_xll.ohRangeRetrieveError(L4)</f>
        <v/>
      </c>
      <c r="N4" s="746"/>
    </row>
    <row r="5" spans="1:19" ht="11.25" customHeight="1" x14ac:dyDescent="0.2">
      <c r="A5" s="89"/>
      <c r="B5" s="85"/>
      <c r="C5" s="85"/>
      <c r="D5" s="85"/>
      <c r="E5" s="85"/>
      <c r="F5" s="85"/>
      <c r="G5" s="85"/>
      <c r="H5" s="85"/>
      <c r="I5" s="85"/>
      <c r="J5" s="85"/>
      <c r="K5" s="85"/>
      <c r="L5" s="85"/>
      <c r="M5" s="85"/>
      <c r="N5" s="746"/>
    </row>
    <row r="6" spans="1:19"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_xll.qlSwapRateHelper(Trigger,K6&amp;"_rh",ObjectOverwrite,Permanent,$K6,$B6,$D6,Calendar,$G6,$H6,$I6,$L$4,$J6,C6,Discounting)</f>
        <v>GBPSB6L1Y_Quote_rh#0001</v>
      </c>
      <c r="M6" s="868" t="str">
        <f>_xll.ohRangeRetrieveError(L6)</f>
        <v/>
      </c>
      <c r="N6" s="746"/>
    </row>
    <row r="7" spans="1:19"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_xll.qlSwapRateHelper(Trigger,K7&amp;"_rh",ObjectOverwrite,Permanent,$K7,$B7,$D7,Calendar,$G7,$H7,$I7,$L$4,$J7,C7,Discounting)</f>
        <v>GBPSB6L2Y_Quote_rh#0001</v>
      </c>
      <c r="M7" s="856" t="str">
        <f>_xll.ohRangeRetrieveError(L7)</f>
        <v/>
      </c>
      <c r="N7" s="746"/>
      <c r="P7" s="867" t="s">
        <v>49</v>
      </c>
      <c r="Q7" s="744" t="s">
        <v>127</v>
      </c>
      <c r="R7" s="1477" t="s">
        <v>239</v>
      </c>
    </row>
    <row r="8" spans="1:19"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_xll.qlSwapRateHelper(Trigger,K8&amp;"_rh",ObjectOverwrite,Permanent,$K8,$B8,$D8,Calendar,$G8,$H8,$I8,$L$4,$J8,C8,Discounting)</f>
        <v>GBPSB6L3Y_Quote_rh#0001</v>
      </c>
      <c r="M8" s="856" t="str">
        <f>_xll.ohRangeRetrieveError(L8)</f>
        <v/>
      </c>
      <c r="N8" s="746"/>
      <c r="P8" s="864" t="s">
        <v>48</v>
      </c>
      <c r="Q8" s="1412" t="s">
        <v>127</v>
      </c>
      <c r="R8" s="1476" t="s">
        <v>240</v>
      </c>
    </row>
    <row r="9" spans="1:19"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_xll.qlSwapRateHelper(Trigger,K9&amp;"_rh",ObjectOverwrite,Permanent,$K9,$B9,$D9,Calendar,$G9,$H9,$I9,$L$4,$J9,C9,Discounting)</f>
        <v>GBPSB6L4Y_Quote_rh#0001</v>
      </c>
      <c r="M9" s="856" t="str">
        <f>_xll.ohRangeRetrieveError(L9)</f>
        <v/>
      </c>
      <c r="N9" s="746"/>
      <c r="P9" s="864" t="s">
        <v>43</v>
      </c>
      <c r="Q9" s="1412" t="s">
        <v>124</v>
      </c>
      <c r="R9" s="1476" t="s">
        <v>239</v>
      </c>
    </row>
    <row r="10" spans="1:19"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_xll.qlSwapRateHelper(Trigger,K10&amp;"_rh",ObjectOverwrite,Permanent,$K10,$B10,$D10,Calendar,$G10,$H10,$I10,$L$4,$J10,C10,Discounting)</f>
        <v>GBPSB6L5Y_Quote_rh#0001</v>
      </c>
      <c r="M10" s="856" t="str">
        <f>_xll.ohRangeRetrieveError(L10)</f>
        <v/>
      </c>
      <c r="N10" s="746"/>
      <c r="P10" s="864" t="s">
        <v>42</v>
      </c>
      <c r="Q10" s="1412" t="s">
        <v>124</v>
      </c>
      <c r="R10" s="1476" t="s">
        <v>239</v>
      </c>
    </row>
    <row r="11" spans="1:19"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_xll.qlSwapRateHelper(Trigger,K11&amp;"_rh",ObjectOverwrite,Permanent,$K11,$B11,$D11,Calendar,$G11,$H11,$I11,$L$4,$J11,C11,Discounting)</f>
        <v>GBPSB6L6Y_Quote_rh#0001</v>
      </c>
      <c r="M11" s="856" t="str">
        <f>_xll.ohRangeRetrieveError(L11)</f>
        <v/>
      </c>
      <c r="N11" s="746"/>
      <c r="P11" s="861" t="s">
        <v>41</v>
      </c>
      <c r="Q11" s="916" t="s">
        <v>123</v>
      </c>
      <c r="R11" s="1475" t="s">
        <v>239</v>
      </c>
    </row>
    <row r="12" spans="1:19"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_xll.qlSwapRateHelper(Trigger,K12&amp;"_rh",ObjectOverwrite,Permanent,$K12,$B12,$D12,Calendar,$G12,$H12,$I12,$L$4,$J12,C12,Discounting)</f>
        <v>GBPSB6L7Y_Quote_rh#0001</v>
      </c>
      <c r="M12" s="856" t="str">
        <f>_xll.ohRangeRetrieveError(L12)</f>
        <v/>
      </c>
      <c r="N12" s="746"/>
      <c r="P12" s="1412"/>
      <c r="Q12" s="1412"/>
      <c r="R12" s="1412"/>
    </row>
    <row r="13" spans="1:19"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_xll.qlSwapRateHelper(Trigger,K13&amp;"_rh",ObjectOverwrite,Permanent,$K13,$B13,$D13,Calendar,$G13,$H13,$I13,$L$4,$J13,C13,Discounting)</f>
        <v>GBPSB6L8Y_Quote_rh#0001</v>
      </c>
      <c r="M13" s="856" t="str">
        <f>_xll.ohRangeRetrieveError(L13)</f>
        <v/>
      </c>
      <c r="N13" s="746"/>
    </row>
    <row r="14" spans="1:19"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_xll.qlSwapRateHelper(Trigger,K14&amp;"_rh",ObjectOverwrite,Permanent,$K14,$B14,$D14,Calendar,$G14,$H14,$I14,$L$4,$J14,C14,Discounting)</f>
        <v>GBPSB6L9Y_Quote_rh#0001</v>
      </c>
      <c r="M14" s="856" t="str">
        <f>_xll.ohRangeRetrieveError(L14)</f>
        <v/>
      </c>
      <c r="N14" s="746"/>
    </row>
    <row r="15" spans="1:19"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_xll.qlSwapRateHelper(Trigger,K15&amp;"_rh",ObjectOverwrite,Permanent,$K15,$B15,$D15,Calendar,$G15,$H15,$I15,$L$4,$J15,C15,Discounting)</f>
        <v>GBPSB6L10Y_Quote_rh#0001</v>
      </c>
      <c r="M15" s="856" t="str">
        <f>_xll.ohRangeRetrieveError(L15)</f>
        <v/>
      </c>
      <c r="N15" s="746"/>
    </row>
    <row r="16" spans="1:19"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_xll.qlSwapRateHelper(Trigger,K16&amp;"_rh",ObjectOverwrite,Permanent,$K16,$B16,$D16,Calendar,$G16,$H16,$I16,$L$4,$J16,C16,Discounting)</f>
        <v>GBPSB6L11Y_Quote_rh#0001</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_xll.qlSwapRateHelper(Trigger,K17&amp;"_rh",ObjectOverwrite,Permanent,$K17,$B17,$D17,Calendar,$G17,$H17,$I17,$L$4,$J17,C17,Discounting)</f>
        <v>GBPSB6L12Y_Quote_rh#0001</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_xll.qlSwapRateHelper(Trigger,K18&amp;"_rh",ObjectOverwrite,Permanent,$K18,$B18,$D18,Calendar,$G18,$H18,$I18,$L$4,$J18,C18,Discounting)</f>
        <v>GBPSB6L13Y_Quote_rh#0001</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_xll.qlSwapRateHelper(Trigger,K19&amp;"_rh",ObjectOverwrite,Permanent,$K19,$B19,$D19,Calendar,$G19,$H19,$I19,$L$4,$J19,C19,Discounting)</f>
        <v>GBPSB6L14Y_Quote_rh#0001</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_xll.qlSwapRateHelper(Trigger,K20&amp;"_rh",ObjectOverwrite,Permanent,$K20,$B20,$D20,Calendar,$G20,$H20,$I20,$L$4,$J20,C20,Discounting)</f>
        <v>GBPSB6L15Y_Quote_rh#0001</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_xll.qlSwapRateHelper(Trigger,K21&amp;"_rh",ObjectOverwrite,Permanent,$K21,$B21,$D21,Calendar,$G21,$H21,$I21,$L$4,$J21,C21,Discounting)</f>
        <v>GBPSB6L16Y_Quote_rh#0001</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_xll.qlSwapRateHelper(Trigger,K22&amp;"_rh",ObjectOverwrite,Permanent,$K22,$B22,$D22,Calendar,$G22,$H22,$I22,$L$4,$J22,C22,Discounting)</f>
        <v>GBPSB6L17Y_Quote_rh#0001</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_xll.qlSwapRateHelper(Trigger,K23&amp;"_rh",ObjectOverwrite,Permanent,$K23,$B23,$D23,Calendar,$G23,$H23,$I23,$L$4,$J23,C23,Discounting)</f>
        <v>GBPSB6L18Y_Quote_rh#0001</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_xll.qlSwapRateHelper(Trigger,K24&amp;"_rh",ObjectOverwrite,Permanent,$K24,$B24,$D24,Calendar,$G24,$H24,$I24,$L$4,$J24,C24,Discounting)</f>
        <v>GBPSB6L19Y_Quote_rh#0001</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_xll.qlSwapRateHelper(Trigger,K25&amp;"_rh",ObjectOverwrite,Permanent,$K25,$B25,$D25,Calendar,$G25,$H25,$I25,$L$4,$J25,C25,Discounting)</f>
        <v>GBPSB6L20Y_Quote_rh#0001</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_xll.qlSwapRateHelper(Trigger,K26&amp;"_rh",ObjectOverwrite,Permanent,$K26,$B26,$D26,Calendar,$G26,$H26,$I26,$L$4,$J26,C26,Discounting)</f>
        <v>GBPSB6L21Y_Quote_rh#0001</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_xll.qlSwapRateHelper(Trigger,K27&amp;"_rh",ObjectOverwrite,Permanent,$K27,$B27,$D27,Calendar,$G27,$H27,$I27,$L$4,$J27,C27,Discounting)</f>
        <v>GBPSB6L22Y_Quote_rh#0001</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_xll.qlSwapRateHelper(Trigger,K28&amp;"_rh",ObjectOverwrite,Permanent,$K28,$B28,$D28,Calendar,$G28,$H28,$I28,$L$4,$J28,C28,Discounting)</f>
        <v>GBPSB6L23Y_Quote_rh#0001</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_xll.qlSwapRateHelper(Trigger,K29&amp;"_rh",ObjectOverwrite,Permanent,$K29,$B29,$D29,Calendar,$G29,$H29,$I29,$L$4,$J29,C29,Discounting)</f>
        <v>GBPSB6L24Y_Quote_rh#0001</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_xll.qlSwapRateHelper(Trigger,K30&amp;"_rh",ObjectOverwrite,Permanent,$K30,$B30,$D30,Calendar,$G30,$H30,$I30,$L$4,$J30,C30,Discounting)</f>
        <v>GBPSB6L25Y_Quote_rh#0001</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_xll.qlSwapRateHelper(Trigger,K31&amp;"_rh",ObjectOverwrite,Permanent,$K31,$B31,$D31,Calendar,$G31,$H31,$I31,$L$4,$J31,C31,Discounting)</f>
        <v>GBPSB6L26Y_Quote_rh#0001</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_xll.qlSwapRateHelper(Trigger,K32&amp;"_rh",ObjectOverwrite,Permanent,$K32,$B32,$D32,Calendar,$G32,$H32,$I32,$L$4,$J32,C32,Discounting)</f>
        <v>GBPSB6L27Y_Quote_rh#0001</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_xll.qlSwapRateHelper(Trigger,K33&amp;"_rh",ObjectOverwrite,Permanent,$K33,$B33,$D33,Calendar,$G33,$H33,$I33,$L$4,$J33,C33,Discounting)</f>
        <v>GBPSB6L28Y_Quote_rh#0001</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_xll.qlSwapRateHelper(Trigger,K34&amp;"_rh",ObjectOverwrite,Permanent,$K34,$B34,$D34,Calendar,$G34,$H34,$I34,$L$4,$J34,C34,Discounting)</f>
        <v>GBPSB6L29Y_Quote_rh#0001</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_xll.qlSwapRateHelper(Trigger,K35&amp;"_rh",ObjectOverwrite,Permanent,$K35,$B35,$D35,Calendar,$G35,$H35,$I35,$L$4,$J35,C35,Discounting)</f>
        <v>GBPSB6L30Y_Quote_rh#0001</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_xll.qlSwapRateHelper(Trigger,K36&amp;"_rh",ObjectOverwrite,Permanent,$K36,$B36,$D36,Calendar,$G36,$H36,$I36,$L$4,$J36,C36,Discounting)</f>
        <v>GBPSB6L35Y_Quote_rh#0001</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_xll.qlSwapRateHelper(Trigger,K37&amp;"_rh",ObjectOverwrite,Permanent,$K37,$B37,$D37,Calendar,$G37,$H37,$I37,$L$4,$J37,C37,Discounting)</f>
        <v>GBPSB6L40Y_Quote_rh#0001</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_xll.qlSwapRateHelper(Trigger,K38&amp;"_rh",ObjectOverwrite,Permanent,$K38,$B38,$D38,Calendar,$G38,$H38,$I38,$L$4,$J38,C38,Discounting)</f>
        <v>GBPSB6L50Y_Quote_rh#0001</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_xll.qlSwapRateHelper(Trigger,K39&amp;"_rh",ObjectOverwrite,Permanent,$K39,$B39,$D39,Calendar,$G39,$H39,$I39,$L$4,$J39,C39,Discounting)</f>
        <v>GBPSB6L60Y_Quote_rh#0001</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row r="42" spans="1:14" x14ac:dyDescent="0.2">
      <c r="J42" s="399" t="str">
        <f>_xll.ohObjectCallerAddress(J35)</f>
        <v>[GBP_Market_And_Trades.xlsx]BasisSwap1MxM_MKT!R38C6</v>
      </c>
    </row>
    <row r="43" spans="1:14" x14ac:dyDescent="0.2">
      <c r="K43" s="399" t="str">
        <f>_xll.ohObjectCallerAddress(K36)</f>
        <v>[GBP_Market_And_Trades.xlsx]Swap6M_MKT!R40C6</v>
      </c>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9">_xll.ohFilter(RateHelpers_1M!A7:A17,IF(ISERROR(RateHelpers_1M!C7:C17),FALSE,TRUE))</f>
        <v>GBP2X1S_Quote_rh#0001</v>
      </c>
      <c r="N19" s="864" t="e">
        <f>_xll.qlRateHelperQuoteName(M19)</f>
        <v>#NUM!</v>
      </c>
      <c r="O19" s="1402" t="e">
        <f>_xll.qlRateHelperLatestDate(M19,Trigger)</f>
        <v>#VALUE!</v>
      </c>
      <c r="P19" s="1414" t="e">
        <f>_xll.qlRateHelperQuoteValue(M19,_xll.ohTrigger(RecalcTrigger,YieldCurve))</f>
        <v>#NUM!</v>
      </c>
      <c r="Q19" s="1413" t="e">
        <f t="shared" ref="Q19:Q29" si="6">SUBSTITUTE(SUBSTITUTE(N19,"X1S_Quote","M"),"GBP","")</f>
        <v>#NUM!</v>
      </c>
      <c r="R19" s="1412" t="e">
        <f>_xll.qlSwapIndex(,FamilyName,Q19,NDays,Currency,Calendar,"1Y","mf","actual/365 (fixed)",IborIndex,Discounting,,_xll.ohTrigger(Trigger,RecalcTrigger))</f>
        <v>#VALUE!</v>
      </c>
      <c r="S19" s="1411" t="e">
        <f>_xll.qlIndexFixing(R19,$X$19,TRUE,Trigger)</f>
        <v>#VALUE!</v>
      </c>
      <c r="T19" s="1410" t="e">
        <f t="shared" ref="T19:T29" si="7">S19-P19</f>
        <v>#VALUE!</v>
      </c>
      <c r="U19" s="1416">
        <f t="array" ref="U19">MAX(ABS(_xll.ohFilter(T19:T29,IF(ISERROR(T19:T29),FALSE,TRUE))))</f>
        <v>0</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GBP3X1S_Quote_rh#0001</v>
      </c>
      <c r="N20" s="864" t="e">
        <f>_xll.qlRateHelperQuoteName(M20)</f>
        <v>#NUM!</v>
      </c>
      <c r="O20" s="1402" t="e">
        <f>_xll.qlRateHelperLatestDate(M20,Trigger)</f>
        <v>#VALUE!</v>
      </c>
      <c r="P20" s="1414" t="e">
        <f>_xll.qlRateHelperQuoteValue(M20,_xll.ohTrigger(RecalcTrigger,YieldCurve))</f>
        <v>#NUM!</v>
      </c>
      <c r="Q20" s="1413" t="e">
        <f t="shared" si="6"/>
        <v>#NUM!</v>
      </c>
      <c r="R20" s="1412" t="e">
        <f>_xll.qlSwapIndex(,FamilyName,Q20,NDays,Currency,Calendar,"1Y","mf","actual/365 (fixed)",IborIndex,Discounting,,_xll.ohTrigger(Trigger,RecalcTrigger))</f>
        <v>#VALUE!</v>
      </c>
      <c r="S20" s="1411" t="e">
        <f>_xll.qlIndexFixing(R20,$X$19,TRUE,Trigger)</f>
        <v>#VALUE!</v>
      </c>
      <c r="T20" s="1410" t="e">
        <f t="shared" si="7"/>
        <v>#VALUE!</v>
      </c>
      <c r="U20" s="1403"/>
      <c r="W20" s="864" t="str">
        <f t="shared" ref="W20:W83" si="8">W19</f>
        <v>1D</v>
      </c>
      <c r="X20" s="1402" t="e">
        <f>_xll.qlCalendarAdvance(Calendar,X19,W20,"f",FALSE)</f>
        <v>#VALUE!</v>
      </c>
      <c r="Y20" s="1401" t="e">
        <f>_xll.qlCalendarAdvance(Calendar,X20,NDays&amp;"D")</f>
        <v>#VALUE!</v>
      </c>
      <c r="Z20" s="1400" t="e">
        <v>#N/A</v>
      </c>
      <c r="AA20" s="1408" t="e">
        <v>#N/A</v>
      </c>
    </row>
    <row r="21" spans="1:27" ht="12" thickBot="1" x14ac:dyDescent="0.25">
      <c r="M21" s="864" t="str">
        <v>GBP4X1S_Quote_rh#0001</v>
      </c>
      <c r="N21" s="864" t="e">
        <f>_xll.qlRateHelperQuoteName(M21)</f>
        <v>#NUM!</v>
      </c>
      <c r="O21" s="1402" t="e">
        <f>_xll.qlRateHelperLatestDate(M21,Trigger)</f>
        <v>#VALUE!</v>
      </c>
      <c r="P21" s="1414" t="e">
        <f>_xll.qlRateHelperQuoteValue(M21,_xll.ohTrigger(RecalcTrigger,YieldCurve))</f>
        <v>#NUM!</v>
      </c>
      <c r="Q21" s="1413" t="e">
        <f t="shared" si="6"/>
        <v>#NUM!</v>
      </c>
      <c r="R21" s="1412" t="e">
        <f>_xll.qlSwapIndex(,FamilyName,Q21,NDays,Currency,Calendar,"1Y","mf","actual/365 (fixed)",IborIndex,Discounting,,_xll.ohTrigger(Trigger,RecalcTrigger))</f>
        <v>#VALUE!</v>
      </c>
      <c r="S21" s="1411" t="e">
        <f>_xll.qlIndexFixing(R21,$X$19,TRUE,Trigger)</f>
        <v>#VALUE!</v>
      </c>
      <c r="T21" s="1410" t="e">
        <f t="shared" si="7"/>
        <v>#VALUE!</v>
      </c>
      <c r="W21" s="864" t="str">
        <f t="shared" si="8"/>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GBP5X1S_Quote_rh#0001</v>
      </c>
      <c r="N22" s="864" t="e">
        <f>_xll.qlRateHelperQuoteName(M22)</f>
        <v>#NUM!</v>
      </c>
      <c r="O22" s="1402" t="e">
        <f>_xll.qlRateHelperLatestDate(M22,Trigger)</f>
        <v>#VALUE!</v>
      </c>
      <c r="P22" s="1414" t="e">
        <f>_xll.qlRateHelperQuoteValue(M22,_xll.ohTrigger(RecalcTrigger,YieldCurve))</f>
        <v>#NUM!</v>
      </c>
      <c r="Q22" s="1413" t="e">
        <f t="shared" si="6"/>
        <v>#NUM!</v>
      </c>
      <c r="R22" s="1412" t="e">
        <f>_xll.qlSwapIndex(,FamilyName,Q22,NDays,Currency,Calendar,"1Y","mf","actual/365 (fixed)",IborIndex,Discounting,,_xll.ohTrigger(Trigger,RecalcTrigger))</f>
        <v>#VALUE!</v>
      </c>
      <c r="S22" s="1411" t="e">
        <f>_xll.qlIndexFixing(R22,$X$19,TRUE,Trigger)</f>
        <v>#VALUE!</v>
      </c>
      <c r="T22" s="1410" t="e">
        <f t="shared" si="7"/>
        <v>#VALUE!</v>
      </c>
      <c r="W22" s="864" t="str">
        <f t="shared" si="8"/>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GBP6X1S_Quote_rh#0001</v>
      </c>
      <c r="N23" s="864" t="e">
        <f>_xll.qlRateHelperQuoteName(M23)</f>
        <v>#NUM!</v>
      </c>
      <c r="O23" s="1402" t="e">
        <f>_xll.qlRateHelperLatestDate(M23,Trigger)</f>
        <v>#VALUE!</v>
      </c>
      <c r="P23" s="1414" t="e">
        <f>_xll.qlRateHelperQuoteValue(M23,_xll.ohTrigger(RecalcTrigger,YieldCurve))</f>
        <v>#NUM!</v>
      </c>
      <c r="Q23" s="1413" t="e">
        <f t="shared" si="6"/>
        <v>#NUM!</v>
      </c>
      <c r="R23" s="1412" t="e">
        <f>_xll.qlSwapIndex(,FamilyName,Q23,NDays,Currency,Calendar,"1Y","mf","actual/365 (fixed)",IborIndex,Discounting,,_xll.ohTrigger(Trigger,RecalcTrigger))</f>
        <v>#VALUE!</v>
      </c>
      <c r="S23" s="1411" t="e">
        <f>_xll.qlIndexFixing(R23,$X$19,TRUE,Trigger)</f>
        <v>#VALUE!</v>
      </c>
      <c r="T23" s="1410" t="e">
        <f t="shared" si="7"/>
        <v>#VALUE!</v>
      </c>
      <c r="W23" s="864" t="str">
        <f t="shared" si="8"/>
        <v>1D</v>
      </c>
      <c r="X23" s="1402" t="e">
        <f>_xll.qlCalendarAdvance(Calendar,X22,W23,"f",FALSE)</f>
        <v>#VALUE!</v>
      </c>
      <c r="Y23" s="1401" t="e">
        <f>_xll.qlCalendarAdvance(Calendar,X23,NDays&amp;"D")</f>
        <v>#VALUE!</v>
      </c>
      <c r="Z23" s="1400" t="e">
        <v>#N/A</v>
      </c>
      <c r="AA23" s="1408" t="e">
        <v>#N/A</v>
      </c>
    </row>
    <row r="24" spans="1:27" x14ac:dyDescent="0.2">
      <c r="M24" s="864" t="str">
        <v>GBP7X1S_Quote_rh#0001</v>
      </c>
      <c r="N24" s="864" t="e">
        <f>_xll.qlRateHelperQuoteName(M24)</f>
        <v>#NUM!</v>
      </c>
      <c r="O24" s="1402" t="e">
        <f>_xll.qlRateHelperLatestDate(M24,Trigger)</f>
        <v>#VALUE!</v>
      </c>
      <c r="P24" s="1414" t="e">
        <f>_xll.qlRateHelperQuoteValue(M24,_xll.ohTrigger(RecalcTrigger,YieldCurve))</f>
        <v>#NUM!</v>
      </c>
      <c r="Q24" s="1413" t="e">
        <f t="shared" si="6"/>
        <v>#NUM!</v>
      </c>
      <c r="R24" s="1412" t="e">
        <f>_xll.qlSwapIndex(,FamilyName,Q24,NDays,Currency,Calendar,"1Y","mf","actual/365 (fixed)",IborIndex,Discounting,,_xll.ohTrigger(Trigger,RecalcTrigger))</f>
        <v>#VALUE!</v>
      </c>
      <c r="S24" s="1411" t="e">
        <f>_xll.qlIndexFixing(R24,$X$19,TRUE,Trigger)</f>
        <v>#VALUE!</v>
      </c>
      <c r="T24" s="1410" t="e">
        <f t="shared" si="7"/>
        <v>#VALUE!</v>
      </c>
      <c r="W24" s="864" t="str">
        <f t="shared" si="8"/>
        <v>1D</v>
      </c>
      <c r="X24" s="1402" t="e">
        <f>_xll.qlCalendarAdvance(Calendar,X23,W24,"f",FALSE)</f>
        <v>#VALUE!</v>
      </c>
      <c r="Y24" s="1401" t="e">
        <f>_xll.qlCalendarAdvance(Calendar,X24,NDays&amp;"D")</f>
        <v>#VALUE!</v>
      </c>
      <c r="Z24" s="1400" t="e">
        <v>#N/A</v>
      </c>
      <c r="AA24" s="1408" t="e">
        <v>#N/A</v>
      </c>
    </row>
    <row r="25" spans="1:27" x14ac:dyDescent="0.2">
      <c r="M25" s="864" t="str">
        <v>GBP8X1S_Quote_rh#0001</v>
      </c>
      <c r="N25" s="864" t="e">
        <f>_xll.qlRateHelperQuoteName(M25)</f>
        <v>#NUM!</v>
      </c>
      <c r="O25" s="1402" t="e">
        <f>_xll.qlRateHelperLatestDate(M25,Trigger)</f>
        <v>#VALUE!</v>
      </c>
      <c r="P25" s="1414" t="e">
        <f>_xll.qlRateHelperQuoteValue(M25,_xll.ohTrigger(RecalcTrigger,YieldCurve))</f>
        <v>#NUM!</v>
      </c>
      <c r="Q25" s="1413" t="e">
        <f t="shared" si="6"/>
        <v>#NUM!</v>
      </c>
      <c r="R25" s="1412" t="e">
        <f>_xll.qlSwapIndex(,FamilyName,Q25,NDays,Currency,Calendar,"1Y","mf","actual/365 (fixed)",IborIndex,Discounting,,_xll.ohTrigger(Trigger,RecalcTrigger))</f>
        <v>#VALUE!</v>
      </c>
      <c r="S25" s="1411" t="e">
        <f>_xll.qlIndexFixing(R25,$X$19,TRUE,Trigger)</f>
        <v>#VALUE!</v>
      </c>
      <c r="T25" s="1410" t="e">
        <f t="shared" si="7"/>
        <v>#VALUE!</v>
      </c>
      <c r="W25" s="864" t="str">
        <f t="shared" si="8"/>
        <v>1D</v>
      </c>
      <c r="X25" s="1402" t="e">
        <f>_xll.qlCalendarAdvance(Calendar,X24,W25,"f",FALSE)</f>
        <v>#VALUE!</v>
      </c>
      <c r="Y25" s="1401" t="e">
        <f>_xll.qlCalendarAdvance(Calendar,X25,NDays&amp;"D")</f>
        <v>#VALUE!</v>
      </c>
      <c r="Z25" s="1400" t="e">
        <v>#N/A</v>
      </c>
      <c r="AA25" s="1408" t="e">
        <v>#N/A</v>
      </c>
    </row>
    <row r="26" spans="1:27" x14ac:dyDescent="0.2">
      <c r="M26" s="864" t="str">
        <v>GBP9X1S_Quote_rh#0001</v>
      </c>
      <c r="N26" s="864" t="e">
        <f>_xll.qlRateHelperQuoteName(M26)</f>
        <v>#NUM!</v>
      </c>
      <c r="O26" s="1402" t="e">
        <f>_xll.qlRateHelperLatestDate(M26,Trigger)</f>
        <v>#VALUE!</v>
      </c>
      <c r="P26" s="1414" t="e">
        <f>_xll.qlRateHelperQuoteValue(M26,_xll.ohTrigger(RecalcTrigger,YieldCurve))</f>
        <v>#NUM!</v>
      </c>
      <c r="Q26" s="1413" t="e">
        <f t="shared" si="6"/>
        <v>#NUM!</v>
      </c>
      <c r="R26" s="1412" t="e">
        <f>_xll.qlSwapIndex(,FamilyName,Q26,NDays,Currency,Calendar,"1Y","mf","actual/365 (fixed)",IborIndex,Discounting,,_xll.ohTrigger(Trigger,RecalcTrigger))</f>
        <v>#VALUE!</v>
      </c>
      <c r="S26" s="1411" t="e">
        <f>_xll.qlIndexFixing(R26,$X$19,TRUE,Trigger)</f>
        <v>#VALUE!</v>
      </c>
      <c r="T26" s="1410" t="e">
        <f t="shared" si="7"/>
        <v>#VALUE!</v>
      </c>
      <c r="W26" s="864" t="str">
        <f t="shared" si="8"/>
        <v>1D</v>
      </c>
      <c r="X26" s="1402" t="e">
        <f>_xll.qlCalendarAdvance(Calendar,X25,W26,"f",FALSE)</f>
        <v>#VALUE!</v>
      </c>
      <c r="Y26" s="1401" t="e">
        <f>_xll.qlCalendarAdvance(Calendar,X26,NDays&amp;"D")</f>
        <v>#VALUE!</v>
      </c>
      <c r="Z26" s="1400" t="e">
        <v>#N/A</v>
      </c>
      <c r="AA26" s="1408" t="e">
        <v>#N/A</v>
      </c>
    </row>
    <row r="27" spans="1:27" x14ac:dyDescent="0.2">
      <c r="M27" s="864" t="str">
        <v>GBP10X1S_Quote_rh#0001</v>
      </c>
      <c r="N27" s="864" t="e">
        <f>_xll.qlRateHelperQuoteName(M27)</f>
        <v>#NUM!</v>
      </c>
      <c r="O27" s="1402" t="e">
        <f>_xll.qlRateHelperLatestDate(M27,Trigger)</f>
        <v>#VALUE!</v>
      </c>
      <c r="P27" s="1414" t="e">
        <f>_xll.qlRateHelperQuoteValue(M27,_xll.ohTrigger(RecalcTrigger,YieldCurve))</f>
        <v>#NUM!</v>
      </c>
      <c r="Q27" s="1413" t="e">
        <f t="shared" si="6"/>
        <v>#NUM!</v>
      </c>
      <c r="R27" s="1412" t="e">
        <f>_xll.qlSwapIndex(,FamilyName,Q27,NDays,Currency,Calendar,"1Y","mf","actual/365 (fixed)",IborIndex,Discounting,,_xll.ohTrigger(Trigger,RecalcTrigger))</f>
        <v>#VALUE!</v>
      </c>
      <c r="S27" s="1411" t="e">
        <f>_xll.qlIndexFixing(R27,$X$19,TRUE,Trigger)</f>
        <v>#VALUE!</v>
      </c>
      <c r="T27" s="1410" t="e">
        <f t="shared" si="7"/>
        <v>#VALUE!</v>
      </c>
      <c r="W27" s="864" t="str">
        <f t="shared" si="8"/>
        <v>1D</v>
      </c>
      <c r="X27" s="1402" t="e">
        <f>_xll.qlCalendarAdvance(Calendar,X26,W27,"f",FALSE)</f>
        <v>#VALUE!</v>
      </c>
      <c r="Y27" s="1401" t="e">
        <f>_xll.qlCalendarAdvance(Calendar,X27,NDays&amp;"D")</f>
        <v>#VALUE!</v>
      </c>
      <c r="Z27" s="1400" t="e">
        <v>#N/A</v>
      </c>
      <c r="AA27" s="1408" t="e">
        <v>#N/A</v>
      </c>
    </row>
    <row r="28" spans="1:27" x14ac:dyDescent="0.2">
      <c r="M28" s="864" t="str">
        <v>GBP11X1S_Quote_rh#0001</v>
      </c>
      <c r="N28" s="864" t="e">
        <f>_xll.qlRateHelperQuoteName(M28)</f>
        <v>#NUM!</v>
      </c>
      <c r="O28" s="1402" t="e">
        <f>_xll.qlRateHelperLatestDate(M28,Trigger)</f>
        <v>#VALUE!</v>
      </c>
      <c r="P28" s="1414" t="e">
        <f>_xll.qlRateHelperQuoteValue(M28,_xll.ohTrigger(RecalcTrigger,YieldCurve))</f>
        <v>#NUM!</v>
      </c>
      <c r="Q28" s="1413" t="e">
        <f t="shared" si="6"/>
        <v>#NUM!</v>
      </c>
      <c r="R28" s="1412" t="e">
        <f>_xll.qlSwapIndex(,FamilyName,Q28,NDays,Currency,Calendar,"1Y","mf","actual/365 (fixed)",IborIndex,Discounting,,_xll.ohTrigger(Trigger,RecalcTrigger))</f>
        <v>#VALUE!</v>
      </c>
      <c r="S28" s="1411" t="e">
        <f>_xll.qlIndexFixing(R28,$X$19,TRUE,Trigger)</f>
        <v>#VALUE!</v>
      </c>
      <c r="T28" s="1410" t="e">
        <f t="shared" si="7"/>
        <v>#VALUE!</v>
      </c>
      <c r="W28" s="864" t="str">
        <f t="shared" si="8"/>
        <v>1D</v>
      </c>
      <c r="X28" s="1402" t="e">
        <f>_xll.qlCalendarAdvance(Calendar,X27,W28,"f",FALSE)</f>
        <v>#VALUE!</v>
      </c>
      <c r="Y28" s="1401" t="e">
        <f>_xll.qlCalendarAdvance(Calendar,X28,NDays&amp;"D")</f>
        <v>#VALUE!</v>
      </c>
      <c r="Z28" s="1400" t="e">
        <v>#N/A</v>
      </c>
      <c r="AA28" s="1408" t="e">
        <v>#N/A</v>
      </c>
    </row>
    <row r="29" spans="1:27" ht="12" thickBot="1" x14ac:dyDescent="0.25">
      <c r="M29" s="864" t="str">
        <v>GBP12X1S_Quote_rh#0001</v>
      </c>
      <c r="N29" s="864" t="e">
        <f>_xll.qlRateHelperQuoteName(M29)</f>
        <v>#NUM!</v>
      </c>
      <c r="O29" s="1402" t="e">
        <f>_xll.qlRateHelperLatestDate(M29,Trigger)</f>
        <v>#VALUE!</v>
      </c>
      <c r="P29" s="1414" t="e">
        <f>_xll.qlRateHelperQuoteValue(M29,_xll.ohTrigger(RecalcTrigger,YieldCurve))</f>
        <v>#NUM!</v>
      </c>
      <c r="Q29" s="1413" t="e">
        <f t="shared" si="6"/>
        <v>#NUM!</v>
      </c>
      <c r="R29" s="1412" t="e">
        <f>_xll.qlSwapIndex(,FamilyName,Q29,NDays,Currency,Calendar,"1Y","mf","actual/365 (fixed)",IborIndex,Discounting,,_xll.ohTrigger(Trigger,RecalcTrigger))</f>
        <v>#VALUE!</v>
      </c>
      <c r="S29" s="1411" t="e">
        <f>_xll.qlIndexFixing(R29,$X$19,TRUE,Trigger)</f>
        <v>#VALUE!</v>
      </c>
      <c r="T29" s="1410" t="e">
        <f t="shared" si="7"/>
        <v>#VALUE!</v>
      </c>
      <c r="W29" s="864" t="str">
        <f t="shared" si="8"/>
        <v>1D</v>
      </c>
      <c r="X29" s="1402" t="e">
        <f>_xll.qlCalendarAdvance(Calendar,X28,W29,"f",FALSE)</f>
        <v>#VALUE!</v>
      </c>
      <c r="Y29" s="1401" t="e">
        <f>_xll.qlCalendarAdvance(Calendar,X29,NDays&amp;"D")</f>
        <v>#VALUE!</v>
      </c>
      <c r="Z29" s="1400" t="e">
        <v>#N/A</v>
      </c>
      <c r="AA29" s="1408" t="e">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v>#N/A</v>
      </c>
      <c r="AA30" s="1408" t="e">
        <v>#N/A</v>
      </c>
    </row>
    <row r="31" spans="1:27" x14ac:dyDescent="0.2">
      <c r="S31" s="399"/>
      <c r="T31" s="1398"/>
      <c r="W31" s="864" t="str">
        <f t="shared" si="8"/>
        <v>1D</v>
      </c>
      <c r="X31" s="1402" t="e">
        <f>_xll.qlCalendarAdvance(Calendar,X30,W31,"f",FALSE)</f>
        <v>#VALUE!</v>
      </c>
      <c r="Y31" s="1401" t="e">
        <f>_xll.qlCalendarAdvance(Calendar,X31,NDays&amp;"D")</f>
        <v>#VALUE!</v>
      </c>
      <c r="Z31" s="1400" t="e">
        <v>#N/A</v>
      </c>
      <c r="AA31" s="1408" t="e">
        <v>#N/A</v>
      </c>
    </row>
    <row r="32" spans="1:27" x14ac:dyDescent="0.2">
      <c r="S32" s="399"/>
      <c r="T32" s="1398"/>
      <c r="W32" s="864" t="str">
        <f t="shared" si="8"/>
        <v>1D</v>
      </c>
      <c r="X32" s="1402" t="e">
        <f>_xll.qlCalendarAdvance(Calendar,X31,W32,"f",FALSE)</f>
        <v>#VALUE!</v>
      </c>
      <c r="Y32" s="1401" t="e">
        <f>_xll.qlCalendarAdvance(Calendar,X32,NDays&amp;"D")</f>
        <v>#VALUE!</v>
      </c>
      <c r="Z32" s="1400" t="e">
        <v>#N/A</v>
      </c>
      <c r="AA32" s="1408" t="e">
        <v>#N/A</v>
      </c>
    </row>
    <row r="33" spans="10:27" x14ac:dyDescent="0.2">
      <c r="S33" s="399"/>
      <c r="T33" s="1398"/>
      <c r="W33" s="864" t="str">
        <f t="shared" si="8"/>
        <v>1D</v>
      </c>
      <c r="X33" s="1402" t="e">
        <f>_xll.qlCalendarAdvance(Calendar,X32,W33,"f",FALSE)</f>
        <v>#VALUE!</v>
      </c>
      <c r="Y33" s="1401" t="e">
        <f>_xll.qlCalendarAdvance(Calendar,X33,NDays&amp;"D")</f>
        <v>#VALUE!</v>
      </c>
      <c r="Z33" s="1400" t="e">
        <v>#N/A</v>
      </c>
      <c r="AA33" s="1408" t="e">
        <v>#N/A</v>
      </c>
    </row>
    <row r="34" spans="10:27" x14ac:dyDescent="0.2">
      <c r="S34" s="399"/>
      <c r="T34" s="1398"/>
      <c r="W34" s="864" t="str">
        <f t="shared" si="8"/>
        <v>1D</v>
      </c>
      <c r="X34" s="1402" t="e">
        <f>_xll.qlCalendarAdvance(Calendar,X33,W34,"f",FALSE)</f>
        <v>#VALUE!</v>
      </c>
      <c r="Y34" s="1401" t="e">
        <f>_xll.qlCalendarAdvance(Calendar,X34,NDays&amp;"D")</f>
        <v>#VALUE!</v>
      </c>
      <c r="Z34" s="1400" t="e">
        <v>#N/A</v>
      </c>
      <c r="AA34" s="1408" t="e">
        <v>#N/A</v>
      </c>
    </row>
    <row r="35" spans="10:27" x14ac:dyDescent="0.2">
      <c r="S35" s="399"/>
      <c r="T35" s="1398"/>
      <c r="W35" s="864" t="str">
        <f t="shared" si="8"/>
        <v>1D</v>
      </c>
      <c r="X35" s="1402" t="e">
        <f>_xll.qlCalendarAdvance(Calendar,X34,W35,"f",FALSE)</f>
        <v>#VALUE!</v>
      </c>
      <c r="Y35" s="1401" t="e">
        <f>_xll.qlCalendarAdvance(Calendar,X35,NDays&amp;"D")</f>
        <v>#VALUE!</v>
      </c>
      <c r="Z35" s="1400" t="e">
        <v>#N/A</v>
      </c>
      <c r="AA35" s="1408" t="e">
        <v>#N/A</v>
      </c>
    </row>
    <row r="36" spans="10:27" x14ac:dyDescent="0.2">
      <c r="S36" s="399"/>
      <c r="T36" s="1398"/>
      <c r="W36" s="864" t="str">
        <f t="shared" si="8"/>
        <v>1D</v>
      </c>
      <c r="X36" s="1402" t="e">
        <f>_xll.qlCalendarAdvance(Calendar,X35,W36,"f",FALSE)</f>
        <v>#VALUE!</v>
      </c>
      <c r="Y36" s="1401" t="e">
        <f>_xll.qlCalendarAdvance(Calendar,X36,NDays&amp;"D")</f>
        <v>#VALUE!</v>
      </c>
      <c r="Z36" s="1400" t="e">
        <v>#N/A</v>
      </c>
      <c r="AA36" s="1408" t="e">
        <v>#N/A</v>
      </c>
    </row>
    <row r="37" spans="10:27" x14ac:dyDescent="0.2">
      <c r="S37" s="399"/>
      <c r="T37" s="1398"/>
      <c r="W37" s="864" t="str">
        <f t="shared" si="8"/>
        <v>1D</v>
      </c>
      <c r="X37" s="1402" t="e">
        <f>_xll.qlCalendarAdvance(Calendar,X36,W37,"f",FALSE)</f>
        <v>#VALUE!</v>
      </c>
      <c r="Y37" s="1401" t="e">
        <f>_xll.qlCalendarAdvance(Calendar,X37,NDays&amp;"D")</f>
        <v>#VALUE!</v>
      </c>
      <c r="Z37" s="1400" t="e">
        <v>#N/A</v>
      </c>
      <c r="AA37" s="1408" t="e">
        <v>#N/A</v>
      </c>
    </row>
    <row r="38" spans="10:27" x14ac:dyDescent="0.2">
      <c r="S38" s="399"/>
      <c r="T38" s="1398"/>
      <c r="W38" s="864" t="str">
        <f t="shared" si="8"/>
        <v>1D</v>
      </c>
      <c r="X38" s="1402" t="e">
        <f>_xll.qlCalendarAdvance(Calendar,X37,W38,"f",FALSE)</f>
        <v>#VALUE!</v>
      </c>
      <c r="Y38" s="1401" t="e">
        <f>_xll.qlCalendarAdvance(Calendar,X38,NDays&amp;"D")</f>
        <v>#VALUE!</v>
      </c>
      <c r="Z38" s="1400" t="e">
        <v>#N/A</v>
      </c>
      <c r="AA38" s="1408" t="e">
        <v>#N/A</v>
      </c>
    </row>
    <row r="39" spans="10:27" x14ac:dyDescent="0.2">
      <c r="S39" s="399"/>
      <c r="T39" s="1398"/>
      <c r="W39" s="864" t="str">
        <f t="shared" si="8"/>
        <v>1D</v>
      </c>
      <c r="X39" s="1402" t="e">
        <f>_xll.qlCalendarAdvance(Calendar,X38,W39,"f",FALSE)</f>
        <v>#VALUE!</v>
      </c>
      <c r="Y39" s="1401" t="e">
        <f>_xll.qlCalendarAdvance(Calendar,X39,NDays&amp;"D")</f>
        <v>#VALUE!</v>
      </c>
      <c r="Z39" s="1400" t="e">
        <v>#N/A</v>
      </c>
      <c r="AA39" s="1408" t="e">
        <v>#N/A</v>
      </c>
    </row>
    <row r="40" spans="10:27" x14ac:dyDescent="0.2">
      <c r="S40" s="399"/>
      <c r="T40" s="1398"/>
      <c r="W40" s="864" t="str">
        <f t="shared" si="8"/>
        <v>1D</v>
      </c>
      <c r="X40" s="1402" t="e">
        <f>_xll.qlCalendarAdvance(Calendar,X39,W40,"f",FALSE)</f>
        <v>#VALUE!</v>
      </c>
      <c r="Y40" s="1401" t="e">
        <f>_xll.qlCalendarAdvance(Calendar,X40,NDays&amp;"D")</f>
        <v>#VALUE!</v>
      </c>
      <c r="Z40" s="1400" t="e">
        <v>#N/A</v>
      </c>
      <c r="AA40" s="1408" t="e">
        <v>#N/A</v>
      </c>
    </row>
    <row r="41" spans="10:27" x14ac:dyDescent="0.2">
      <c r="S41" s="399"/>
      <c r="T41" s="1398"/>
      <c r="W41" s="864" t="str">
        <f t="shared" si="8"/>
        <v>1D</v>
      </c>
      <c r="X41" s="1402" t="e">
        <f>_xll.qlCalendarAdvance(Calendar,X40,W41,"f",FALSE)</f>
        <v>#VALUE!</v>
      </c>
      <c r="Y41" s="1401" t="e">
        <f>_xll.qlCalendarAdvance(Calendar,X41,NDays&amp;"D")</f>
        <v>#VALUE!</v>
      </c>
      <c r="Z41" s="1400" t="e">
        <v>#N/A</v>
      </c>
      <c r="AA41" s="1408" t="e">
        <v>#N/A</v>
      </c>
    </row>
    <row r="42" spans="10:27" x14ac:dyDescent="0.2">
      <c r="S42" s="399"/>
      <c r="T42" s="1398"/>
      <c r="W42" s="864" t="str">
        <f t="shared" si="8"/>
        <v>1D</v>
      </c>
      <c r="X42" s="1402" t="e">
        <f>_xll.qlCalendarAdvance(Calendar,X41,W42,"f",FALSE)</f>
        <v>#VALUE!</v>
      </c>
      <c r="Y42" s="1401" t="e">
        <f>_xll.qlCalendarAdvance(Calendar,X42,NDays&amp;"D")</f>
        <v>#VALUE!</v>
      </c>
      <c r="Z42" s="1400" t="e">
        <v>#N/A</v>
      </c>
      <c r="AA42" s="1408" t="e">
        <v>#N/A</v>
      </c>
    </row>
    <row r="43" spans="10:27" x14ac:dyDescent="0.2">
      <c r="S43" s="399"/>
      <c r="T43" s="1398"/>
      <c r="W43" s="864" t="str">
        <f t="shared" si="8"/>
        <v>1D</v>
      </c>
      <c r="X43" s="1402" t="e">
        <f>_xll.qlCalendarAdvance(Calendar,X42,W43,"f",FALSE)</f>
        <v>#VALUE!</v>
      </c>
      <c r="Y43" s="1401" t="e">
        <f>_xll.qlCalendarAdvance(Calendar,X43,NDays&amp;"D")</f>
        <v>#VALUE!</v>
      </c>
      <c r="Z43" s="1400" t="e">
        <v>#N/A</v>
      </c>
      <c r="AA43" s="1408" t="e">
        <v>#N/A</v>
      </c>
    </row>
    <row r="44" spans="10:27" x14ac:dyDescent="0.2">
      <c r="S44" s="399"/>
      <c r="T44" s="1398"/>
      <c r="W44" s="864" t="str">
        <f t="shared" si="8"/>
        <v>1D</v>
      </c>
      <c r="X44" s="1402" t="e">
        <f>_xll.qlCalendarAdvance(Calendar,X43,W44,"f",FALSE)</f>
        <v>#VALUE!</v>
      </c>
      <c r="Y44" s="1401" t="e">
        <f>_xll.qlCalendarAdvance(Calendar,X44,NDays&amp;"D")</f>
        <v>#VALUE!</v>
      </c>
      <c r="Z44" s="1400" t="e">
        <v>#N/A</v>
      </c>
      <c r="AA44" s="1408" t="e">
        <v>#N/A</v>
      </c>
    </row>
    <row r="45" spans="10:27" x14ac:dyDescent="0.2">
      <c r="S45" s="399"/>
      <c r="T45" s="1398"/>
      <c r="W45" s="864" t="str">
        <f t="shared" si="8"/>
        <v>1D</v>
      </c>
      <c r="X45" s="1402" t="e">
        <f>_xll.qlCalendarAdvance(Calendar,X44,W45,"f",FALSE)</f>
        <v>#VALUE!</v>
      </c>
      <c r="Y45" s="1401" t="e">
        <f>_xll.qlCalendarAdvance(Calendar,X45,NDays&amp;"D")</f>
        <v>#VALUE!</v>
      </c>
      <c r="Z45" s="1400" t="e">
        <v>#N/A</v>
      </c>
      <c r="AA45" s="1408" t="e">
        <v>#N/A</v>
      </c>
    </row>
    <row r="46" spans="10:27" x14ac:dyDescent="0.2">
      <c r="S46" s="399"/>
      <c r="T46" s="1398"/>
      <c r="W46" s="864" t="str">
        <f t="shared" si="8"/>
        <v>1D</v>
      </c>
      <c r="X46" s="1402" t="e">
        <f>_xll.qlCalendarAdvance(Calendar,X45,W46,"f",FALSE)</f>
        <v>#VALUE!</v>
      </c>
      <c r="Y46" s="1401" t="e">
        <f>_xll.qlCalendarAdvance(Calendar,X46,NDays&amp;"D")</f>
        <v>#VALUE!</v>
      </c>
      <c r="Z46" s="1400" t="e">
        <v>#N/A</v>
      </c>
      <c r="AA46" s="1408" t="e">
        <v>#N/A</v>
      </c>
    </row>
    <row r="47" spans="10:27" x14ac:dyDescent="0.2">
      <c r="S47" s="399"/>
      <c r="T47" s="1398"/>
      <c r="W47" s="864" t="str">
        <f t="shared" si="8"/>
        <v>1D</v>
      </c>
      <c r="X47" s="1402" t="e">
        <f>_xll.qlCalendarAdvance(Calendar,X46,W47,"f",FALSE)</f>
        <v>#VALUE!</v>
      </c>
      <c r="Y47" s="1401" t="e">
        <f>_xll.qlCalendarAdvance(Calendar,X47,NDays&amp;"D")</f>
        <v>#VALUE!</v>
      </c>
      <c r="Z47" s="1400" t="e">
        <v>#N/A</v>
      </c>
      <c r="AA47" s="1408" t="e">
        <v>#N/A</v>
      </c>
    </row>
    <row r="48" spans="10:27" ht="15" x14ac:dyDescent="0.25">
      <c r="J48"/>
      <c r="S48" s="399"/>
      <c r="T48" s="1398"/>
      <c r="W48" s="864" t="str">
        <f t="shared" si="8"/>
        <v>1D</v>
      </c>
      <c r="X48" s="1402" t="e">
        <f>_xll.qlCalendarAdvance(Calendar,X47,W48,"f",FALSE)</f>
        <v>#VALUE!</v>
      </c>
      <c r="Y48" s="1401" t="e">
        <f>_xll.qlCalendarAdvance(Calendar,X48,NDays&amp;"D")</f>
        <v>#VALUE!</v>
      </c>
      <c r="Z48" s="1400" t="e">
        <v>#N/A</v>
      </c>
      <c r="AA48" s="1408" t="e">
        <v>#N/A</v>
      </c>
    </row>
    <row r="49" spans="10:27" x14ac:dyDescent="0.2">
      <c r="S49" s="399"/>
      <c r="T49" s="1398"/>
      <c r="W49" s="864" t="str">
        <f t="shared" si="8"/>
        <v>1D</v>
      </c>
      <c r="X49" s="1402" t="e">
        <f>_xll.qlCalendarAdvance(Calendar,X48,W49,"f",FALSE)</f>
        <v>#VALUE!</v>
      </c>
      <c r="Y49" s="1401" t="e">
        <f>_xll.qlCalendarAdvance(Calendar,X49,NDays&amp;"D")</f>
        <v>#VALUE!</v>
      </c>
      <c r="Z49" s="1400" t="e">
        <v>#N/A</v>
      </c>
      <c r="AA49" s="1408" t="e">
        <v>#N/A</v>
      </c>
    </row>
    <row r="50" spans="10:27" x14ac:dyDescent="0.2">
      <c r="S50" s="399"/>
      <c r="T50" s="1398"/>
      <c r="W50" s="864" t="str">
        <f t="shared" si="8"/>
        <v>1D</v>
      </c>
      <c r="X50" s="1402" t="e">
        <f>_xll.qlCalendarAdvance(Calendar,X49,W50,"f",FALSE)</f>
        <v>#VALUE!</v>
      </c>
      <c r="Y50" s="1401" t="e">
        <f>_xll.qlCalendarAdvance(Calendar,X50,NDays&amp;"D")</f>
        <v>#VALUE!</v>
      </c>
      <c r="Z50" s="1400" t="e">
        <v>#N/A</v>
      </c>
      <c r="AA50" s="1408" t="e">
        <v>#N/A</v>
      </c>
    </row>
    <row r="51" spans="10:27" x14ac:dyDescent="0.2">
      <c r="S51" s="399"/>
      <c r="T51" s="1398"/>
      <c r="W51" s="864" t="str">
        <f t="shared" si="8"/>
        <v>1D</v>
      </c>
      <c r="X51" s="1402" t="e">
        <f>_xll.qlCalendarAdvance(Calendar,X50,W51,"f",FALSE)</f>
        <v>#VALUE!</v>
      </c>
      <c r="Y51" s="1401" t="e">
        <f>_xll.qlCalendarAdvance(Calendar,X51,NDays&amp;"D")</f>
        <v>#VALUE!</v>
      </c>
      <c r="Z51" s="1400" t="e">
        <v>#N/A</v>
      </c>
      <c r="AA51" s="1408" t="e">
        <v>#N/A</v>
      </c>
    </row>
    <row r="52" spans="10:27" ht="15" x14ac:dyDescent="0.25">
      <c r="J52"/>
      <c r="S52" s="399"/>
      <c r="T52" s="1398"/>
      <c r="W52" s="864" t="str">
        <f t="shared" si="8"/>
        <v>1D</v>
      </c>
      <c r="X52" s="1402" t="e">
        <f>_xll.qlCalendarAdvance(Calendar,X51,W52,"f",FALSE)</f>
        <v>#VALUE!</v>
      </c>
      <c r="Y52" s="1401" t="e">
        <f>_xll.qlCalendarAdvance(Calendar,X52,NDays&amp;"D")</f>
        <v>#VALUE!</v>
      </c>
      <c r="Z52" s="1400" t="e">
        <v>#N/A</v>
      </c>
      <c r="AA52" s="1408" t="e">
        <v>#N/A</v>
      </c>
    </row>
    <row r="53" spans="10:27" x14ac:dyDescent="0.2">
      <c r="S53" s="399"/>
      <c r="T53" s="1398"/>
      <c r="W53" s="864" t="str">
        <f t="shared" si="8"/>
        <v>1D</v>
      </c>
      <c r="X53" s="1402" t="e">
        <f>_xll.qlCalendarAdvance(Calendar,X52,W53,"f",FALSE)</f>
        <v>#VALUE!</v>
      </c>
      <c r="Y53" s="1401" t="e">
        <f>_xll.qlCalendarAdvance(Calendar,X53,NDays&amp;"D")</f>
        <v>#VALUE!</v>
      </c>
      <c r="Z53" s="1400" t="e">
        <v>#N/A</v>
      </c>
      <c r="AA53" s="1408" t="e">
        <v>#N/A</v>
      </c>
    </row>
    <row r="54" spans="10:27" x14ac:dyDescent="0.2">
      <c r="S54" s="399"/>
      <c r="T54" s="1398"/>
      <c r="W54" s="864" t="str">
        <f t="shared" si="8"/>
        <v>1D</v>
      </c>
      <c r="X54" s="1402" t="e">
        <f>_xll.qlCalendarAdvance(Calendar,X53,W54,"f",FALSE)</f>
        <v>#VALUE!</v>
      </c>
      <c r="Y54" s="1401" t="e">
        <f>_xll.qlCalendarAdvance(Calendar,X54,NDays&amp;"D")</f>
        <v>#VALUE!</v>
      </c>
      <c r="Z54" s="1400" t="e">
        <v>#N/A</v>
      </c>
      <c r="AA54" s="1408" t="e">
        <v>#N/A</v>
      </c>
    </row>
    <row r="55" spans="10:27" ht="15" x14ac:dyDescent="0.25">
      <c r="J55"/>
      <c r="S55" s="399"/>
      <c r="T55" s="1398"/>
      <c r="W55" s="864" t="str">
        <f t="shared" si="8"/>
        <v>1D</v>
      </c>
      <c r="X55" s="1402" t="e">
        <f>_xll.qlCalendarAdvance(Calendar,X54,W55,"f",FALSE)</f>
        <v>#VALUE!</v>
      </c>
      <c r="Y55" s="1401" t="e">
        <f>_xll.qlCalendarAdvance(Calendar,X55,NDays&amp;"D")</f>
        <v>#VALUE!</v>
      </c>
      <c r="Z55" s="1400" t="e">
        <v>#N/A</v>
      </c>
      <c r="AA55" s="1408" t="e">
        <v>#N/A</v>
      </c>
    </row>
    <row r="56" spans="10:27" x14ac:dyDescent="0.2">
      <c r="S56" s="399"/>
      <c r="T56" s="1398"/>
      <c r="W56" s="864" t="str">
        <f t="shared" si="8"/>
        <v>1D</v>
      </c>
      <c r="X56" s="1402" t="e">
        <f>_xll.qlCalendarAdvance(Calendar,X55,W56,"f",FALSE)</f>
        <v>#VALUE!</v>
      </c>
      <c r="Y56" s="1401" t="e">
        <f>_xll.qlCalendarAdvance(Calendar,X56,NDays&amp;"D")</f>
        <v>#VALUE!</v>
      </c>
      <c r="Z56" s="1400" t="e">
        <v>#N/A</v>
      </c>
      <c r="AA56" s="1408" t="e">
        <v>#N/A</v>
      </c>
    </row>
    <row r="57" spans="10:27" x14ac:dyDescent="0.2">
      <c r="S57" s="399"/>
      <c r="T57" s="1398"/>
      <c r="W57" s="864" t="str">
        <f t="shared" si="8"/>
        <v>1D</v>
      </c>
      <c r="X57" s="1402" t="e">
        <f>_xll.qlCalendarAdvance(Calendar,X56,W57,"f",FALSE)</f>
        <v>#VALUE!</v>
      </c>
      <c r="Y57" s="1401" t="e">
        <f>_xll.qlCalendarAdvance(Calendar,X57,NDays&amp;"D")</f>
        <v>#VALUE!</v>
      </c>
      <c r="Z57" s="1400" t="e">
        <v>#N/A</v>
      </c>
      <c r="AA57" s="1408" t="e">
        <v>#N/A</v>
      </c>
    </row>
    <row r="58" spans="10:27" x14ac:dyDescent="0.2">
      <c r="S58" s="399"/>
      <c r="T58" s="1398"/>
      <c r="W58" s="864" t="str">
        <f t="shared" si="8"/>
        <v>1D</v>
      </c>
      <c r="X58" s="1402" t="e">
        <f>_xll.qlCalendarAdvance(Calendar,X57,W58,"f",FALSE)</f>
        <v>#VALUE!</v>
      </c>
      <c r="Y58" s="1401" t="e">
        <f>_xll.qlCalendarAdvance(Calendar,X58,NDays&amp;"D")</f>
        <v>#VALUE!</v>
      </c>
      <c r="Z58" s="1400" t="e">
        <v>#N/A</v>
      </c>
      <c r="AA58" s="1408" t="e">
        <v>#N/A</v>
      </c>
    </row>
    <row r="59" spans="10:27" x14ac:dyDescent="0.2">
      <c r="S59" s="399"/>
      <c r="T59" s="1398"/>
      <c r="W59" s="864" t="str">
        <f t="shared" si="8"/>
        <v>1D</v>
      </c>
      <c r="X59" s="1402" t="e">
        <f>_xll.qlCalendarAdvance(Calendar,X58,W59,"f",FALSE)</f>
        <v>#VALUE!</v>
      </c>
      <c r="Y59" s="1401" t="e">
        <f>_xll.qlCalendarAdvance(Calendar,X59,NDays&amp;"D")</f>
        <v>#VALUE!</v>
      </c>
      <c r="Z59" s="1400" t="e">
        <v>#N/A</v>
      </c>
      <c r="AA59" s="1408" t="e">
        <v>#N/A</v>
      </c>
    </row>
    <row r="60" spans="10:27" x14ac:dyDescent="0.2">
      <c r="S60" s="399"/>
      <c r="T60" s="1398"/>
      <c r="W60" s="864" t="str">
        <f t="shared" si="8"/>
        <v>1D</v>
      </c>
      <c r="X60" s="1402" t="e">
        <f>_xll.qlCalendarAdvance(Calendar,X59,W60,"f",FALSE)</f>
        <v>#VALUE!</v>
      </c>
      <c r="Y60" s="1401" t="e">
        <f>_xll.qlCalendarAdvance(Calendar,X60,NDays&amp;"D")</f>
        <v>#VALUE!</v>
      </c>
      <c r="Z60" s="1400" t="e">
        <v>#N/A</v>
      </c>
      <c r="AA60" s="1408" t="e">
        <v>#N/A</v>
      </c>
    </row>
    <row r="61" spans="10:27" x14ac:dyDescent="0.2">
      <c r="S61" s="399"/>
      <c r="T61" s="1398"/>
      <c r="W61" s="864" t="str">
        <f t="shared" si="8"/>
        <v>1D</v>
      </c>
      <c r="X61" s="1402" t="e">
        <f>_xll.qlCalendarAdvance(Calendar,X60,W61,"f",FALSE)</f>
        <v>#VALUE!</v>
      </c>
      <c r="Y61" s="1401" t="e">
        <f>_xll.qlCalendarAdvance(Calendar,X61,NDays&amp;"D")</f>
        <v>#VALUE!</v>
      </c>
      <c r="Z61" s="1400" t="e">
        <v>#N/A</v>
      </c>
      <c r="AA61" s="1408" t="e">
        <v>#N/A</v>
      </c>
    </row>
    <row r="62" spans="10:27" x14ac:dyDescent="0.2">
      <c r="S62" s="399"/>
      <c r="T62" s="1398"/>
      <c r="W62" s="864" t="str">
        <f t="shared" si="8"/>
        <v>1D</v>
      </c>
      <c r="X62" s="1402" t="e">
        <f>_xll.qlCalendarAdvance(Calendar,X61,W62,"f",FALSE)</f>
        <v>#VALUE!</v>
      </c>
      <c r="Y62" s="1401" t="e">
        <f>_xll.qlCalendarAdvance(Calendar,X62,NDays&amp;"D")</f>
        <v>#VALUE!</v>
      </c>
      <c r="Z62" s="1400" t="e">
        <v>#N/A</v>
      </c>
      <c r="AA62" s="1408" t="e">
        <v>#N/A</v>
      </c>
    </row>
    <row r="63" spans="10:27" x14ac:dyDescent="0.2">
      <c r="S63" s="399"/>
      <c r="T63" s="1398"/>
      <c r="W63" s="864" t="str">
        <f t="shared" si="8"/>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8"/>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8"/>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8"/>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8"/>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8"/>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8"/>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8"/>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8"/>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8"/>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8"/>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8"/>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8"/>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8"/>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8"/>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8"/>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8"/>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8"/>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8"/>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8"/>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8"/>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9"/>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9"/>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9"/>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9"/>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9"/>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9"/>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9"/>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9"/>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9"/>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9"/>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9"/>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9"/>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9"/>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9"/>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9"/>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9"/>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9"/>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9"/>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9"/>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9"/>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9"/>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9"/>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9"/>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9"/>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9"/>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9"/>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9"/>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9"/>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9"/>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9"/>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9"/>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9"/>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9"/>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9"/>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9"/>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9"/>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9"/>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9"/>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9"/>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9"/>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9"/>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9"/>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9"/>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9"/>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9"/>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9"/>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9"/>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9"/>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9"/>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9"/>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9"/>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9"/>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9"/>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9"/>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9"/>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9"/>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9"/>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9"/>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9"/>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9"/>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9"/>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9"/>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9"/>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0"/>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0"/>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0"/>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0"/>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0"/>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0"/>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0"/>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0"/>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0"/>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0"/>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0"/>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0"/>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0"/>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0"/>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0"/>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0"/>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0"/>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0"/>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0"/>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0"/>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0"/>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0"/>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0"/>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0"/>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0"/>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0"/>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0"/>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0"/>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0"/>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0"/>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0"/>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0"/>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0"/>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0"/>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0"/>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0"/>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0"/>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0"/>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0"/>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0"/>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0"/>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0"/>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0"/>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0"/>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0"/>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0"/>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0"/>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0"/>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0"/>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0"/>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0"/>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0"/>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0"/>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0"/>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0"/>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0"/>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0"/>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0"/>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0"/>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0"/>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0"/>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0"/>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0"/>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1"/>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1"/>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1"/>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1"/>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1"/>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1"/>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1"/>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1"/>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1"/>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1"/>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1"/>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1"/>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1"/>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1"/>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1"/>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1"/>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1"/>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1"/>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1"/>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1"/>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1"/>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1"/>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1"/>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1"/>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1"/>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1"/>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1"/>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1"/>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1"/>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1"/>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1"/>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1"/>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1"/>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1"/>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1"/>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1"/>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1"/>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1"/>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1"/>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1"/>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1"/>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1"/>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1"/>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1"/>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1"/>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1"/>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1"/>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1"/>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1"/>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1"/>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1"/>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1"/>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1"/>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1"/>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1"/>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1"/>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1"/>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1"/>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1"/>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1"/>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1"/>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1"/>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1"/>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2"/>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2"/>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2"/>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2"/>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2"/>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2"/>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2"/>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2"/>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2"/>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2"/>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2"/>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2"/>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2"/>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2"/>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2"/>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2"/>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2"/>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2"/>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2"/>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2"/>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2"/>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2"/>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2"/>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2"/>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2"/>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2"/>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2"/>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2"/>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2"/>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2"/>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2"/>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2"/>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2"/>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2"/>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2"/>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2"/>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2"/>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2"/>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2"/>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2"/>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2"/>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2"/>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2"/>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2"/>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2"/>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2"/>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2"/>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2"/>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2"/>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2"/>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2"/>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2"/>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2"/>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2"/>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2"/>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2"/>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2"/>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2"/>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2"/>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2"/>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2"/>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2"/>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2"/>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3"/>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3"/>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3"/>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3"/>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3"/>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3"/>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3"/>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3"/>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3"/>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3"/>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3"/>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3"/>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3"/>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3"/>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3"/>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3"/>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3"/>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3"/>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3"/>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3"/>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3"/>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3"/>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3"/>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3"/>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3"/>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3"/>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3"/>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3"/>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3"/>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3"/>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3"/>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3"/>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3"/>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3"/>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3"/>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3"/>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3"/>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3"/>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3"/>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3"/>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3"/>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3"/>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3"/>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3"/>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3"/>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3"/>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3"/>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3"/>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3"/>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3"/>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3"/>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3"/>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3"/>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3"/>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3"/>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3"/>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3"/>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3"/>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3"/>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3"/>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3"/>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3"/>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3"/>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4"/>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4"/>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4"/>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4"/>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4"/>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4"/>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4"/>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4"/>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4"/>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4"/>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4"/>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4"/>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4"/>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4"/>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4"/>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4"/>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4"/>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4"/>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4"/>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4"/>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4"/>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4"/>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4"/>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4"/>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4"/>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4"/>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4"/>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4"/>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4"/>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4"/>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4"/>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4"/>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4"/>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4"/>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4"/>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4"/>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4"/>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4"/>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4"/>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4"/>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4"/>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4"/>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4"/>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4"/>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4"/>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4"/>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4"/>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4"/>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4"/>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4"/>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4"/>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4"/>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4"/>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4"/>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4"/>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4"/>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4"/>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4"/>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4"/>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4"/>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4"/>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4"/>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4"/>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5"/>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5"/>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5"/>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5"/>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5"/>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5"/>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5"/>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5"/>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5"/>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5"/>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5"/>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5"/>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5"/>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5"/>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5"/>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5"/>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5"/>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5"/>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5"/>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5"/>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5"/>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5"/>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5"/>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5"/>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5"/>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5"/>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5"/>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5"/>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5"/>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5"/>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5"/>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5"/>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5"/>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5"/>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5"/>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5"/>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5"/>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5"/>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5"/>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5"/>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5"/>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5"/>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5"/>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5"/>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5"/>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5"/>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5"/>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5"/>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5"/>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5"/>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5"/>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5"/>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5"/>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5"/>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5"/>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5"/>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5"/>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5"/>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5"/>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5"/>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5"/>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5"/>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5"/>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5"/>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5"/>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5"/>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5"/>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5"/>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6"/>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6"/>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6"/>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6"/>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6"/>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6"/>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6"/>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6"/>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6"/>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6"/>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6"/>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6"/>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6"/>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6"/>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6"/>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6"/>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6"/>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6"/>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6"/>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6"/>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6"/>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6"/>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6"/>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6"/>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6"/>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6"/>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6"/>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6"/>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6"/>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6"/>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6"/>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6"/>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6"/>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6"/>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6"/>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6"/>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6"/>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6"/>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6"/>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6"/>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6"/>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6"/>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6"/>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6"/>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6"/>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6"/>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6"/>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6"/>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6"/>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6"/>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6"/>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6"/>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6"/>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6"/>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6"/>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6"/>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6"/>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6"/>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6"/>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6"/>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6"/>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6"/>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6"/>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7"/>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7"/>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7"/>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7"/>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7"/>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7"/>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7"/>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7"/>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7"/>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7"/>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7"/>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7"/>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7"/>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7"/>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7"/>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7"/>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7"/>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7"/>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7"/>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7"/>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7"/>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7"/>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7"/>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7"/>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7"/>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7"/>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7"/>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7"/>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7"/>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7"/>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7"/>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7"/>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7"/>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7"/>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7"/>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7"/>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7"/>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7"/>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7"/>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7"/>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7"/>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7"/>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7"/>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7"/>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7"/>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7"/>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7"/>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7"/>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7"/>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7"/>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7"/>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7"/>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7"/>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7"/>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7"/>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7"/>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7"/>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7"/>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7"/>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7"/>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7"/>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7"/>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7"/>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8"/>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8"/>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8"/>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8"/>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8"/>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8"/>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8"/>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8"/>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8"/>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8"/>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8"/>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8"/>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8"/>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8"/>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8"/>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8"/>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8"/>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8"/>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8"/>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8"/>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8"/>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8"/>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8"/>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8"/>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8"/>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8"/>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8"/>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8"/>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8"/>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8"/>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8"/>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8"/>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8"/>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8"/>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8"/>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8"/>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8"/>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8"/>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8"/>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8"/>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8"/>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8"/>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8"/>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8"/>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8"/>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8"/>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8"/>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8"/>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8"/>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8"/>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8"/>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8"/>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8"/>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8"/>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8"/>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8"/>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8"/>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8"/>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8"/>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8"/>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8"/>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8"/>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8"/>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9"/>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9"/>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9"/>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9"/>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9"/>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9"/>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9"/>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9"/>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9"/>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9"/>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9"/>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9"/>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9"/>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9"/>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9"/>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9"/>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9"/>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9"/>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9"/>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9"/>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9"/>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9"/>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9"/>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9"/>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9"/>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9"/>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9"/>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9"/>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9"/>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9"/>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9"/>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9"/>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9"/>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9"/>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9"/>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9"/>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9"/>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9"/>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9"/>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9"/>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9"/>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9"/>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9"/>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9"/>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9"/>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9"/>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9"/>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9"/>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9"/>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9"/>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9"/>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9"/>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9"/>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9"/>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9"/>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9"/>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9"/>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9"/>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9"/>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9"/>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9"/>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9"/>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9"/>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0"/>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0"/>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0"/>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0"/>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0"/>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0"/>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0"/>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0"/>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0"/>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0"/>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0"/>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0"/>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0"/>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0"/>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0"/>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0"/>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0"/>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0"/>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0"/>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0"/>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0"/>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0"/>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0"/>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0"/>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0"/>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0"/>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0"/>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0"/>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0"/>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0"/>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0"/>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0"/>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0"/>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0"/>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0"/>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0"/>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0"/>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0"/>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0"/>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0"/>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0"/>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0"/>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0"/>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0"/>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0"/>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0"/>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0"/>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0"/>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0"/>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0"/>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0"/>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0"/>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0"/>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0"/>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0"/>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0"/>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0"/>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0"/>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0"/>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0"/>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0"/>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0"/>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0"/>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1"/>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1"/>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1"/>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1"/>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1"/>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1"/>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1"/>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1"/>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1"/>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1"/>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1"/>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1"/>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1"/>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1"/>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1"/>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1"/>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1"/>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1"/>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1"/>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1"/>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1"/>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1"/>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1"/>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1"/>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1"/>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1"/>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1"/>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1"/>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1"/>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1"/>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1"/>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1"/>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1"/>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1"/>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1"/>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1"/>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1"/>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1"/>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1"/>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1"/>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1"/>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1"/>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1"/>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1"/>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1"/>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1"/>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1"/>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1"/>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1"/>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1"/>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1"/>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1"/>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1"/>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1"/>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1"/>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1"/>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1"/>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1"/>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1"/>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1"/>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1"/>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1"/>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1"/>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2"/>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2"/>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2"/>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2"/>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2"/>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2"/>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2"/>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2"/>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2"/>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2"/>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2"/>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2"/>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2"/>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2"/>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2"/>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2"/>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2"/>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2"/>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2"/>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2"/>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2"/>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2"/>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2"/>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2"/>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2"/>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2"/>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2"/>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2"/>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2"/>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2"/>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2"/>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2"/>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2"/>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2"/>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2"/>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2"/>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2"/>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2"/>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2"/>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2"/>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2"/>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2"/>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2"/>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2"/>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2"/>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2"/>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2"/>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2"/>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2"/>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2"/>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2"/>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2"/>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2"/>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2"/>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2"/>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2"/>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2"/>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2"/>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2"/>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2"/>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2"/>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2"/>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2"/>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3"/>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3"/>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3"/>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3"/>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3"/>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3"/>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3"/>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3"/>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3"/>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3"/>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3"/>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3"/>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3"/>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v>#N/A</v>
      </c>
      <c r="AA3462" s="1408" t="e">
        <v>#N/A</v>
      </c>
    </row>
    <row r="3463" spans="19:27" x14ac:dyDescent="0.2">
      <c r="W3463" s="864" t="str">
        <f t="shared" si="61"/>
        <v>1w</v>
      </c>
      <c r="X3463" s="1402" t="e">
        <f>_xll.qlCalendarAdvance(Calendar,X3462,W3463,"f",FALSE)</f>
        <v>#VALUE!</v>
      </c>
      <c r="Y3463" s="1401" t="e">
        <f>_xll.qlCalendarAdvance(Calendar,X3463,NDays&amp;"D")</f>
        <v>#VALUE!</v>
      </c>
      <c r="Z3463" s="1400" t="e">
        <v>#N/A</v>
      </c>
      <c r="AA3463" s="1408" t="e">
        <v>#N/A</v>
      </c>
    </row>
    <row r="3464" spans="19:27" x14ac:dyDescent="0.2">
      <c r="W3464" s="864" t="str">
        <f t="shared" si="61"/>
        <v>1w</v>
      </c>
      <c r="X3464" s="1402" t="e">
        <f>_xll.qlCalendarAdvance(Calendar,X3463,W3464,"f",FALSE)</f>
        <v>#VALUE!</v>
      </c>
      <c r="Y3464" s="1401" t="e">
        <f>_xll.qlCalendarAdvance(Calendar,X3464,NDays&amp;"D")</f>
        <v>#VALUE!</v>
      </c>
      <c r="Z3464" s="1400" t="e">
        <v>#N/A</v>
      </c>
      <c r="AA3464" s="1408" t="e">
        <v>#N/A</v>
      </c>
    </row>
    <row r="3465" spans="19:27" x14ac:dyDescent="0.2">
      <c r="W3465" s="864" t="str">
        <f t="shared" si="61"/>
        <v>1w</v>
      </c>
      <c r="X3465" s="1402" t="e">
        <f>_xll.qlCalendarAdvance(Calendar,X3464,W3465,"f",FALSE)</f>
        <v>#VALUE!</v>
      </c>
      <c r="Y3465" s="1401" t="e">
        <f>_xll.qlCalendarAdvance(Calendar,X3465,NDays&amp;"D")</f>
        <v>#VALUE!</v>
      </c>
      <c r="Z3465" s="1400" t="e">
        <v>#N/A</v>
      </c>
      <c r="AA3465" s="1408" t="e">
        <v>#N/A</v>
      </c>
    </row>
    <row r="3466" spans="19:27" x14ac:dyDescent="0.2">
      <c r="W3466" s="864" t="str">
        <f t="shared" si="61"/>
        <v>1w</v>
      </c>
      <c r="X3466" s="1402" t="e">
        <f>_xll.qlCalendarAdvance(Calendar,X3465,W3466,"f",FALSE)</f>
        <v>#VALUE!</v>
      </c>
      <c r="Y3466" s="1401" t="e">
        <f>_xll.qlCalendarAdvance(Calendar,X3466,NDays&amp;"D")</f>
        <v>#VALUE!</v>
      </c>
      <c r="Z3466" s="1400" t="e">
        <v>#N/A</v>
      </c>
      <c r="AA3466" s="1408" t="e">
        <v>#N/A</v>
      </c>
    </row>
    <row r="3467" spans="19:27" x14ac:dyDescent="0.2">
      <c r="W3467" s="864" t="str">
        <f t="shared" si="61"/>
        <v>1w</v>
      </c>
      <c r="X3467" s="1402" t="e">
        <f>_xll.qlCalendarAdvance(Calendar,X3466,W3467,"f",FALSE)</f>
        <v>#VALUE!</v>
      </c>
      <c r="Y3467" s="1401" t="e">
        <f>_xll.qlCalendarAdvance(Calendar,X3467,NDays&amp;"D")</f>
        <v>#VALUE!</v>
      </c>
      <c r="Z3467" s="1400" t="e">
        <v>#N/A</v>
      </c>
      <c r="AA3467" s="1408" t="e">
        <v>#N/A</v>
      </c>
    </row>
    <row r="3468" spans="19:27" x14ac:dyDescent="0.2">
      <c r="W3468" s="864" t="str">
        <f t="shared" si="61"/>
        <v>1w</v>
      </c>
      <c r="X3468" s="1402" t="e">
        <f>_xll.qlCalendarAdvance(Calendar,X3467,W3468,"f",FALSE)</f>
        <v>#VALUE!</v>
      </c>
      <c r="Y3468" s="1401" t="e">
        <f>_xll.qlCalendarAdvance(Calendar,X3468,NDays&amp;"D")</f>
        <v>#VALUE!</v>
      </c>
      <c r="Z3468" s="1400" t="e">
        <v>#N/A</v>
      </c>
      <c r="AA3468" s="1408" t="e">
        <v>#N/A</v>
      </c>
    </row>
    <row r="3469" spans="19:27" x14ac:dyDescent="0.2">
      <c r="W3469" s="864" t="str">
        <f t="shared" si="61"/>
        <v>1w</v>
      </c>
      <c r="X3469" s="1402" t="e">
        <f>_xll.qlCalendarAdvance(Calendar,X3468,W3469,"f",FALSE)</f>
        <v>#VALUE!</v>
      </c>
      <c r="Y3469" s="1401" t="e">
        <f>_xll.qlCalendarAdvance(Calendar,X3469,NDays&amp;"D")</f>
        <v>#VALUE!</v>
      </c>
      <c r="Z3469" s="1400" t="e">
        <v>#N/A</v>
      </c>
      <c r="AA3469" s="1408" t="e">
        <v>#N/A</v>
      </c>
    </row>
    <row r="3470" spans="19:27" x14ac:dyDescent="0.2">
      <c r="W3470" s="864" t="str">
        <f t="shared" si="61"/>
        <v>1w</v>
      </c>
      <c r="X3470" s="1402" t="e">
        <f>_xll.qlCalendarAdvance(Calendar,X3469,W3470,"f",FALSE)</f>
        <v>#VALUE!</v>
      </c>
      <c r="Y3470" s="1401" t="e">
        <f>_xll.qlCalendarAdvance(Calendar,X3470,NDays&amp;"D")</f>
        <v>#VALUE!</v>
      </c>
      <c r="Z3470" s="1400" t="e">
        <v>#N/A</v>
      </c>
      <c r="AA3470" s="1408" t="e">
        <v>#N/A</v>
      </c>
    </row>
    <row r="3471" spans="19:27" x14ac:dyDescent="0.2">
      <c r="W3471" s="864" t="str">
        <f t="shared" si="61"/>
        <v>1w</v>
      </c>
      <c r="X3471" s="1402" t="e">
        <f>_xll.qlCalendarAdvance(Calendar,X3470,W3471,"f",FALSE)</f>
        <v>#VALUE!</v>
      </c>
      <c r="Y3471" s="1401" t="e">
        <f>_xll.qlCalendarAdvance(Calendar,X3471,NDays&amp;"D")</f>
        <v>#VALUE!</v>
      </c>
      <c r="Z3471" s="1400" t="e">
        <v>#N/A</v>
      </c>
      <c r="AA3471" s="1408" t="e">
        <v>#N/A</v>
      </c>
    </row>
    <row r="3472" spans="19:27" x14ac:dyDescent="0.2">
      <c r="W3472" s="864" t="str">
        <f t="shared" si="61"/>
        <v>1w</v>
      </c>
      <c r="X3472" s="1402" t="e">
        <f>_xll.qlCalendarAdvance(Calendar,X3471,W3472,"f",FALSE)</f>
        <v>#VALUE!</v>
      </c>
      <c r="Y3472" s="1401" t="e">
        <f>_xll.qlCalendarAdvance(Calendar,X3472,NDays&amp;"D")</f>
        <v>#VALUE!</v>
      </c>
      <c r="Z3472" s="1400" t="e">
        <v>#N/A</v>
      </c>
      <c r="AA3472" s="1408" t="e">
        <v>#N/A</v>
      </c>
    </row>
    <row r="3473" spans="23:27" x14ac:dyDescent="0.2">
      <c r="W3473" s="864" t="str">
        <f t="shared" si="61"/>
        <v>1w</v>
      </c>
      <c r="X3473" s="1402" t="e">
        <f>_xll.qlCalendarAdvance(Calendar,X3472,W3473,"f",FALSE)</f>
        <v>#VALUE!</v>
      </c>
      <c r="Y3473" s="1401" t="e">
        <f>_xll.qlCalendarAdvance(Calendar,X3473,NDays&amp;"D")</f>
        <v>#VALUE!</v>
      </c>
      <c r="Z3473" s="1400" t="e">
        <v>#N/A</v>
      </c>
      <c r="AA3473" s="1408" t="e">
        <v>#N/A</v>
      </c>
    </row>
    <row r="3474" spans="23:27" x14ac:dyDescent="0.2">
      <c r="W3474" s="864" t="str">
        <f t="shared" si="61"/>
        <v>1w</v>
      </c>
      <c r="X3474" s="1402" t="e">
        <f>_xll.qlCalendarAdvance(Calendar,X3473,W3474,"f",FALSE)</f>
        <v>#VALUE!</v>
      </c>
      <c r="Y3474" s="1401" t="e">
        <f>_xll.qlCalendarAdvance(Calendar,X3474,NDays&amp;"D")</f>
        <v>#VALUE!</v>
      </c>
      <c r="Z3474" s="1400" t="e">
        <v>#N/A</v>
      </c>
      <c r="AA3474" s="1408" t="e">
        <v>#N/A</v>
      </c>
    </row>
    <row r="3475" spans="23:27" x14ac:dyDescent="0.2">
      <c r="W3475" s="864" t="str">
        <f t="shared" si="61"/>
        <v>1w</v>
      </c>
      <c r="X3475" s="1402" t="e">
        <f>_xll.qlCalendarAdvance(Calendar,X3474,W3475,"f",FALSE)</f>
        <v>#VALUE!</v>
      </c>
      <c r="Y3475" s="1401" t="e">
        <f>_xll.qlCalendarAdvance(Calendar,X3475,NDays&amp;"D")</f>
        <v>#VALUE!</v>
      </c>
      <c r="Z3475" s="1400" t="e">
        <v>#N/A</v>
      </c>
      <c r="AA3475" s="1408" t="e">
        <v>#N/A</v>
      </c>
    </row>
    <row r="3476" spans="23:27" x14ac:dyDescent="0.2">
      <c r="W3476" s="864" t="str">
        <f t="shared" si="61"/>
        <v>1w</v>
      </c>
      <c r="X3476" s="1402" t="e">
        <f>_xll.qlCalendarAdvance(Calendar,X3475,W3476,"f",FALSE)</f>
        <v>#VALUE!</v>
      </c>
      <c r="Y3476" s="1401" t="e">
        <f>_xll.qlCalendarAdvance(Calendar,X3476,NDays&amp;"D")</f>
        <v>#VALUE!</v>
      </c>
      <c r="Z3476" s="1400" t="e">
        <v>#N/A</v>
      </c>
      <c r="AA3476" s="1408" t="e">
        <v>#N/A</v>
      </c>
    </row>
    <row r="3477" spans="23:27" x14ac:dyDescent="0.2">
      <c r="W3477" s="864" t="str">
        <f t="shared" si="61"/>
        <v>1w</v>
      </c>
      <c r="X3477" s="1402" t="e">
        <f>_xll.qlCalendarAdvance(Calendar,X3476,W3477,"f",FALSE)</f>
        <v>#VALUE!</v>
      </c>
      <c r="Y3477" s="1401" t="e">
        <f>_xll.qlCalendarAdvance(Calendar,X3477,NDays&amp;"D")</f>
        <v>#VALUE!</v>
      </c>
      <c r="Z3477" s="1400" t="e">
        <v>#N/A</v>
      </c>
      <c r="AA3477" s="1408" t="e">
        <v>#N/A</v>
      </c>
    </row>
    <row r="3478" spans="23:27" x14ac:dyDescent="0.2">
      <c r="W3478" s="864" t="str">
        <f t="shared" si="61"/>
        <v>1w</v>
      </c>
      <c r="X3478" s="1402" t="e">
        <f>_xll.qlCalendarAdvance(Calendar,X3477,W3478,"f",FALSE)</f>
        <v>#VALUE!</v>
      </c>
      <c r="Y3478" s="1401" t="e">
        <f>_xll.qlCalendarAdvance(Calendar,X3478,NDays&amp;"D")</f>
        <v>#VALUE!</v>
      </c>
      <c r="Z3478" s="1400" t="e">
        <v>#N/A</v>
      </c>
      <c r="AA3478" s="1408" t="e">
        <v>#N/A</v>
      </c>
    </row>
    <row r="3479" spans="23:27" x14ac:dyDescent="0.2">
      <c r="W3479" s="864" t="str">
        <f t="shared" si="61"/>
        <v>1w</v>
      </c>
      <c r="X3479" s="1402" t="e">
        <f>_xll.qlCalendarAdvance(Calendar,X3478,W3479,"f",FALSE)</f>
        <v>#VALUE!</v>
      </c>
      <c r="Y3479" s="1401" t="e">
        <f>_xll.qlCalendarAdvance(Calendar,X3479,NDays&amp;"D")</f>
        <v>#VALUE!</v>
      </c>
      <c r="Z3479" s="1400" t="e">
        <v>#N/A</v>
      </c>
      <c r="AA3479" s="1408" t="e">
        <v>#N/A</v>
      </c>
    </row>
    <row r="3480" spans="23:27" x14ac:dyDescent="0.2">
      <c r="W3480" s="864" t="str">
        <f t="shared" si="61"/>
        <v>1w</v>
      </c>
      <c r="X3480" s="1402" t="e">
        <f>_xll.qlCalendarAdvance(Calendar,X3479,W3480,"f",FALSE)</f>
        <v>#VALUE!</v>
      </c>
      <c r="Y3480" s="1401" t="e">
        <f>_xll.qlCalendarAdvance(Calendar,X3480,NDays&amp;"D")</f>
        <v>#VALUE!</v>
      </c>
      <c r="Z3480" s="1400" t="e">
        <v>#N/A</v>
      </c>
      <c r="AA3480" s="1408" t="e">
        <v>#N/A</v>
      </c>
    </row>
    <row r="3481" spans="23:27" x14ac:dyDescent="0.2">
      <c r="W3481" s="864" t="str">
        <f t="shared" si="61"/>
        <v>1w</v>
      </c>
      <c r="X3481" s="1402" t="e">
        <f>_xll.qlCalendarAdvance(Calendar,X3480,W3481,"f",FALSE)</f>
        <v>#VALUE!</v>
      </c>
      <c r="Y3481" s="1401" t="e">
        <f>_xll.qlCalendarAdvance(Calendar,X3481,NDays&amp;"D")</f>
        <v>#VALUE!</v>
      </c>
      <c r="Z3481" s="1400" t="e">
        <v>#N/A</v>
      </c>
      <c r="AA3481" s="1408" t="e">
        <v>#N/A</v>
      </c>
    </row>
    <row r="3482" spans="23:27" x14ac:dyDescent="0.2">
      <c r="W3482" s="864" t="str">
        <f t="shared" ref="W3482:W3545" si="62">W3481</f>
        <v>1w</v>
      </c>
      <c r="X3482" s="1402" t="e">
        <f>_xll.qlCalendarAdvance(Calendar,X3481,W3482,"f",FALSE)</f>
        <v>#VALUE!</v>
      </c>
      <c r="Y3482" s="1401" t="e">
        <f>_xll.qlCalendarAdvance(Calendar,X3482,NDays&amp;"D")</f>
        <v>#VALUE!</v>
      </c>
      <c r="Z3482" s="1400" t="e">
        <v>#N/A</v>
      </c>
      <c r="AA3482" s="1408" t="e">
        <v>#N/A</v>
      </c>
    </row>
    <row r="3483" spans="23:27" x14ac:dyDescent="0.2">
      <c r="W3483" s="864" t="str">
        <f t="shared" si="62"/>
        <v>1w</v>
      </c>
      <c r="X3483" s="1402" t="e">
        <f>_xll.qlCalendarAdvance(Calendar,X3482,W3483,"f",FALSE)</f>
        <v>#VALUE!</v>
      </c>
      <c r="Y3483" s="1401" t="e">
        <f>_xll.qlCalendarAdvance(Calendar,X3483,NDays&amp;"D")</f>
        <v>#VALUE!</v>
      </c>
      <c r="Z3483" s="1400" t="e">
        <v>#N/A</v>
      </c>
      <c r="AA3483" s="1408" t="e">
        <v>#N/A</v>
      </c>
    </row>
    <row r="3484" spans="23:27" x14ac:dyDescent="0.2">
      <c r="W3484" s="864" t="str">
        <f t="shared" si="62"/>
        <v>1w</v>
      </c>
      <c r="X3484" s="1402" t="e">
        <f>_xll.qlCalendarAdvance(Calendar,X3483,W3484,"f",FALSE)</f>
        <v>#VALUE!</v>
      </c>
      <c r="Y3484" s="1401" t="e">
        <f>_xll.qlCalendarAdvance(Calendar,X3484,NDays&amp;"D")</f>
        <v>#VALUE!</v>
      </c>
      <c r="Z3484" s="1400" t="e">
        <v>#N/A</v>
      </c>
      <c r="AA3484" s="1408" t="e">
        <v>#N/A</v>
      </c>
    </row>
    <row r="3485" spans="23:27" x14ac:dyDescent="0.2">
      <c r="W3485" s="864" t="str">
        <f t="shared" si="62"/>
        <v>1w</v>
      </c>
      <c r="X3485" s="1402" t="e">
        <f>_xll.qlCalendarAdvance(Calendar,X3484,W3485,"f",FALSE)</f>
        <v>#VALUE!</v>
      </c>
      <c r="Y3485" s="1401" t="e">
        <f>_xll.qlCalendarAdvance(Calendar,X3485,NDays&amp;"D")</f>
        <v>#VALUE!</v>
      </c>
      <c r="Z3485" s="1400" t="e">
        <v>#N/A</v>
      </c>
      <c r="AA3485" s="1408" t="e">
        <v>#N/A</v>
      </c>
    </row>
    <row r="3486" spans="23:27" x14ac:dyDescent="0.2">
      <c r="W3486" s="864" t="str">
        <f t="shared" si="62"/>
        <v>1w</v>
      </c>
      <c r="X3486" s="1402" t="e">
        <f>_xll.qlCalendarAdvance(Calendar,X3485,W3486,"f",FALSE)</f>
        <v>#VALUE!</v>
      </c>
      <c r="Y3486" s="1401" t="e">
        <f>_xll.qlCalendarAdvance(Calendar,X3486,NDays&amp;"D")</f>
        <v>#VALUE!</v>
      </c>
      <c r="Z3486" s="1400" t="e">
        <v>#N/A</v>
      </c>
      <c r="AA3486" s="1408" t="e">
        <v>#N/A</v>
      </c>
    </row>
    <row r="3487" spans="23:27" x14ac:dyDescent="0.2">
      <c r="W3487" s="864" t="str">
        <f t="shared" si="62"/>
        <v>1w</v>
      </c>
      <c r="X3487" s="1402" t="e">
        <f>_xll.qlCalendarAdvance(Calendar,X3486,W3487,"f",FALSE)</f>
        <v>#VALUE!</v>
      </c>
      <c r="Y3487" s="1401" t="e">
        <f>_xll.qlCalendarAdvance(Calendar,X3487,NDays&amp;"D")</f>
        <v>#VALUE!</v>
      </c>
      <c r="Z3487" s="1400" t="e">
        <v>#N/A</v>
      </c>
      <c r="AA3487" s="1408" t="e">
        <v>#N/A</v>
      </c>
    </row>
    <row r="3488" spans="23:27" x14ac:dyDescent="0.2">
      <c r="W3488" s="864" t="str">
        <f t="shared" si="62"/>
        <v>1w</v>
      </c>
      <c r="X3488" s="1402" t="e">
        <f>_xll.qlCalendarAdvance(Calendar,X3487,W3488,"f",FALSE)</f>
        <v>#VALUE!</v>
      </c>
      <c r="Y3488" s="1401" t="e">
        <f>_xll.qlCalendarAdvance(Calendar,X3488,NDays&amp;"D")</f>
        <v>#VALUE!</v>
      </c>
      <c r="Z3488" s="1400" t="e">
        <v>#N/A</v>
      </c>
      <c r="AA3488" s="1408" t="e">
        <v>#N/A</v>
      </c>
    </row>
    <row r="3489" spans="23:27" x14ac:dyDescent="0.2">
      <c r="W3489" s="864" t="str">
        <f t="shared" si="62"/>
        <v>1w</v>
      </c>
      <c r="X3489" s="1402" t="e">
        <f>_xll.qlCalendarAdvance(Calendar,X3488,W3489,"f",FALSE)</f>
        <v>#VALUE!</v>
      </c>
      <c r="Y3489" s="1401" t="e">
        <f>_xll.qlCalendarAdvance(Calendar,X3489,NDays&amp;"D")</f>
        <v>#VALUE!</v>
      </c>
      <c r="Z3489" s="1400" t="e">
        <v>#N/A</v>
      </c>
      <c r="AA3489" s="1408" t="e">
        <v>#N/A</v>
      </c>
    </row>
    <row r="3490" spans="23:27" x14ac:dyDescent="0.2">
      <c r="W3490" s="864" t="str">
        <f t="shared" si="62"/>
        <v>1w</v>
      </c>
      <c r="X3490" s="1402" t="e">
        <f>_xll.qlCalendarAdvance(Calendar,X3489,W3490,"f",FALSE)</f>
        <v>#VALUE!</v>
      </c>
      <c r="Y3490" s="1401" t="e">
        <f>_xll.qlCalendarAdvance(Calendar,X3490,NDays&amp;"D")</f>
        <v>#VALUE!</v>
      </c>
      <c r="Z3490" s="1400" t="e">
        <v>#N/A</v>
      </c>
      <c r="AA3490" s="1408" t="e">
        <v>#N/A</v>
      </c>
    </row>
    <row r="3491" spans="23:27" x14ac:dyDescent="0.2">
      <c r="W3491" s="864" t="str">
        <f t="shared" si="62"/>
        <v>1w</v>
      </c>
      <c r="X3491" s="1402" t="e">
        <f>_xll.qlCalendarAdvance(Calendar,X3490,W3491,"f",FALSE)</f>
        <v>#VALUE!</v>
      </c>
      <c r="Y3491" s="1401" t="e">
        <f>_xll.qlCalendarAdvance(Calendar,X3491,NDays&amp;"D")</f>
        <v>#VALUE!</v>
      </c>
      <c r="Z3491" s="1400" t="e">
        <v>#N/A</v>
      </c>
      <c r="AA3491" s="1408" t="e">
        <v>#N/A</v>
      </c>
    </row>
    <row r="3492" spans="23:27" x14ac:dyDescent="0.2">
      <c r="W3492" s="864" t="str">
        <f t="shared" si="62"/>
        <v>1w</v>
      </c>
      <c r="X3492" s="1402" t="e">
        <f>_xll.qlCalendarAdvance(Calendar,X3491,W3492,"f",FALSE)</f>
        <v>#VALUE!</v>
      </c>
      <c r="Y3492" s="1401" t="e">
        <f>_xll.qlCalendarAdvance(Calendar,X3492,NDays&amp;"D")</f>
        <v>#VALUE!</v>
      </c>
      <c r="Z3492" s="1400" t="e">
        <v>#N/A</v>
      </c>
      <c r="AA3492" s="1408" t="e">
        <v>#N/A</v>
      </c>
    </row>
    <row r="3493" spans="23:27" x14ac:dyDescent="0.2">
      <c r="W3493" s="864" t="str">
        <f t="shared" si="62"/>
        <v>1w</v>
      </c>
      <c r="X3493" s="1402" t="e">
        <f>_xll.qlCalendarAdvance(Calendar,X3492,W3493,"f",FALSE)</f>
        <v>#VALUE!</v>
      </c>
      <c r="Y3493" s="1401" t="e">
        <f>_xll.qlCalendarAdvance(Calendar,X3493,NDays&amp;"D")</f>
        <v>#VALUE!</v>
      </c>
      <c r="Z3493" s="1400" t="e">
        <v>#N/A</v>
      </c>
      <c r="AA3493" s="1408" t="e">
        <v>#N/A</v>
      </c>
    </row>
    <row r="3494" spans="23:27" x14ac:dyDescent="0.2">
      <c r="W3494" s="864" t="str">
        <f t="shared" si="62"/>
        <v>1w</v>
      </c>
      <c r="X3494" s="1402" t="e">
        <f>_xll.qlCalendarAdvance(Calendar,X3493,W3494,"f",FALSE)</f>
        <v>#VALUE!</v>
      </c>
      <c r="Y3494" s="1401" t="e">
        <f>_xll.qlCalendarAdvance(Calendar,X3494,NDays&amp;"D")</f>
        <v>#VALUE!</v>
      </c>
      <c r="Z3494" s="1400" t="e">
        <v>#N/A</v>
      </c>
      <c r="AA3494" s="1408" t="e">
        <v>#N/A</v>
      </c>
    </row>
    <row r="3495" spans="23:27" x14ac:dyDescent="0.2">
      <c r="W3495" s="864" t="str">
        <f t="shared" si="62"/>
        <v>1w</v>
      </c>
      <c r="X3495" s="1402" t="e">
        <f>_xll.qlCalendarAdvance(Calendar,X3494,W3495,"f",FALSE)</f>
        <v>#VALUE!</v>
      </c>
      <c r="Y3495" s="1401" t="e">
        <f>_xll.qlCalendarAdvance(Calendar,X3495,NDays&amp;"D")</f>
        <v>#VALUE!</v>
      </c>
      <c r="Z3495" s="1400" t="e">
        <v>#N/A</v>
      </c>
      <c r="AA3495" s="1408" t="e">
        <v>#N/A</v>
      </c>
    </row>
    <row r="3496" spans="23:27" x14ac:dyDescent="0.2">
      <c r="W3496" s="864" t="str">
        <f t="shared" si="62"/>
        <v>1w</v>
      </c>
      <c r="X3496" s="1402" t="e">
        <f>_xll.qlCalendarAdvance(Calendar,X3495,W3496,"f",FALSE)</f>
        <v>#VALUE!</v>
      </c>
      <c r="Y3496" s="1401" t="e">
        <f>_xll.qlCalendarAdvance(Calendar,X3496,NDays&amp;"D")</f>
        <v>#VALUE!</v>
      </c>
      <c r="Z3496" s="1400" t="e">
        <v>#N/A</v>
      </c>
      <c r="AA3496" s="1408" t="e">
        <v>#N/A</v>
      </c>
    </row>
    <row r="3497" spans="23:27" x14ac:dyDescent="0.2">
      <c r="W3497" s="864" t="str">
        <f t="shared" si="62"/>
        <v>1w</v>
      </c>
      <c r="X3497" s="1402" t="e">
        <f>_xll.qlCalendarAdvance(Calendar,X3496,W3497,"f",FALSE)</f>
        <v>#VALUE!</v>
      </c>
      <c r="Y3497" s="1401" t="e">
        <f>_xll.qlCalendarAdvance(Calendar,X3497,NDays&amp;"D")</f>
        <v>#VALUE!</v>
      </c>
      <c r="Z3497" s="1400" t="e">
        <v>#N/A</v>
      </c>
      <c r="AA3497" s="1408" t="e">
        <v>#N/A</v>
      </c>
    </row>
    <row r="3498" spans="23:27" x14ac:dyDescent="0.2">
      <c r="W3498" s="864" t="str">
        <f t="shared" si="62"/>
        <v>1w</v>
      </c>
      <c r="X3498" s="1402" t="e">
        <f>_xll.qlCalendarAdvance(Calendar,X3497,W3498,"f",FALSE)</f>
        <v>#VALUE!</v>
      </c>
      <c r="Y3498" s="1401" t="e">
        <f>_xll.qlCalendarAdvance(Calendar,X3498,NDays&amp;"D")</f>
        <v>#VALUE!</v>
      </c>
      <c r="Z3498" s="1400" t="e">
        <v>#N/A</v>
      </c>
      <c r="AA3498" s="1408" t="e">
        <v>#N/A</v>
      </c>
    </row>
    <row r="3499" spans="23:27" x14ac:dyDescent="0.2">
      <c r="W3499" s="864" t="str">
        <f t="shared" si="62"/>
        <v>1w</v>
      </c>
      <c r="X3499" s="1402" t="e">
        <f>_xll.qlCalendarAdvance(Calendar,X3498,W3499,"f",FALSE)</f>
        <v>#VALUE!</v>
      </c>
      <c r="Y3499" s="1401" t="e">
        <f>_xll.qlCalendarAdvance(Calendar,X3499,NDays&amp;"D")</f>
        <v>#VALUE!</v>
      </c>
      <c r="Z3499" s="1400" t="e">
        <v>#N/A</v>
      </c>
      <c r="AA3499" s="1408" t="e">
        <v>#N/A</v>
      </c>
    </row>
    <row r="3500" spans="23:27" x14ac:dyDescent="0.2">
      <c r="W3500" s="864" t="str">
        <f t="shared" si="62"/>
        <v>1w</v>
      </c>
      <c r="X3500" s="1402" t="e">
        <f>_xll.qlCalendarAdvance(Calendar,X3499,W3500,"f",FALSE)</f>
        <v>#VALUE!</v>
      </c>
      <c r="Y3500" s="1401" t="e">
        <f>_xll.qlCalendarAdvance(Calendar,X3500,NDays&amp;"D")</f>
        <v>#VALUE!</v>
      </c>
      <c r="Z3500" s="1400" t="e">
        <v>#N/A</v>
      </c>
      <c r="AA3500" s="1408" t="e">
        <v>#N/A</v>
      </c>
    </row>
    <row r="3501" spans="23:27" x14ac:dyDescent="0.2">
      <c r="W3501" s="864" t="str">
        <f t="shared" si="62"/>
        <v>1w</v>
      </c>
      <c r="X3501" s="1402" t="e">
        <f>_xll.qlCalendarAdvance(Calendar,X3500,W3501,"f",FALSE)</f>
        <v>#VALUE!</v>
      </c>
      <c r="Y3501" s="1401" t="e">
        <f>_xll.qlCalendarAdvance(Calendar,X3501,NDays&amp;"D")</f>
        <v>#VALUE!</v>
      </c>
      <c r="Z3501" s="1400" t="e">
        <v>#N/A</v>
      </c>
      <c r="AA3501" s="1408" t="e">
        <v>#N/A</v>
      </c>
    </row>
    <row r="3502" spans="23:27" x14ac:dyDescent="0.2">
      <c r="W3502" s="864" t="str">
        <f t="shared" si="62"/>
        <v>1w</v>
      </c>
      <c r="X3502" s="1402" t="e">
        <f>_xll.qlCalendarAdvance(Calendar,X3501,W3502,"f",FALSE)</f>
        <v>#VALUE!</v>
      </c>
      <c r="Y3502" s="1401" t="e">
        <f>_xll.qlCalendarAdvance(Calendar,X3502,NDays&amp;"D")</f>
        <v>#VALUE!</v>
      </c>
      <c r="Z3502" s="1400" t="e">
        <v>#N/A</v>
      </c>
      <c r="AA3502" s="1408" t="e">
        <v>#N/A</v>
      </c>
    </row>
    <row r="3503" spans="23:27" x14ac:dyDescent="0.2">
      <c r="W3503" s="864" t="str">
        <f t="shared" si="62"/>
        <v>1w</v>
      </c>
      <c r="X3503" s="1402" t="e">
        <f>_xll.qlCalendarAdvance(Calendar,X3502,W3503,"f",FALSE)</f>
        <v>#VALUE!</v>
      </c>
      <c r="Y3503" s="1401" t="e">
        <f>_xll.qlCalendarAdvance(Calendar,X3503,NDays&amp;"D")</f>
        <v>#VALUE!</v>
      </c>
      <c r="Z3503" s="1400" t="e">
        <v>#N/A</v>
      </c>
      <c r="AA3503" s="1408" t="e">
        <v>#N/A</v>
      </c>
    </row>
    <row r="3504" spans="23:27" x14ac:dyDescent="0.2">
      <c r="W3504" s="864" t="str">
        <f t="shared" si="62"/>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2"/>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2"/>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2"/>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2"/>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2"/>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2"/>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2"/>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2"/>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2"/>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2"/>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2"/>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2"/>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2"/>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2"/>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2"/>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2"/>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2"/>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2"/>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2"/>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2"/>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2"/>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2"/>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2"/>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2"/>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2"/>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2"/>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2"/>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2"/>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2"/>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2"/>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2"/>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2"/>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2"/>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2"/>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2"/>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2"/>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2"/>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2"/>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3" t="s">
        <v>319</v>
      </c>
      <c r="C2" s="1924"/>
      <c r="D2" s="1924"/>
      <c r="E2" s="1924"/>
      <c r="F2" s="1925"/>
      <c r="K2" s="1923" t="s">
        <v>320</v>
      </c>
      <c r="L2" s="1924"/>
      <c r="M2" s="1924"/>
      <c r="N2" s="1926"/>
    </row>
    <row r="3" spans="2:14" ht="12" thickBot="1" x14ac:dyDescent="0.25">
      <c r="B3" s="807"/>
      <c r="C3" s="851"/>
      <c r="D3" s="805"/>
      <c r="E3" s="805"/>
      <c r="F3" s="804"/>
      <c r="K3" s="46"/>
      <c r="L3" s="42"/>
      <c r="M3" s="42"/>
      <c r="N3" s="43"/>
    </row>
    <row r="4" spans="2:14" x14ac:dyDescent="0.2">
      <c r="B4" s="807"/>
      <c r="C4" s="850" t="s">
        <v>303</v>
      </c>
      <c r="D4" s="824" t="s">
        <v>43</v>
      </c>
      <c r="E4" s="1914">
        <f>_xll.ohTrigger(D30)</f>
        <v>1</v>
      </c>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23" t="s">
        <v>383</v>
      </c>
      <c r="L9" s="1924"/>
      <c r="M9" s="1924"/>
      <c r="N9" s="1926"/>
    </row>
    <row r="10" spans="2:14" x14ac:dyDescent="0.2">
      <c r="B10" s="807"/>
      <c r="C10" s="838" t="s">
        <v>315</v>
      </c>
      <c r="D10" s="458" t="b">
        <v>1</v>
      </c>
      <c r="E10" s="805"/>
      <c r="F10" s="804"/>
      <c r="K10" s="46"/>
      <c r="L10" s="42"/>
      <c r="M10" s="42"/>
      <c r="N10" s="43"/>
    </row>
    <row r="11" spans="2:14" x14ac:dyDescent="0.2">
      <c r="B11" s="807"/>
      <c r="C11" s="838" t="s">
        <v>318</v>
      </c>
      <c r="D11" s="837">
        <f>'General Settings_SYNTH'!Trigger</f>
        <v>42262.606180555558</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_GBPYC6M#0001</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0.26057633021408616</v>
      </c>
      <c r="E28" s="805"/>
      <c r="F28" s="804"/>
    </row>
    <row r="29" spans="2:14" x14ac:dyDescent="0.2">
      <c r="B29" s="807"/>
      <c r="C29" s="809" t="s">
        <v>238</v>
      </c>
      <c r="D29" s="810" t="str">
        <f>_xll.ohRangeRetrieveError(Selected_6M!J1)</f>
        <v/>
      </c>
      <c r="E29" s="805"/>
      <c r="F29" s="804"/>
    </row>
    <row r="30" spans="2:14" x14ac:dyDescent="0.2">
      <c r="B30" s="807"/>
      <c r="C30" s="809" t="str">
        <f>Libor_MKT!$D$12</f>
        <v>GBP6M#0001</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GBPSWD_SYNTH6M_Quote_rh#0001</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GBP2WD_SYNTH6M_Quote_rh#0001</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GBP3WD_SYNTH6M_Quote_rh#0001</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GBP1MD_SYNTH6M_Quote_rh#0001</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GBP2MD_SYNTH6M_Quote_rh#0001</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GBP3MD_SYNTH6M_Quote_rh#0001</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GBP4MD_SYNTH6M_Quote_rh#0001</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GBP5MD_SYNTH6M_Quote_rh#0001</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GBP6MD_SYNTH6M_Quote_rh#0001</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GBP1x7F_Quote_rh#0001</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GBP2x8F_Quote_rh#0001</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GBP3x9F_Quote_rh#0001</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GBP4x10F_Quote_rh#0001</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GBP5x11F_Quote_rh#0001</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GBP6x12F_Quote_rh#0001</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GBP7x13F_Quote_rh#0001</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GBP8x14F_Quote_rh#0001</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GBP9x15F_Quote_rh#0001</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GBP10x16F_Quote_rh#0001</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GBP11x17F_Quote_rh#0001</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GBP12x18F_Quote_rh#0001</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GBP13x19F_Quote_rh#0001</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GBP14x20F_Quote_rh#0001</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GBP15x21F_Quote_rh#0001</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GBP16x22F_Quote_rh#0001</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GBP17x23F_Quote_rh#0001</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GBP18x24F_Quote_rh#0001</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GBPSB6L1Y_Quote_rh#0001</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GBPSB6L15M_Quote_rh#0001</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GBPSB6L18M_Quote_rh#0001</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GBPSB6L21M_Quote_rh#0001</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GBPSB6L2Y_Quote_rh#0001</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GBPSB6L3Y_Quote_rh#0001</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GBPSB6L4Y_Quote_rh#0001</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GBPSB6L5Y_Quote_rh#0001</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GBPSB6L6Y_Quote_rh#0001</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GBPSB6L7Y_Quote_rh#0001</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GBPSB6L8Y_Quote_rh#0001</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GBPSB6L9Y_Quote_rh#0001</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GBPSB6L10Y_Quote_rh#0001</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GBPSB6L11Y_Quote_rh#0001</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GBPSB6L12Y_Quote_rh#0001</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GBPSB6L13Y_Quote_rh#0001</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GBPSB6L14Y_Quote_rh#0001</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GBPSB6L15Y_Quote_rh#0001</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GBPSB6L16Y_Quote_rh#0001</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GBPSB6L17Y_Quote_rh#0001</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GBPSB6L18Y_Quote_rh#0001</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GBPSB6L19Y_Quote_rh#0001</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GBPSB6L20Y_Quote_rh#0001</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GBPSB6L21Y_Quote_rh#0001</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GBPSB6L22Y_Quote_rh#0001</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GBPSB6L23Y_Quote_rh#0001</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GBPSB6L24Y_Quote_rh#0001</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GBPSB6L25Y_Quote_rh#0001</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GBPSB6L26Y_Quote_rh#0001</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GBPSB6L27Y_Quote_rh#0001</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GBPSB6L28Y_Quote_rh#0001</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GBPSB6L29Y_Quote_rh#0001</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GBPSB6L30Y_Quote_rh#0001</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GBPSB6L35Y_Quote_rh#0001</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GBPSB6L40Y_Quote_rh#0001</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GBPSB6L50Y_Quote_rh#0001</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GBPSB6L60Y_Quote_rh#0001</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30" t="s">
        <v>360</v>
      </c>
      <c r="B1" s="1931"/>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0.98489612777600966</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0.97892839377117491</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0.96113920091409255</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0.94117557946346064</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0.91985927109861076</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0.89789751386242589</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0.87522221931666433</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0.85262858252964024</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0.83039004729409216</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0.80832154388315647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0.78659919104243858</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0.76512468865664696</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0.70378200503336741</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0.61811817324771101</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0.54816051088571616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0.48918123177756762</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0.39935456316341822</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0.32672962588621901</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0.26057633021408616</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row r="129" spans="4:4" x14ac:dyDescent="0.2">
      <c r="D129" s="400" t="str">
        <f ca="1">_xll.ohRangeRetrieveError(D114)</f>
        <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9" ht="11.25" customHeight="1" x14ac:dyDescent="0.25">
      <c r="A1" s="89"/>
      <c r="B1" s="85"/>
      <c r="C1" s="59" t="s">
        <v>87</v>
      </c>
      <c r="D1" s="771" t="str">
        <f>Currency&amp;"_YC"&amp;$C$1&amp;"RH"</f>
        <v>GBP_YC6MRH</v>
      </c>
      <c r="E1" s="620" t="str">
        <f>$D$1&amp;"_Deposits.xml"</f>
        <v>GBP_YC6MRH_Deposits.xml</v>
      </c>
      <c r="F1" s="399"/>
      <c r="G1" s="86"/>
    </row>
    <row r="2" spans="1:9"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9" ht="11.25" customHeight="1" x14ac:dyDescent="0.25">
      <c r="A3" s="66"/>
      <c r="B3" s="910" t="s">
        <v>95</v>
      </c>
      <c r="C3" s="1470" t="str">
        <f>_xll.qlLibor(Trigger,,ObjectOverwrite,,"GBP",B3)</f>
        <v>obj_003ba#0001</v>
      </c>
      <c r="D3" s="1469" t="str">
        <f t="shared" ref="D3:D11" si="0">Currency&amp;B3&amp;"D_SYNTH"&amp;$C$1&amp;QuoteSuffix</f>
        <v>GBPSWD_SYNTH6M_Quote</v>
      </c>
      <c r="E3" s="877" t="str">
        <f>_xll.qlDepositRateHelper(Trigger,D3&amp;"_rh",ObjectOverwrite,Permanent,D3,C3)</f>
        <v>GBPSWD_SYNTH6M_Quote_rh#0001</v>
      </c>
      <c r="F3" s="904" t="str">
        <f>_xll.ohRangeRetrieveError(E3)</f>
        <v/>
      </c>
      <c r="G3" s="86"/>
      <c r="I3" s="1902">
        <f>_xll.ohTrigger('General Settings_6M'!Trigger,Contribution_SYNTH!Trigger2)</f>
        <v>1</v>
      </c>
    </row>
    <row r="4" spans="1:9" ht="11.25" customHeight="1" x14ac:dyDescent="0.25">
      <c r="A4" s="66"/>
      <c r="B4" s="901" t="s">
        <v>94</v>
      </c>
      <c r="C4" s="1468" t="str">
        <f>_xll.qlLibor(Trigger,,ObjectOverwrite,,"GBP",B4)</f>
        <v>obj_003b8#0001</v>
      </c>
      <c r="D4" s="1467" t="str">
        <f t="shared" si="0"/>
        <v>GBP2WD_SYNTH6M_Quote</v>
      </c>
      <c r="E4" s="874" t="str">
        <f>_xll.qlDepositRateHelper(Trigger,D4&amp;"_rh",ObjectOverwrite,Permanent,D4,C4)</f>
        <v>GBP2WD_SYNTH6M_Quote_rh#0001</v>
      </c>
      <c r="F4" s="895"/>
      <c r="G4" s="86"/>
    </row>
    <row r="5" spans="1:9" ht="11.25" customHeight="1" x14ac:dyDescent="0.25">
      <c r="A5" s="66"/>
      <c r="B5" s="901" t="s">
        <v>93</v>
      </c>
      <c r="C5" s="1468" t="str">
        <f>_xll.qlLibor(Trigger,,ObjectOverwrite,,"GBP",B5)</f>
        <v>obj_003b3#0001</v>
      </c>
      <c r="D5" s="1467" t="str">
        <f t="shared" si="0"/>
        <v>GBP3WD_SYNTH6M_Quote</v>
      </c>
      <c r="E5" s="874" t="str">
        <f>_xll.qlDepositRateHelper(Trigger,D5&amp;"_rh",ObjectOverwrite,Permanent,D5,C5)</f>
        <v>GBP3WD_SYNTH6M_Quote_rh#0001</v>
      </c>
      <c r="F5" s="895"/>
      <c r="G5" s="86"/>
    </row>
    <row r="6" spans="1:9" ht="11.25" customHeight="1" x14ac:dyDescent="0.25">
      <c r="A6" s="66"/>
      <c r="B6" s="901" t="s">
        <v>92</v>
      </c>
      <c r="C6" s="1468" t="str">
        <f>_xll.qlLibor(Trigger,,ObjectOverwrite,,"GBP",B6)</f>
        <v>obj_003b2#0001</v>
      </c>
      <c r="D6" s="1467" t="str">
        <f t="shared" si="0"/>
        <v>GBP1MD_SYNTH6M_Quote</v>
      </c>
      <c r="E6" s="874" t="str">
        <f>_xll.qlDepositRateHelper(Trigger,D6&amp;"_rh",ObjectOverwrite,Permanent,D6,C6)</f>
        <v>GBP1MD_SYNTH6M_Quote_rh#0001</v>
      </c>
      <c r="F6" s="895" t="str">
        <f>_xll.ohRangeRetrieveError(E6)</f>
        <v/>
      </c>
      <c r="G6" s="86"/>
    </row>
    <row r="7" spans="1:9" ht="11.25" customHeight="1" x14ac:dyDescent="0.25">
      <c r="A7" s="66"/>
      <c r="B7" s="901" t="s">
        <v>91</v>
      </c>
      <c r="C7" s="1468" t="str">
        <f>_xll.qlLibor(Trigger,,ObjectOverwrite,,"GBP",B7)</f>
        <v>obj_003b0#0001</v>
      </c>
      <c r="D7" s="1467" t="str">
        <f t="shared" si="0"/>
        <v>GBP2MD_SYNTH6M_Quote</v>
      </c>
      <c r="E7" s="874" t="str">
        <f>_xll.qlDepositRateHelper(Trigger,D7&amp;"_rh",ObjectOverwrite,Permanent,D7,C7)</f>
        <v>GBP2MD_SYNTH6M_Quote_rh#0001</v>
      </c>
      <c r="F7" s="895" t="str">
        <f>_xll.ohRangeRetrieveError(E7)</f>
        <v/>
      </c>
      <c r="G7" s="86"/>
    </row>
    <row r="8" spans="1:9" ht="11.25" customHeight="1" x14ac:dyDescent="0.25">
      <c r="A8" s="66"/>
      <c r="B8" s="901" t="s">
        <v>90</v>
      </c>
      <c r="C8" s="1468" t="str">
        <f>_xll.qlLibor(Trigger,,ObjectOverwrite,,"GBP",B8)</f>
        <v>obj_003b5#0001</v>
      </c>
      <c r="D8" s="1467" t="str">
        <f t="shared" si="0"/>
        <v>GBP3MD_SYNTH6M_Quote</v>
      </c>
      <c r="E8" s="874" t="str">
        <f>_xll.qlDepositRateHelper(Trigger,D8&amp;"_rh",ObjectOverwrite,Permanent,D8,C8)</f>
        <v>GBP3MD_SYNTH6M_Quote_rh#0001</v>
      </c>
      <c r="F8" s="895" t="str">
        <f>_xll.ohRangeRetrieveError(E8)</f>
        <v/>
      </c>
      <c r="G8" s="86"/>
    </row>
    <row r="9" spans="1:9" ht="11.25" customHeight="1" x14ac:dyDescent="0.25">
      <c r="A9" s="66"/>
      <c r="B9" s="901" t="s">
        <v>89</v>
      </c>
      <c r="C9" s="1468" t="str">
        <f>_xll.qlLibor(Trigger,,ObjectOverwrite,,"GBP",B9)</f>
        <v>obj_0037a#0001</v>
      </c>
      <c r="D9" s="1467" t="str">
        <f t="shared" si="0"/>
        <v>GBP4MD_SYNTH6M_Quote</v>
      </c>
      <c r="E9" s="874" t="str">
        <f>_xll.qlDepositRateHelper(Trigger,D9&amp;"_rh",ObjectOverwrite,Permanent,D9,C9)</f>
        <v>GBP4MD_SYNTH6M_Quote_rh#0001</v>
      </c>
      <c r="F9" s="895" t="str">
        <f>_xll.ohRangeRetrieveError(E9)</f>
        <v/>
      </c>
      <c r="G9" s="86"/>
    </row>
    <row r="10" spans="1:9" ht="11.25" customHeight="1" x14ac:dyDescent="0.25">
      <c r="A10" s="66"/>
      <c r="B10" s="901" t="s">
        <v>88</v>
      </c>
      <c r="C10" s="1468" t="str">
        <f>_xll.qlLibor(Trigger,,ObjectOverwrite,,"GBP",B10)</f>
        <v>obj_00371#0001</v>
      </c>
      <c r="D10" s="1467" t="str">
        <f t="shared" si="0"/>
        <v>GBP5MD_SYNTH6M_Quote</v>
      </c>
      <c r="E10" s="874" t="str">
        <f>_xll.qlDepositRateHelper(Trigger,D10&amp;"_rh",ObjectOverwrite,Permanent,D10,C10)</f>
        <v>GBP5MD_SYNTH6M_Quote_rh#0001</v>
      </c>
      <c r="F10" s="895" t="str">
        <f>_xll.ohRangeRetrieveError(E10)</f>
        <v/>
      </c>
      <c r="G10" s="86"/>
    </row>
    <row r="11" spans="1:9" ht="11.25" customHeight="1" x14ac:dyDescent="0.25">
      <c r="A11" s="66"/>
      <c r="B11" s="893" t="s">
        <v>87</v>
      </c>
      <c r="C11" s="1466" t="str">
        <f>_xll.qlLibor(Trigger,,ObjectOverwrite,,"GBP",B11)</f>
        <v>obj_003ae#0001</v>
      </c>
      <c r="D11" s="1465" t="str">
        <f t="shared" si="0"/>
        <v>GBP6MD_SYNTH6M_Quote</v>
      </c>
      <c r="E11" s="767" t="str">
        <f>_xll.qlDepositRateHelper(Trigger,D11&amp;"_rh",ObjectOverwrite,Permanent,D11,C11)</f>
        <v>GBP6MD_SYNTH6M_Quote_rh#0001</v>
      </c>
      <c r="F11" s="887" t="str">
        <f>_xll.ohRangeRetrieveError(E11)</f>
        <v/>
      </c>
      <c r="G11" s="86"/>
    </row>
    <row r="12" spans="1:9" ht="11.25" customHeight="1" thickBot="1" x14ac:dyDescent="0.3">
      <c r="A12" s="54"/>
      <c r="B12" s="53"/>
      <c r="C12" s="53"/>
      <c r="D12" s="53"/>
      <c r="E12" s="53"/>
      <c r="F12" s="53"/>
      <c r="G12" s="86"/>
    </row>
    <row r="13" spans="1:9"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1895" t="s">
        <v>87</v>
      </c>
      <c r="F1" s="59"/>
      <c r="G1" s="866" t="str">
        <f>Currency&amp;"_YC"&amp;$E$1&amp;"RH"</f>
        <v>GBP_YC6MRH</v>
      </c>
      <c r="H1" s="882" t="str">
        <f>$G$1&amp;"_FRAs.xml"</f>
        <v>GBP_YC6MRH_FRAs.xml</v>
      </c>
      <c r="I1" s="744"/>
      <c r="J1" s="90"/>
    </row>
    <row r="2" spans="1:12"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2"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GBP1x7F_Quote_rh#0001</v>
      </c>
      <c r="I3" s="434" t="str">
        <f>_xll.ohRangeRetrieveError(H3)</f>
        <v/>
      </c>
      <c r="J3" s="86"/>
      <c r="L3" s="1898">
        <f>_xll.ohTrigger('General Settings_6M'!Trigger,FRA_MKT!Trigger2)</f>
        <v>1</v>
      </c>
    </row>
    <row r="4" spans="1:12"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GBP2x8F_Quote_rh#0001</v>
      </c>
      <c r="I4" s="425" t="str">
        <f>_xll.ohRangeRetrieveError(H4)</f>
        <v/>
      </c>
      <c r="J4" s="86"/>
    </row>
    <row r="5" spans="1:12"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GBP3x9F_Quote_rh#0001</v>
      </c>
      <c r="I5" s="425" t="str">
        <f>_xll.ohRangeRetrieveError(H5)</f>
        <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GBP4x10F_Quote_rh#0001</v>
      </c>
      <c r="I6" s="425" t="str">
        <f>_xll.ohRangeRetrieveError(H6)</f>
        <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GBP5x11F_Quote_rh#0001</v>
      </c>
      <c r="I7" s="425" t="str">
        <f>_xll.ohRangeRetrieveError(H7)</f>
        <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GBP6x12F_Quote_rh#0001</v>
      </c>
      <c r="I8" s="425" t="str">
        <f>_xll.ohRangeRetrieveError(H8)</f>
        <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GBP7x13F_Quote_rh#0001</v>
      </c>
      <c r="I9" s="425" t="str">
        <f>_xll.ohRangeRetrieveError(H9)</f>
        <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GBP8x14F_Quote_rh#0001</v>
      </c>
      <c r="I10" s="425" t="str">
        <f>_xll.ohRangeRetrieveError(H10)</f>
        <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GBP9x15F_Quote_rh#0001</v>
      </c>
      <c r="I11" s="425" t="str">
        <f>_xll.ohRangeRetrieveError(H11)</f>
        <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GBP10x16F_Quote_rh#0001</v>
      </c>
      <c r="I12" s="425" t="str">
        <f>_xll.ohRangeRetrieveError(H12)</f>
        <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GBP11x17F_Quote_rh#0001</v>
      </c>
      <c r="I13" s="425" t="str">
        <f>_xll.ohRangeRetrieveError(H13)</f>
        <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GBP12x18F_Quote_rh#0001</v>
      </c>
      <c r="I14" s="425" t="str">
        <f>_xll.ohRangeRetrieveError(H14)</f>
        <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GBP13x19F_Quote_rh#0001</v>
      </c>
      <c r="I15" s="425" t="str">
        <f>_xll.ohRangeRetrieveError(H15)</f>
        <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GBP14x20F_Quote_rh#0001</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GBP15x21F_Quote_rh#0001</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GBP16x22F_Quote_rh#0001</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GBP17x23F_Quote_rh#0001</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GBP18x24F_Quote_rh#0001</v>
      </c>
      <c r="I20" s="415" t="str">
        <f>_xll.ohRangeRetrieveError(H20)</f>
        <v/>
      </c>
      <c r="J20" s="86"/>
    </row>
    <row r="21" spans="1:10" ht="12" thickBot="1" x14ac:dyDescent="0.25">
      <c r="A21" s="54"/>
      <c r="B21" s="53"/>
      <c r="C21" s="53"/>
      <c r="D21" s="53"/>
      <c r="E21" s="53"/>
      <c r="F21" s="53"/>
      <c r="G21" s="53"/>
      <c r="H21" s="270"/>
      <c r="I21" s="270"/>
      <c r="J21" s="404"/>
    </row>
    <row r="23" spans="1:10" x14ac:dyDescent="0.2">
      <c r="G23" s="399" t="str">
        <f>_xll.ohObjectCallerAddress(G14)</f>
        <v>[GBP_Market_And_Trades.xlsx]FRA_MKT!R28C5</v>
      </c>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c r="P2" s="1902">
        <f>_xll.ohTrigger('General Settings_6M'!Trigger,Swap6M_MKT!Trigger2,Libor_MKT!Trigger2)</f>
        <v>1</v>
      </c>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obj_00406#0001</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t="str">
        <f>_xll.qlSimpleQuote(Trigger,,,,0)</f>
        <v>obj_00400#0001</v>
      </c>
      <c r="K6" s="756" t="str">
        <f t="shared" ref="K6:K42" si="3">Currency&amp;$E6&amp;$F6&amp;$D6&amp;QuoteSuffix</f>
        <v>GBPSB6L1Y_Quote</v>
      </c>
      <c r="L6" s="435" t="str">
        <f>_xll.qlSwapRateHelper(Trigger,K6&amp;"_rh",ObjectOverwrite,Permanent,$K6,B6,$D6,Calendar,$G6,$H6,$I6,$L$4,$J6,C6,Discounting)</f>
        <v>GBPSB6L1Y_Quote_rh#0001</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t="str">
        <f>_xll.qlSimpleQuote(Trigger,,,,0)</f>
        <v>obj_003f1#0001</v>
      </c>
      <c r="K7" s="752" t="str">
        <f t="shared" si="3"/>
        <v>GBPSB6L15M_Quote</v>
      </c>
      <c r="L7" s="426" t="str">
        <f>_xll.qlSwapRateHelper(Trigger,K7&amp;"_rh",ObjectOverwrite,Permanent,$K7,B7,$D7,Calendar,$G7,$H7,$I7,$L$4,$J7,C7,Discounting)</f>
        <v>GBPSB6L15M_Quote_rh#0001</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t="str">
        <f>_xll.qlSimpleQuote(Trigger,,,,0)</f>
        <v>obj_00404#0001</v>
      </c>
      <c r="K8" s="752" t="str">
        <f t="shared" si="3"/>
        <v>GBPSB6L18M_Quote</v>
      </c>
      <c r="L8" s="426" t="str">
        <f>_xll.qlSwapRateHelper(Trigger,K8&amp;"_rh",ObjectOverwrite,Permanent,$K8,B8,$D8,Calendar,$G8,$H8,$I8,$L$4,$J8,C8,Discounting)</f>
        <v>GBPSB6L18M_Quote_rh#0001</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t="str">
        <f>_xll.qlSimpleQuote(Trigger,,,,0)</f>
        <v>obj_003f8#0001</v>
      </c>
      <c r="K9" s="752" t="str">
        <f t="shared" si="3"/>
        <v>GBPSB6L21M_Quote</v>
      </c>
      <c r="L9" s="426" t="str">
        <f>_xll.qlSwapRateHelper(Trigger,K9&amp;"_rh",ObjectOverwrite,Permanent,$K9,B9,$D9,Calendar,$G9,$H9,$I9,$L$4,$J9,C9,Discounting)</f>
        <v>GBPSB6L21M_Quote_rh#0001</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t="str">
        <f>_xll.qlSimpleQuote(Trigger,,,,0)</f>
        <v>obj_003fe#0001</v>
      </c>
      <c r="K10" s="752" t="str">
        <f t="shared" si="3"/>
        <v>GBPSB6L2Y_Quote</v>
      </c>
      <c r="L10" s="426" t="str">
        <f>_xll.qlSwapRateHelper(Trigger,K10&amp;"_rh",ObjectOverwrite,Permanent,$K10,B10,$D10,Calendar,$G10,$H10,$I10,$L$4,$J10,C10,Discounting)</f>
        <v>GBPSB6L2Y_Quote_rh#0001</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t="str">
        <f>_xll.qlSimpleQuote(Trigger,,,,0)</f>
        <v>obj_003e9#0001</v>
      </c>
      <c r="K11" s="752" t="str">
        <f t="shared" si="3"/>
        <v>GBPSB6L3Y_Quote</v>
      </c>
      <c r="L11" s="426" t="str">
        <f>_xll.qlSwapRateHelper(Trigger,K11&amp;"_rh",ObjectOverwrite,Permanent,$K11,B11,$D11,Calendar,$G11,$H11,$I11,$L$4,$J11,C11,Discounting)</f>
        <v>GBPSB6L3Y_Quote_rh#0001</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t="str">
        <f>_xll.qlSimpleQuote(Trigger,,,,0)</f>
        <v>obj_003fc#0001</v>
      </c>
      <c r="K12" s="752" t="str">
        <f t="shared" si="3"/>
        <v>GBPSB6L4Y_Quote</v>
      </c>
      <c r="L12" s="426" t="str">
        <f>_xll.qlSwapRateHelper(Trigger,K12&amp;"_rh",ObjectOverwrite,Permanent,$K12,B12,$D12,Calendar,$G12,$H12,$I12,$L$4,$J12,C12,Discounting)</f>
        <v>GBPSB6L4Y_Quote_rh#0001</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t="str">
        <f>_xll.qlSimpleQuote(Trigger,,,,0)</f>
        <v>obj_003f3#0001</v>
      </c>
      <c r="K13" s="752" t="str">
        <f t="shared" si="3"/>
        <v>GBPSB6L5Y_Quote</v>
      </c>
      <c r="L13" s="426" t="str">
        <f>_xll.qlSwapRateHelper(Trigger,K13&amp;"_rh",ObjectOverwrite,Permanent,$K13,B13,$D13,Calendar,$G13,$H13,$I13,$L$4,$J13,C13,Discounting)</f>
        <v>GBPSB6L5Y_Quote_rh#0001</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t="str">
        <f>_xll.qlSimpleQuote(Trigger,,,,0)</f>
        <v>obj_00409#0001</v>
      </c>
      <c r="K14" s="752" t="str">
        <f t="shared" si="3"/>
        <v>GBPSB6L6Y_Quote</v>
      </c>
      <c r="L14" s="426" t="str">
        <f>_xll.qlSwapRateHelper(Trigger,K14&amp;"_rh",ObjectOverwrite,Permanent,$K14,B14,$D14,Calendar,$G14,$H14,$I14,$L$4,$J14,C14,Discounting)</f>
        <v>GBPSB6L6Y_Quote_rh#0001</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t="str">
        <f>_xll.qlSimpleQuote(Trigger,,,,0)</f>
        <v>obj_003f6#0001</v>
      </c>
      <c r="K15" s="752" t="str">
        <f t="shared" si="3"/>
        <v>GBPSB6L7Y_Quote</v>
      </c>
      <c r="L15" s="426" t="str">
        <f>_xll.qlSwapRateHelper(Trigger,K15&amp;"_rh",ObjectOverwrite,Permanent,$K15,B15,$D15,Calendar,$G15,$H15,$I15,$L$4,$J15,C15,Discounting)</f>
        <v>GBPSB6L7Y_Quote_rh#0001</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t="str">
        <f>_xll.qlSimpleQuote(Trigger,,,,0)</f>
        <v>obj_003fa#0001</v>
      </c>
      <c r="K16" s="752" t="str">
        <f t="shared" si="3"/>
        <v>GBPSB6L8Y_Quote</v>
      </c>
      <c r="L16" s="426" t="str">
        <f>_xll.qlSwapRateHelper(Trigger,K16&amp;"_rh",ObjectOverwrite,Permanent,$K16,B16,$D16,Calendar,$G16,$H16,$I16,$L$4,$J16,C16,Discounting)</f>
        <v>GBPSB6L8Y_Quote_rh#0001</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t="str">
        <f>_xll.qlSimpleQuote(Trigger,,,,0)</f>
        <v>obj_003ff#0001</v>
      </c>
      <c r="K17" s="752" t="str">
        <f t="shared" si="3"/>
        <v>GBPSB6L9Y_Quote</v>
      </c>
      <c r="L17" s="426" t="str">
        <f>_xll.qlSwapRateHelper(Trigger,K17&amp;"_rh",ObjectOverwrite,Permanent,$K17,B17,$D17,Calendar,$G17,$H17,$I17,$L$4,$J17,C17,Discounting)</f>
        <v>GBPSB6L9Y_Quote_rh#0001</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t="str">
        <f>_xll.qlSimpleQuote(Trigger,,,,0)</f>
        <v>obj_00403#0001</v>
      </c>
      <c r="K18" s="752" t="str">
        <f t="shared" si="3"/>
        <v>GBPSB6L10Y_Quote</v>
      </c>
      <c r="L18" s="426" t="str">
        <f>_xll.qlSwapRateHelper(Trigger,K18&amp;"_rh",ObjectOverwrite,Permanent,$K18,B18,$D18,Calendar,$G18,$H18,$I18,$L$4,$J18,C18,Discounting)</f>
        <v>GBPSB6L10Y_Quote_rh#0001</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t="str">
        <f>_xll.qlSimpleQuote(Trigger,,,,0)</f>
        <v>obj_003fd#0001</v>
      </c>
      <c r="K19" s="752" t="str">
        <f t="shared" si="3"/>
        <v>GBPSB6L11Y_Quote</v>
      </c>
      <c r="L19" s="426" t="str">
        <f>_xll.qlSwapRateHelper(Trigger,K19&amp;"_rh",ObjectOverwrite,Permanent,$K19,B19,$D19,Calendar,$G19,$H19,$I19,$L$4,$J19,C19,Discounting)</f>
        <v>GBPSB6L11Y_Quote_rh#0001</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t="str">
        <f>_xll.qlSimpleQuote(Trigger,,,,0)</f>
        <v>obj_00407#0001</v>
      </c>
      <c r="K20" s="752" t="str">
        <f t="shared" si="3"/>
        <v>GBPSB6L12Y_Quote</v>
      </c>
      <c r="L20" s="426" t="str">
        <f>_xll.qlSwapRateHelper(Trigger,K20&amp;"_rh",ObjectOverwrite,Permanent,$K20,B20,$D20,Calendar,$G20,$H20,$I20,$L$4,$J20,C20,Discounting)</f>
        <v>GBPSB6L12Y_Quote_rh#0001</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t="str">
        <f>_xll.qlSimpleQuote(Trigger,,,,0)</f>
        <v>obj_003e6#0001</v>
      </c>
      <c r="K21" s="752" t="str">
        <f t="shared" si="3"/>
        <v>GBPSB6L13Y_Quote</v>
      </c>
      <c r="L21" s="426" t="str">
        <f>_xll.qlSwapRateHelper(Trigger,K21&amp;"_rh",ObjectOverwrite,Permanent,$K21,B21,$D21,Calendar,$G21,$H21,$I21,$L$4,$J21,C21,Discounting)</f>
        <v>GBPSB6L13Y_Quote_rh#0001</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t="str">
        <f>_xll.qlSimpleQuote(Trigger,,,,0)</f>
        <v>obj_003fb#0001</v>
      </c>
      <c r="K22" s="752" t="str">
        <f t="shared" si="3"/>
        <v>GBPSB6L14Y_Quote</v>
      </c>
      <c r="L22" s="426" t="str">
        <f>_xll.qlSwapRateHelper(Trigger,K22&amp;"_rh",ObjectOverwrite,Permanent,$K22,B22,$D22,Calendar,$G22,$H22,$I22,$L$4,$J22,C22,Discounting)</f>
        <v>GBPSB6L14Y_Quote_rh#0001</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t="str">
        <f>_xll.qlSimpleQuote(Trigger,,,,0)</f>
        <v>obj_003ee#0001</v>
      </c>
      <c r="K23" s="752" t="str">
        <f t="shared" si="3"/>
        <v>GBPSB6L15Y_Quote</v>
      </c>
      <c r="L23" s="426" t="str">
        <f>_xll.qlSwapRateHelper(Trigger,K23&amp;"_rh",ObjectOverwrite,Permanent,$K23,B23,$D23,Calendar,$G23,$H23,$I23,$L$4,$J23,C23,Discounting)</f>
        <v>GBPSB6L15Y_Quote_rh#0001</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t="str">
        <f>_xll.qlSimpleQuote(Trigger,,,,0)</f>
        <v>obj_003ec#0001</v>
      </c>
      <c r="K24" s="752" t="str">
        <f t="shared" si="3"/>
        <v>GBPSB6L16Y_Quote</v>
      </c>
      <c r="L24" s="426" t="str">
        <f>_xll.qlSwapRateHelper(Trigger,K24&amp;"_rh",ObjectOverwrite,Permanent,$K24,B24,$D24,Calendar,$G24,$H24,$I24,$L$4,$J24,C24,Discounting)</f>
        <v>GBPSB6L16Y_Quote_rh#0001</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t="str">
        <f>_xll.qlSimpleQuote(Trigger,,,,0)</f>
        <v>obj_0040a#0001</v>
      </c>
      <c r="K25" s="752" t="str">
        <f t="shared" si="3"/>
        <v>GBPSB6L17Y_Quote</v>
      </c>
      <c r="L25" s="426" t="str">
        <f>_xll.qlSwapRateHelper(Trigger,K25&amp;"_rh",ObjectOverwrite,Permanent,$K25,B25,$D25,Calendar,$G25,$H25,$I25,$L$4,$J25,C25,Discounting)</f>
        <v>GBPSB6L17Y_Quote_rh#0001</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t="str">
        <f>_xll.qlSimpleQuote(Trigger,,,,0)</f>
        <v>obj_00408#0001</v>
      </c>
      <c r="K26" s="752" t="str">
        <f t="shared" si="3"/>
        <v>GBPSB6L18Y_Quote</v>
      </c>
      <c r="L26" s="426" t="str">
        <f>_xll.qlSwapRateHelper(Trigger,K26&amp;"_rh",ObjectOverwrite,Permanent,$K26,B26,$D26,Calendar,$G26,$H26,$I26,$L$4,$J26,C26,Discounting)</f>
        <v>GBPSB6L18Y_Quote_rh#0001</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t="str">
        <f>_xll.qlSimpleQuote(Trigger,,,,0)</f>
        <v>obj_003ed#0001</v>
      </c>
      <c r="K27" s="752" t="str">
        <f t="shared" si="3"/>
        <v>GBPSB6L19Y_Quote</v>
      </c>
      <c r="L27" s="426" t="str">
        <f>_xll.qlSwapRateHelper(Trigger,K27&amp;"_rh",ObjectOverwrite,Permanent,$K27,B27,$D27,Calendar,$G27,$H27,$I27,$L$4,$J27,C27,Discounting)</f>
        <v>GBPSB6L19Y_Quote_rh#0001</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t="str">
        <f>_xll.qlSimpleQuote(Trigger,,,,0)</f>
        <v>obj_003f9#0001</v>
      </c>
      <c r="K28" s="752" t="str">
        <f t="shared" si="3"/>
        <v>GBPSB6L20Y_Quote</v>
      </c>
      <c r="L28" s="426" t="str">
        <f>_xll.qlSwapRateHelper(Trigger,K28&amp;"_rh",ObjectOverwrite,Permanent,$K28,B28,$D28,Calendar,$G28,$H28,$I28,$L$4,$J28,C28,Discounting)</f>
        <v>GBPSB6L20Y_Quote_rh#0001</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t="str">
        <f>_xll.qlSimpleQuote(Trigger,,,,0)</f>
        <v>obj_003f0#0001</v>
      </c>
      <c r="K29" s="752" t="str">
        <f t="shared" si="3"/>
        <v>GBPSB6L21Y_Quote</v>
      </c>
      <c r="L29" s="426" t="str">
        <f>_xll.qlSwapRateHelper(Trigger,K29&amp;"_rh",ObjectOverwrite,Permanent,$K29,B29,$D29,Calendar,$G29,$H29,$I29,$L$4,$J29,C29,Discounting)</f>
        <v>GBPSB6L21Y_Quote_rh#0001</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t="str">
        <f>_xll.qlSimpleQuote(Trigger,,,,0)</f>
        <v>obj_00405#0001</v>
      </c>
      <c r="K30" s="752" t="str">
        <f t="shared" si="3"/>
        <v>GBPSB6L22Y_Quote</v>
      </c>
      <c r="L30" s="426" t="str">
        <f>_xll.qlSwapRateHelper(Trigger,K30&amp;"_rh",ObjectOverwrite,Permanent,$K30,B30,$D30,Calendar,$G30,$H30,$I30,$L$4,$J30,C30,Discounting)</f>
        <v>GBPSB6L22Y_Quote_rh#0001</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t="str">
        <f>_xll.qlSimpleQuote(Trigger,,,,0)</f>
        <v>obj_003f4#0001</v>
      </c>
      <c r="K31" s="752" t="str">
        <f t="shared" si="3"/>
        <v>GBPSB6L23Y_Quote</v>
      </c>
      <c r="L31" s="426" t="str">
        <f>_xll.qlSwapRateHelper(Trigger,K31&amp;"_rh",ObjectOverwrite,Permanent,$K31,B31,$D31,Calendar,$G31,$H31,$I31,$L$4,$J31,C31,Discounting)</f>
        <v>GBPSB6L23Y_Quote_rh#0001</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t="str">
        <f>_xll.qlSimpleQuote(Trigger,,,,0)</f>
        <v>obj_003eb#0001</v>
      </c>
      <c r="K32" s="752" t="str">
        <f t="shared" si="3"/>
        <v>GBPSB6L24Y_Quote</v>
      </c>
      <c r="L32" s="426" t="str">
        <f>_xll.qlSwapRateHelper(Trigger,K32&amp;"_rh",ObjectOverwrite,Permanent,$K32,B32,$D32,Calendar,$G32,$H32,$I32,$L$4,$J32,C32,Discounting)</f>
        <v>GBPSB6L24Y_Quote_rh#0001</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t="str">
        <f>_xll.qlSimpleQuote(Trigger,,,,0)</f>
        <v>obj_00402#0001</v>
      </c>
      <c r="K33" s="752" t="str">
        <f t="shared" si="3"/>
        <v>GBPSB6L25Y_Quote</v>
      </c>
      <c r="L33" s="426" t="str">
        <f>_xll.qlSwapRateHelper(Trigger,K33&amp;"_rh",ObjectOverwrite,Permanent,$K33,B33,$D33,Calendar,$G33,$H33,$I33,$L$4,$J33,C33,Discounting)</f>
        <v>GBPSB6L25Y_Quote_rh#0001</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t="str">
        <f>_xll.qlSimpleQuote(Trigger,,,,0)</f>
        <v>obj_003e7#0001</v>
      </c>
      <c r="K34" s="752" t="str">
        <f t="shared" si="3"/>
        <v>GBPSB6L26Y_Quote</v>
      </c>
      <c r="L34" s="426" t="str">
        <f>_xll.qlSwapRateHelper(Trigger,K34&amp;"_rh",ObjectOverwrite,Permanent,$K34,B34,$D34,Calendar,$G34,$H34,$I34,$L$4,$J34,C34,Discounting)</f>
        <v>GBPSB6L26Y_Quote_rh#0001</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t="str">
        <f>_xll.qlSimpleQuote(Trigger,,,,0)</f>
        <v>obj_003e8#0001</v>
      </c>
      <c r="K35" s="752" t="str">
        <f t="shared" si="3"/>
        <v>GBPSB6L27Y_Quote</v>
      </c>
      <c r="L35" s="426" t="str">
        <f>_xll.qlSwapRateHelper(Trigger,K35&amp;"_rh",ObjectOverwrite,Permanent,$K35,B35,$D35,Calendar,$G35,$H35,$I35,$L$4,$J35,C35,Discounting)</f>
        <v>GBPSB6L27Y_Quote_rh#0001</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t="str">
        <f>_xll.qlSimpleQuote(Trigger,,,,0)</f>
        <v>obj_003ea#0001</v>
      </c>
      <c r="K36" s="752" t="str">
        <f t="shared" si="3"/>
        <v>GBPSB6L28Y_Quote</v>
      </c>
      <c r="L36" s="426" t="str">
        <f>_xll.qlSwapRateHelper(Trigger,K36&amp;"_rh",ObjectOverwrite,Permanent,$K36,B36,$D36,Calendar,$G36,$H36,$I36,$L$4,$J36,C36,Discounting)</f>
        <v>GBPSB6L28Y_Quote_rh#0001</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t="str">
        <f>_xll.qlSimpleQuote(Trigger,,,,0)</f>
        <v>obj_003f7#0001</v>
      </c>
      <c r="K37" s="752" t="str">
        <f t="shared" si="3"/>
        <v>GBPSB6L29Y_Quote</v>
      </c>
      <c r="L37" s="426" t="str">
        <f>_xll.qlSwapRateHelper(Trigger,K37&amp;"_rh",ObjectOverwrite,Permanent,$K37,B37,$D37,Calendar,$G37,$H37,$I37,$L$4,$J37,C37,Discounting)</f>
        <v>GBPSB6L29Y_Quote_rh#0001</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t="str">
        <f>_xll.qlSimpleQuote(Trigger,,,,0)</f>
        <v>obj_0040b#0001</v>
      </c>
      <c r="K38" s="752" t="str">
        <f t="shared" si="3"/>
        <v>GBPSB6L30Y_Quote</v>
      </c>
      <c r="L38" s="426" t="str">
        <f>_xll.qlSwapRateHelper(Trigger,K38&amp;"_rh",ObjectOverwrite,Permanent,$K38,B38,$D38,Calendar,$G38,$H38,$I38,$L$4,$J38,C38,Discounting)</f>
        <v>GBPSB6L30Y_Quote_rh#0001</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t="str">
        <f>_xll.qlSimpleQuote(Trigger,,,,0)</f>
        <v>obj_00401#0001</v>
      </c>
      <c r="K39" s="752" t="str">
        <f t="shared" si="3"/>
        <v>GBPSB6L35Y_Quote</v>
      </c>
      <c r="L39" s="426" t="str">
        <f>_xll.qlSwapRateHelper(Trigger,K39&amp;"_rh",ObjectOverwrite,Permanent,$K39,B39,$D39,Calendar,$G39,$H39,$I39,$L$4,$J39,C39,Discounting)</f>
        <v>GBPSB6L35Y_Quote_rh#0001</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t="str">
        <f>_xll.qlSimpleQuote(Trigger,,,,0)</f>
        <v>obj_003ef#0001</v>
      </c>
      <c r="K40" s="752" t="str">
        <f t="shared" si="3"/>
        <v>GBPSB6L40Y_Quote</v>
      </c>
      <c r="L40" s="426" t="str">
        <f>_xll.qlSwapRateHelper(Trigger,K40&amp;"_rh",ObjectOverwrite,Permanent,$K40,B40,$D40,Calendar,$G40,$H40,$I40,$L$4,$J40,C40,Discounting)</f>
        <v>GBPSB6L40Y_Quote_rh#0001</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t="str">
        <f>_xll.qlSimpleQuote(Trigger,,,,0)</f>
        <v>obj_003f5#0001</v>
      </c>
      <c r="K41" s="752" t="str">
        <f t="shared" si="3"/>
        <v>GBPSB6L50Y_Quote</v>
      </c>
      <c r="L41" s="426" t="str">
        <f>_xll.qlSwapRateHelper(Trigger,K41&amp;"_rh",ObjectOverwrite,Permanent,$K41,B41,$D41,Calendar,$G41,$H41,$I41,$L$4,$J41,C41,Discounting)</f>
        <v>GBPSB6L50Y_Quote_rh#0001</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t="str">
        <f>_xll.qlSimpleQuote(Trigger,,,,0)</f>
        <v>obj_003f2#0001</v>
      </c>
      <c r="K42" s="749" t="str">
        <f t="shared" si="3"/>
        <v>GBPSB6L60Y_Quote</v>
      </c>
      <c r="L42" s="416" t="str">
        <f>_xll.qlSwapRateHelper(Trigger,K42&amp;"_rh",ObjectOverwrite,Permanent,$K42,B42,$D42,Calendar,$G42,$H42,$I42,$L$4,$J42,C42,Discounting)</f>
        <v>GBPSB6L60Y_Quote_rh#0001</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K45" s="50" t="str">
        <f>_xll.ohObjectCallerAddress(K34)</f>
        <v>[GBP_Market_And_Trades.xlsx]Swap6M_MKT!R35C6</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GBP1x7F_Quote_rh#0001</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GBP2x8F_Quote_rh#0001</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864" t="str">
        <v>GBP3x9F_Quote_rh#0001</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GBP4x10F_Quote_rh#0001</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GBP5x11F_Quote_rh#0001</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GBP6x12F_Quote_rh#0001</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GBP7x13F_Quote_rh#0001</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GBP8x14F_Quote_rh#0001</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GBP9x15F_Quote_rh#0001</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GBPSB6L1Y_Quote_rh#0001</v>
      </c>
      <c r="N30" s="864" t="e">
        <f>_xll.qlRateHelperQuoteName(M30)</f>
        <v>#NUM!</v>
      </c>
      <c r="O30" s="1402" t="e">
        <f>_xll.qlRateHelperLatestDate(M30,Trigger)</f>
        <v>#VALUE!</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#VALUE!</v>
      </c>
      <c r="T30" s="1410" t="e">
        <f t="shared" ref="T30:T66" si="9">S30-P30</f>
        <v>#VALUE!</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GBPSB6L15M_Quote_rh#0001</v>
      </c>
      <c r="N31" s="864" t="e">
        <f>_xll.qlRateHelperQuoteName(M31)</f>
        <v>#NUM!</v>
      </c>
      <c r="O31" s="1402" t="e">
        <f>_xll.qlRateHelperLatestDate(M31,Trigger)</f>
        <v>#VALUE!</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#VALUE!</v>
      </c>
      <c r="T31" s="1410" t="e">
        <f t="shared" si="9"/>
        <v>#VALUE!</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GBPSB6L18M_Quote_rh#0001</v>
      </c>
      <c r="N32" s="864" t="e">
        <f>_xll.qlRateHelperQuoteName(M32)</f>
        <v>#NUM!</v>
      </c>
      <c r="O32" s="1402" t="e">
        <f>_xll.qlRateHelperLatestDate(M32,Trigger)</f>
        <v>#VALUE!</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#VALUE!</v>
      </c>
      <c r="T32" s="1410" t="e">
        <f t="shared" si="9"/>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GBPSB6L21M_Quote_rh#0001</v>
      </c>
      <c r="N33" s="864" t="e">
        <f>_xll.qlRateHelperQuoteName(M33)</f>
        <v>#NUM!</v>
      </c>
      <c r="O33" s="1402" t="e">
        <f>_xll.qlRateHelperLatestDate(M33,Trigger)</f>
        <v>#VALUE!</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#VALUE!</v>
      </c>
      <c r="T33" s="1410" t="e">
        <f t="shared" si="9"/>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GBPSB6L2Y_Quote_rh#0001</v>
      </c>
      <c r="N34" s="864" t="e">
        <f>_xll.qlRateHelperQuoteName(M34)</f>
        <v>#NUM!</v>
      </c>
      <c r="O34" s="1402" t="e">
        <f>_xll.qlRateHelperLatestDate(M34,Trigger)</f>
        <v>#VALUE!</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#VALUE!</v>
      </c>
      <c r="T34" s="1410" t="e">
        <f t="shared" si="9"/>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GBPSB6L3Y_Quote_rh#0001</v>
      </c>
      <c r="N35" s="864" t="e">
        <f>_xll.qlRateHelperQuoteName(M35)</f>
        <v>#NUM!</v>
      </c>
      <c r="O35" s="1402" t="e">
        <f>_xll.qlRateHelperLatestDate(M35,Trigger)</f>
        <v>#VALUE!</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#VALUE!</v>
      </c>
      <c r="T35" s="1410" t="e">
        <f t="shared" si="9"/>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GBPSB6L4Y_Quote_rh#0001</v>
      </c>
      <c r="N36" s="864" t="e">
        <f>_xll.qlRateHelperQuoteName(M36)</f>
        <v>#NUM!</v>
      </c>
      <c r="O36" s="1402" t="e">
        <f>_xll.qlRateHelperLatestDate(M36,Trigger)</f>
        <v>#VALUE!</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#VALUE!</v>
      </c>
      <c r="T36" s="1410" t="e">
        <f t="shared" si="9"/>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GBPSB6L5Y_Quote_rh#0001</v>
      </c>
      <c r="N37" s="864" t="e">
        <f>_xll.qlRateHelperQuoteName(M37)</f>
        <v>#NUM!</v>
      </c>
      <c r="O37" s="1402" t="e">
        <f>_xll.qlRateHelperLatestDate(M37,Trigger)</f>
        <v>#VALUE!</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#VALUE!</v>
      </c>
      <c r="T37" s="1410" t="e">
        <f t="shared" si="9"/>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GBPSB6L6Y_Quote_rh#0001</v>
      </c>
      <c r="N38" s="864" t="e">
        <f>_xll.qlRateHelperQuoteName(M38)</f>
        <v>#NUM!</v>
      </c>
      <c r="O38" s="1402" t="e">
        <f>_xll.qlRateHelperLatestDate(M38,Trigger)</f>
        <v>#VALUE!</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#VALUE!</v>
      </c>
      <c r="T38" s="1410" t="e">
        <f t="shared" si="9"/>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GBPSB6L7Y_Quote_rh#0001</v>
      </c>
      <c r="N39" s="864" t="e">
        <f>_xll.qlRateHelperQuoteName(M39)</f>
        <v>#NUM!</v>
      </c>
      <c r="O39" s="1402" t="e">
        <f>_xll.qlRateHelperLatestDate(M39,Trigger)</f>
        <v>#VALUE!</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#VALUE!</v>
      </c>
      <c r="T39" s="1410" t="e">
        <f t="shared" si="9"/>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GBPSB6L8Y_Quote_rh#0001</v>
      </c>
      <c r="N40" s="864" t="e">
        <f>_xll.qlRateHelperQuoteName(M40)</f>
        <v>#NUM!</v>
      </c>
      <c r="O40" s="1402" t="e">
        <f>_xll.qlRateHelperLatestDate(M40,Trigger)</f>
        <v>#VALUE!</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#VALUE!</v>
      </c>
      <c r="T40" s="1410" t="e">
        <f t="shared" si="9"/>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GBPSB6L9Y_Quote_rh#0001</v>
      </c>
      <c r="N41" s="864" t="e">
        <f>_xll.qlRateHelperQuoteName(M41)</f>
        <v>#NUM!</v>
      </c>
      <c r="O41" s="1402" t="e">
        <f>_xll.qlRateHelperLatestDate(M41,Trigger)</f>
        <v>#VALUE!</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#VALUE!</v>
      </c>
      <c r="T41" s="1410" t="e">
        <f t="shared" si="9"/>
        <v>#VALUE!</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GBPSB6L10Y_Quote_rh#0001</v>
      </c>
      <c r="N42" s="864" t="e">
        <f>_xll.qlRateHelperQuoteName(M42)</f>
        <v>#NUM!</v>
      </c>
      <c r="O42" s="1402" t="e">
        <f>_xll.qlRateHelperLatestDate(M42,Trigger)</f>
        <v>#VALUE!</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#VALUE!</v>
      </c>
      <c r="T42" s="1410" t="e">
        <f t="shared" si="9"/>
        <v>#VALUE!</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GBPSB6L11Y_Quote_rh#0001</v>
      </c>
      <c r="N43" s="864" t="e">
        <f>_xll.qlRateHelperQuoteName(M43)</f>
        <v>#NUM!</v>
      </c>
      <c r="O43" s="1402" t="e">
        <f>_xll.qlRateHelperLatestDate(M43,Trigger)</f>
        <v>#VALUE!</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#VALUE!</v>
      </c>
      <c r="T43" s="1410" t="e">
        <f t="shared" si="9"/>
        <v>#VALUE!</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GBPSB6L12Y_Quote_rh#0001</v>
      </c>
      <c r="N44" s="864" t="e">
        <f>_xll.qlRateHelperQuoteName(M44)</f>
        <v>#NUM!</v>
      </c>
      <c r="O44" s="1402" t="e">
        <f>_xll.qlRateHelperLatestDate(M44,Trigger)</f>
        <v>#VALUE!</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#VALUE!</v>
      </c>
      <c r="T44" s="1410" t="e">
        <f t="shared" si="9"/>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GBPSB6L13Y_Quote_rh#0001</v>
      </c>
      <c r="N45" s="864" t="e">
        <f>_xll.qlRateHelperQuoteName(M45)</f>
        <v>#NUM!</v>
      </c>
      <c r="O45" s="1402" t="e">
        <f>_xll.qlRateHelperLatestDate(M45,Trigger)</f>
        <v>#VALUE!</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#VALUE!</v>
      </c>
      <c r="T45" s="1410" t="e">
        <f t="shared" si="9"/>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GBPSB6L14Y_Quote_rh#0001</v>
      </c>
      <c r="N46" s="864" t="e">
        <f>_xll.qlRateHelperQuoteName(M46)</f>
        <v>#NUM!</v>
      </c>
      <c r="O46" s="1402" t="e">
        <f>_xll.qlRateHelperLatestDate(M46,Trigger)</f>
        <v>#VALUE!</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#VALUE!</v>
      </c>
      <c r="T46" s="1410" t="e">
        <f t="shared" si="9"/>
        <v>#VALUE!</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GBPSB6L15Y_Quote_rh#0001</v>
      </c>
      <c r="N47" s="864" t="e">
        <f>_xll.qlRateHelperQuoteName(M47)</f>
        <v>#NUM!</v>
      </c>
      <c r="O47" s="1402" t="e">
        <f>_xll.qlRateHelperLatestDate(M47,Trigger)</f>
        <v>#VALUE!</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#VALUE!</v>
      </c>
      <c r="T47" s="1410" t="e">
        <f t="shared" si="9"/>
        <v>#VALUE!</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GBPSB6L16Y_Quote_rh#0001</v>
      </c>
      <c r="N48" s="864" t="e">
        <f>_xll.qlRateHelperQuoteName(M48)</f>
        <v>#NUM!</v>
      </c>
      <c r="O48" s="1402" t="e">
        <f>_xll.qlRateHelperLatestDate(M48,Trigger)</f>
        <v>#VALUE!</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#VALUE!</v>
      </c>
      <c r="T48" s="1410" t="e">
        <f t="shared" si="9"/>
        <v>#VALUE!</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GBPSB6L17Y_Quote_rh#0001</v>
      </c>
      <c r="N49" s="864" t="e">
        <f>_xll.qlRateHelperQuoteName(M49)</f>
        <v>#NUM!</v>
      </c>
      <c r="O49" s="1402" t="e">
        <f>_xll.qlRateHelperLatestDate(M49,Trigger)</f>
        <v>#VALUE!</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#VALUE!</v>
      </c>
      <c r="T49" s="1410" t="e">
        <f t="shared" si="9"/>
        <v>#VALUE!</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GBPSB6L18Y_Quote_rh#0001</v>
      </c>
      <c r="N50" s="864" t="e">
        <f>_xll.qlRateHelperQuoteName(M50)</f>
        <v>#NUM!</v>
      </c>
      <c r="O50" s="1402" t="e">
        <f>_xll.qlRateHelperLatestDate(M50,Trigger)</f>
        <v>#VALUE!</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#VALUE!</v>
      </c>
      <c r="T50" s="1410" t="e">
        <f t="shared" si="9"/>
        <v>#VALUE!</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GBPSB6L19Y_Quote_rh#0001</v>
      </c>
      <c r="N51" s="864" t="e">
        <f>_xll.qlRateHelperQuoteName(M51)</f>
        <v>#NUM!</v>
      </c>
      <c r="O51" s="1402" t="e">
        <f>_xll.qlRateHelperLatestDate(M51,Trigger)</f>
        <v>#VALUE!</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#VALUE!</v>
      </c>
      <c r="T51" s="1410" t="e">
        <f t="shared" si="9"/>
        <v>#VALUE!</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GBPSB6L20Y_Quote_rh#0001</v>
      </c>
      <c r="N52" s="864" t="e">
        <f>_xll.qlRateHelperQuoteName(M52)</f>
        <v>#NUM!</v>
      </c>
      <c r="O52" s="1402" t="e">
        <f>_xll.qlRateHelperLatestDate(M52,Trigger)</f>
        <v>#VALUE!</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#VALUE!</v>
      </c>
      <c r="T52" s="1410" t="e">
        <f t="shared" si="9"/>
        <v>#VALUE!</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GBPSB6L21Y_Quote_rh#0001</v>
      </c>
      <c r="N53" s="864" t="e">
        <f>_xll.qlRateHelperQuoteName(M53)</f>
        <v>#NUM!</v>
      </c>
      <c r="O53" s="1402" t="e">
        <f>_xll.qlRateHelperLatestDate(M53,Trigger)</f>
        <v>#VALUE!</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#VALUE!</v>
      </c>
      <c r="T53" s="1410" t="e">
        <f t="shared" si="9"/>
        <v>#VALUE!</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GBPSB6L22Y_Quote_rh#0001</v>
      </c>
      <c r="N54" s="864" t="e">
        <f>_xll.qlRateHelperQuoteName(M54)</f>
        <v>#NUM!</v>
      </c>
      <c r="O54" s="1402" t="e">
        <f>_xll.qlRateHelperLatestDate(M54,Trigger)</f>
        <v>#VALUE!</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#VALUE!</v>
      </c>
      <c r="T54" s="1410" t="e">
        <f t="shared" si="9"/>
        <v>#VALUE!</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GBPSB6L23Y_Quote_rh#0001</v>
      </c>
      <c r="N55" s="864" t="e">
        <f>_xll.qlRateHelperQuoteName(M55)</f>
        <v>#NUM!</v>
      </c>
      <c r="O55" s="1402" t="e">
        <f>_xll.qlRateHelperLatestDate(M55,Trigger)</f>
        <v>#VALUE!</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#VALUE!</v>
      </c>
      <c r="T55" s="1410" t="e">
        <f t="shared" si="9"/>
        <v>#VALUE!</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GBPSB6L24Y_Quote_rh#0001</v>
      </c>
      <c r="N56" s="864" t="e">
        <f>_xll.qlRateHelperQuoteName(M56)</f>
        <v>#NUM!</v>
      </c>
      <c r="O56" s="1402" t="e">
        <f>_xll.qlRateHelperLatestDate(M56,Trigger)</f>
        <v>#VALUE!</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#VALUE!</v>
      </c>
      <c r="T56" s="1410" t="e">
        <f t="shared" si="9"/>
        <v>#VALUE!</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GBPSB6L25Y_Quote_rh#0001</v>
      </c>
      <c r="N57" s="864" t="e">
        <f>_xll.qlRateHelperQuoteName(M57)</f>
        <v>#NUM!</v>
      </c>
      <c r="O57" s="1402" t="e">
        <f>_xll.qlRateHelperLatestDate(M57,Trigger)</f>
        <v>#VALUE!</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#VALUE!</v>
      </c>
      <c r="T57" s="1410" t="e">
        <f t="shared" si="9"/>
        <v>#VALUE!</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GBPSB6L26Y_Quote_rh#0001</v>
      </c>
      <c r="N58" s="864" t="e">
        <f>_xll.qlRateHelperQuoteName(M58)</f>
        <v>#NUM!</v>
      </c>
      <c r="O58" s="1402" t="e">
        <f>_xll.qlRateHelperLatestDate(M58,Trigger)</f>
        <v>#VALUE!</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#VALUE!</v>
      </c>
      <c r="T58" s="1410" t="e">
        <f t="shared" si="9"/>
        <v>#VALUE!</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GBPSB6L27Y_Quote_rh#0001</v>
      </c>
      <c r="N59" s="864" t="e">
        <f>_xll.qlRateHelperQuoteName(M59)</f>
        <v>#NUM!</v>
      </c>
      <c r="O59" s="1402" t="e">
        <f>_xll.qlRateHelperLatestDate(M59,Trigger)</f>
        <v>#VALUE!</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#VALUE!</v>
      </c>
      <c r="T59" s="1410" t="e">
        <f t="shared" si="9"/>
        <v>#VALUE!</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GBPSB6L28Y_Quote_rh#0001</v>
      </c>
      <c r="N60" s="864" t="e">
        <f>_xll.qlRateHelperQuoteName(M60)</f>
        <v>#NUM!</v>
      </c>
      <c r="O60" s="1402" t="e">
        <f>_xll.qlRateHelperLatestDate(M60,Trigger)</f>
        <v>#VALUE!</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#VALUE!</v>
      </c>
      <c r="T60" s="1410" t="e">
        <f t="shared" si="9"/>
        <v>#VALUE!</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GBPSB6L29Y_Quote_rh#0001</v>
      </c>
      <c r="N61" s="864" t="e">
        <f>_xll.qlRateHelperQuoteName(M61)</f>
        <v>#NUM!</v>
      </c>
      <c r="O61" s="1402" t="e">
        <f>_xll.qlRateHelperLatestDate(M61,Trigger)</f>
        <v>#VALUE!</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#VALUE!</v>
      </c>
      <c r="T61" s="1410" t="e">
        <f t="shared" si="9"/>
        <v>#VALUE!</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GBPSB6L30Y_Quote_rh#0001</v>
      </c>
      <c r="N62" s="864" t="e">
        <f>_xll.qlRateHelperQuoteName(M62)</f>
        <v>#NUM!</v>
      </c>
      <c r="O62" s="1402" t="e">
        <f>_xll.qlRateHelperLatestDate(M62,Trigger)</f>
        <v>#VALUE!</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#VALUE!</v>
      </c>
      <c r="T62" s="1410" t="e">
        <f t="shared" si="9"/>
        <v>#VALUE!</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GBPSB6L35Y_Quote_rh#0001</v>
      </c>
      <c r="N63" s="864" t="e">
        <f>_xll.qlRateHelperQuoteName(M63)</f>
        <v>#NUM!</v>
      </c>
      <c r="O63" s="1402" t="e">
        <f>_xll.qlRateHelperLatestDate(M63,Trigger)</f>
        <v>#VALUE!</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#VALUE!</v>
      </c>
      <c r="T63" s="1410" t="e">
        <f t="shared" si="9"/>
        <v>#VALUE!</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GBPSB6L40Y_Quote_rh#0001</v>
      </c>
      <c r="N64" s="864" t="e">
        <f>_xll.qlRateHelperQuoteName(M64)</f>
        <v>#NUM!</v>
      </c>
      <c r="O64" s="1402" t="e">
        <f>_xll.qlRateHelperLatestDate(M64,Trigger)</f>
        <v>#VALUE!</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#VALUE!</v>
      </c>
      <c r="T64" s="1410" t="e">
        <f t="shared" si="9"/>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GBPSB6L50Y_Quote_rh#0001</v>
      </c>
      <c r="N65" s="864" t="e">
        <f>_xll.qlRateHelperQuoteName(M65)</f>
        <v>#NUM!</v>
      </c>
      <c r="O65" s="1402" t="e">
        <f>_xll.qlRateHelperLatestDate(M65,Trigger)</f>
        <v>#VALUE!</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#VALUE!</v>
      </c>
      <c r="T65" s="1410" t="e">
        <f t="shared" si="9"/>
        <v>#VALUE!</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GBPSB6L60Y_Quote_rh#0001</v>
      </c>
      <c r="N66" s="864" t="e">
        <f>_xll.qlRateHelperQuoteName(M66)</f>
        <v>#NUM!</v>
      </c>
      <c r="O66" s="1402" t="e">
        <f>_xll.qlRateHelperLatestDate(M66,Trigger)</f>
        <v>#VALUE!</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#VALUE!</v>
      </c>
      <c r="T66" s="1410" t="e">
        <f t="shared" si="9"/>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f>'General Settings_STD'!Trigger</f>
        <v>42262.606180555558</v>
      </c>
      <c r="E18" s="1136"/>
      <c r="G18" s="1362"/>
      <c r="H18" s="1352" t="s">
        <v>470</v>
      </c>
      <c r="I18" s="1368" t="e">
        <f ca="1">B12Minterpolation</f>
        <v>#NUM!</v>
      </c>
      <c r="J18" s="1136"/>
    </row>
    <row r="19" spans="2:10" x14ac:dyDescent="0.2">
      <c r="B19" s="1362"/>
      <c r="C19" s="1352" t="s">
        <v>469</v>
      </c>
      <c r="D19" s="1367">
        <f>_xll.qlSettingsEvaluationDate(Trigger)</f>
        <v>42180</v>
      </c>
      <c r="E19" s="1136"/>
      <c r="G19" s="1362"/>
      <c r="H19" s="1352" t="s">
        <v>468</v>
      </c>
      <c r="I19" s="1366" t="str">
        <f>_xll.qlDiscountingSwapEngine(EvaluationDate,,,,OisCurve)</f>
        <v>obj_0008a#0001</v>
      </c>
      <c r="J19" s="1136"/>
    </row>
    <row r="20" spans="2:10" x14ac:dyDescent="0.2">
      <c r="B20" s="1362"/>
      <c r="C20" s="1352" t="s">
        <v>467</v>
      </c>
      <c r="D20" s="1365" t="e">
        <v>#REF!</v>
      </c>
      <c r="E20" s="1136"/>
      <c r="G20" s="1362"/>
      <c r="H20" s="1352" t="s">
        <v>193</v>
      </c>
      <c r="I20" s="1364" t="str">
        <f>_xll.qlLibor(Trigger,,,,Currency,"1Y")</f>
        <v>obj_00000#0001</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_xll.ohTrigger(Contribution_SYNTH!U16,Contribution_SYNTH!U22,Contribution_SYNTH!U29,Contribution_SYNTH!U39,Contribution_SYNTH!U55)</f>
        <v>1</v>
      </c>
      <c r="E22" s="1136"/>
    </row>
    <row r="23" spans="2:10" x14ac:dyDescent="0.2">
      <c r="B23" s="1361"/>
      <c r="C23" s="1132"/>
      <c r="D23" s="1132"/>
      <c r="E23" s="1131"/>
      <c r="I23" s="1328" t="str">
        <f>_xll.ohRangeRetrieveError(OisEngine)</f>
        <v/>
      </c>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obj_00637#0004</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1M_SYNTH'!M13:M21),"actual/365",,,D31,D32,D33)</f>
        <v>obj_00636#0004</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4">
        <v>42333</v>
      </c>
      <c r="D39" s="1333">
        <f>_xll.qlYieldTermStructureDiscount(Trigger,D35,C39)</f>
        <v>0.99775178412927013</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32" t="s">
        <v>454</v>
      </c>
      <c r="X2" s="1932"/>
      <c r="Y2" s="1932"/>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1M_SYNTH'!X26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33"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33"/>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#VALUE!</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33"/>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32" t="s">
        <v>442</v>
      </c>
      <c r="O9" s="1281"/>
      <c r="P9" s="1280" t="e">
        <f t="array" aca="1" ref="P9:P10" ca="1">_xll.ohFilter(J3:J7,L3:L7)</f>
        <v>#NUM!</v>
      </c>
      <c r="Q9" s="1279" t="e">
        <f t="array" aca="1" ref="Q9:Q10" ca="1">_xll.ohFilter(I3:I7,L3:L7)</f>
        <v>#NUM!</v>
      </c>
      <c r="R9" s="1934" t="s">
        <v>417</v>
      </c>
      <c r="S9" s="1271" t="e">
        <f t="array" aca="1" ref="S9:S10" ca="1">MMULT(W9:X10,U9:U10)</f>
        <v>#NUM!</v>
      </c>
      <c r="T9" s="1934"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32"/>
      <c r="O10" s="1281"/>
      <c r="P10" s="1280" t="e">
        <f ca="1"/>
        <v>#NUM!</v>
      </c>
      <c r="Q10" s="1279" t="e">
        <f ca="1"/>
        <v>#NUM!</v>
      </c>
      <c r="R10" s="1934"/>
      <c r="S10" s="1271" t="e">
        <f ca="1"/>
        <v>#NUM!</v>
      </c>
      <c r="T10" s="1934"/>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#VALUE!</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#VALUE!</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#VALUE!</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#VALUE!</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#VALUE!</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2" t="s">
        <v>454</v>
      </c>
      <c r="AB2" s="1932"/>
      <c r="AC2" s="1932"/>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3M_SYNTH'!Q4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3"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3"/>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3"/>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32" t="s">
        <v>442</v>
      </c>
      <c r="S9" s="1281"/>
      <c r="T9" s="1280" t="e">
        <f t="array" aca="1" ref="T9:T10" ca="1">_xll.ohFilter(N3:N7,P3:P7)</f>
        <v>#NUM!</v>
      </c>
      <c r="U9" s="1279" t="e">
        <f t="array" aca="1" ref="U9:U10" ca="1">_xll.ohFilter(M3:M7,P3:P7)</f>
        <v>#NUM!</v>
      </c>
      <c r="V9" s="1934" t="s">
        <v>417</v>
      </c>
      <c r="W9" s="1271" t="e">
        <f t="array" aca="1" ref="W9:W10" ca="1">MMULT(AA9:AB10,Y9:Y10)</f>
        <v>#NUM!</v>
      </c>
      <c r="X9" s="1934"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32"/>
      <c r="S10" s="1281"/>
      <c r="T10" s="1280" t="e">
        <f ca="1"/>
        <v>#NUM!</v>
      </c>
      <c r="U10" s="1279" t="e">
        <f ca="1"/>
        <v>#NUM!</v>
      </c>
      <c r="V10" s="1934"/>
      <c r="W10" s="1271" t="e">
        <f ca="1"/>
        <v>#NUM!</v>
      </c>
      <c r="X10" s="1934"/>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#VALUE!</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#VALUE!</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#VALUE!</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#VALUE!</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2" t="s">
        <v>454</v>
      </c>
      <c r="AB2" s="1932"/>
      <c r="AC2" s="1932"/>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6M_SYNTH'!P4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3"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3"/>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3"/>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32" t="s">
        <v>442</v>
      </c>
      <c r="S9" s="1281"/>
      <c r="T9" s="1280" t="e">
        <f t="array" aca="1" ref="T9:T10" ca="1">_xll.ohFilter(N3:N7,P3:P7)</f>
        <v>#NUM!</v>
      </c>
      <c r="U9" s="1279" t="e">
        <f t="array" aca="1" ref="U9:U10" ca="1">_xll.ohFilter(M3:M7,P3:P7)</f>
        <v>#NUM!</v>
      </c>
      <c r="V9" s="1934" t="s">
        <v>417</v>
      </c>
      <c r="W9" s="1271" t="e">
        <f t="array" aca="1" ref="W9:W10" ca="1">MMULT(AA9:AB10,Y9:Y10)</f>
        <v>#NUM!</v>
      </c>
      <c r="X9" s="1934"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32"/>
      <c r="S10" s="1281"/>
      <c r="T10" s="1280" t="e">
        <f ca="1"/>
        <v>#NUM!</v>
      </c>
      <c r="U10" s="1279" t="e">
        <f ca="1"/>
        <v>#NUM!</v>
      </c>
      <c r="V10" s="1934"/>
      <c r="W10" s="1271" t="e">
        <f ca="1"/>
        <v>#NUM!</v>
      </c>
      <c r="X10" s="1934"/>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#VALUE!</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#VALUE!</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#VALUE!</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#VALUE!</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#VALUE!</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#VALUE!</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#VALUE!</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32" t="s">
        <v>454</v>
      </c>
      <c r="AB2" s="1932"/>
      <c r="AC2" s="1932"/>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12M_SYNTH'!P4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3"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3"/>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3"/>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32" t="s">
        <v>442</v>
      </c>
      <c r="S9" s="1281"/>
      <c r="T9" s="1280" t="e">
        <f t="array" aca="1" ref="T9:T10" ca="1">_xll.ohFilter(N3:N7,P3:P7)</f>
        <v>#NUM!</v>
      </c>
      <c r="U9" s="1279" t="e">
        <f t="array" aca="1" ref="U9:U10" ca="1">_xll.ohFilter(M3:M7,P3:P7)</f>
        <v>#NUM!</v>
      </c>
      <c r="V9" s="1934" t="s">
        <v>417</v>
      </c>
      <c r="W9" s="1271" t="e">
        <f t="array" aca="1" ref="W9:W10" ca="1">MMULT(AA9:AB10,Y9:Y10)</f>
        <v>#NUM!</v>
      </c>
      <c r="X9" s="1934"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32"/>
      <c r="S10" s="1281"/>
      <c r="T10" s="1280" t="e">
        <f ca="1"/>
        <v>#NUM!</v>
      </c>
      <c r="U10" s="1279" t="e">
        <f ca="1"/>
        <v>#NUM!</v>
      </c>
      <c r="V10" s="1934"/>
      <c r="W10" s="1271" t="e">
        <f ca="1"/>
        <v>#NUM!</v>
      </c>
      <c r="X10" s="1934"/>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#VALUE!</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#VALUE!</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#VALUE!</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#VALUE!</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#VALUE!</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#VALUE!</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#VALUE!</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#VALUE!</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#VALUE!</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#VALUE!</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#VALUE!</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#VALUE!</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#VALUE!</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901">
        <f>_xll.ohTrigger(D3:D57)</f>
        <v>1</v>
      </c>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1</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GBPSND_SYNTH1M_Quote#0001</v>
      </c>
      <c r="E3" s="1163" t="str">
        <f>_xll.ohRangeRetrieveError(D3)</f>
        <v/>
      </c>
      <c r="F3" s="1202"/>
      <c r="G3" s="1209" t="s">
        <v>225</v>
      </c>
      <c r="H3" s="1177" t="e">
        <f ca="1">'1MSynthDepo_SYNTH'!C23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3" t="s">
        <v>92</v>
      </c>
      <c r="B4" s="1154" t="s">
        <v>223</v>
      </c>
      <c r="C4" s="1153" t="str">
        <f>Currency&amp;$B4&amp;"_SYNTH"&amp;Tenor1M&amp;QuoteSuffix</f>
        <v>GBPSWD_SYNTH1M_Quote</v>
      </c>
      <c r="D4" s="1153" t="str">
        <f>_xll.qlSimpleQuote(EvaluationDate,C4,ObjectOverwrite,Permanent,RateTickValue)</f>
        <v>GBPSWD_SYNTH1M_Quote#0001</v>
      </c>
      <c r="E4" s="1152" t="str">
        <f>_xll.ohRangeRetrieveError(D4)</f>
        <v/>
      </c>
      <c r="F4" s="1202"/>
      <c r="G4" s="1209" t="s">
        <v>223</v>
      </c>
      <c r="H4" s="1177" t="e">
        <f ca="1">'1MSynthDepo_SYNTH'!C24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GBP2WD_SYNTH1M_Quote#0001</v>
      </c>
      <c r="E5" s="1152" t="str">
        <f>_xll.ohRangeRetrieveError(D5)</f>
        <v/>
      </c>
      <c r="F5" s="1202"/>
      <c r="G5" s="1209" t="s">
        <v>220</v>
      </c>
      <c r="H5" s="1177" t="e">
        <f ca="1">'1MSynthDepo_SYNTH'!C25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GBP3WD_SYNTH1M_Quote#0001</v>
      </c>
      <c r="E6" s="1152" t="str">
        <f>_xll.ohRangeRetrieveError(D6)</f>
        <v/>
      </c>
      <c r="F6" s="1202"/>
      <c r="G6" s="1208" t="s">
        <v>219</v>
      </c>
      <c r="H6" s="1177" t="e">
        <f ca="1">'1MSynthDepo_SYNTH'!C26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GBP1MD_SYNTH1M_Quote#0001</v>
      </c>
      <c r="E7" s="1143" t="str">
        <f>_xll.ohRangeRetrieveError(D7)</f>
        <v/>
      </c>
      <c r="F7" s="1202"/>
      <c r="G7" s="1206" t="s">
        <v>216</v>
      </c>
      <c r="H7" s="1205" t="e">
        <f ca="1">'1MSynthDepo_SYNTH'!C27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GBPSND_SYNTH3M_Quote#0001</v>
      </c>
      <c r="E8" s="1152"/>
      <c r="F8" s="1168"/>
      <c r="G8" s="1193" t="s">
        <v>225</v>
      </c>
      <c r="H8" s="1185" t="e">
        <f ca="1">'3MSynthDepo_SYNTH'!C25</f>
        <v>#NUM!</v>
      </c>
      <c r="I8" s="1170"/>
      <c r="J8" s="1184">
        <v>5.513748914157679E-3</v>
      </c>
      <c r="K8" s="1168"/>
      <c r="L8" s="1183">
        <v>5.513748914157679E-3</v>
      </c>
      <c r="M8" s="1182">
        <f>_xll.qlSimpleQuoteSetValue(EvaluationDate,D8,ROUND($L8,6))</f>
        <v>5.4139999999999995E-3</v>
      </c>
      <c r="N8" s="1197">
        <f>_xll.ohTrigger(M8:M14)</f>
        <v>1</v>
      </c>
    </row>
    <row r="9" spans="1:14" x14ac:dyDescent="0.2">
      <c r="A9" s="1893" t="s">
        <v>90</v>
      </c>
      <c r="B9" s="1154" t="s">
        <v>223</v>
      </c>
      <c r="C9" s="1153" t="str">
        <f t="shared" si="0"/>
        <v>GBPSWD_SYNTH3M_Quote</v>
      </c>
      <c r="D9" s="1153" t="str">
        <f>_xll.qlSimpleQuote(EvaluationDate,C9,ObjectOverwrite,Permanent,RateTickValue)</f>
        <v>GBPSWD_SYNTH3M_Quote#0001</v>
      </c>
      <c r="E9" s="1152"/>
      <c r="F9" s="1168"/>
      <c r="G9" s="1189" t="s">
        <v>223</v>
      </c>
      <c r="H9" s="1177" t="e">
        <f ca="1">'3MSynthDepo_SYNTH'!C26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GBP2WD_SYNTH3M_Quote#0001</v>
      </c>
      <c r="E10" s="1152"/>
      <c r="F10" s="1168"/>
      <c r="G10" s="1189" t="s">
        <v>220</v>
      </c>
      <c r="H10" s="1177" t="e">
        <f ca="1">'3MSynthDepo_SYNTH'!C27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GBP3WD_SYNTH3M_Quote#0001</v>
      </c>
      <c r="E11" s="1152"/>
      <c r="F11" s="1168"/>
      <c r="G11" s="1188" t="s">
        <v>219</v>
      </c>
      <c r="H11" s="1171" t="e">
        <f ca="1">'3MSynthDepo_SYNTH'!C28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GBP1MD_SYNTH3M_Quote#0001</v>
      </c>
      <c r="E12" s="1152"/>
      <c r="F12" s="1168"/>
      <c r="G12" s="1189" t="s">
        <v>216</v>
      </c>
      <c r="H12" s="1177" t="e">
        <f ca="1">'3MSynthDepo_SYNTH'!C29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GBP2MD_SYNTH3M_Quote#0001</v>
      </c>
      <c r="E13" s="1152"/>
      <c r="F13" s="1168"/>
      <c r="G13" s="1189" t="s">
        <v>213</v>
      </c>
      <c r="H13" s="1177" t="e">
        <f ca="1">'3MSynthDepo_SYNTH'!C30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GBP3MD_SYNTH3M_Quote#0001</v>
      </c>
      <c r="E14" s="1152"/>
      <c r="F14" s="1168"/>
      <c r="G14" s="1188" t="s">
        <v>210</v>
      </c>
      <c r="H14" s="1171" t="e">
        <f ca="1">'3MSynthDepo_SYNTH'!C31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GBPSND_SYNTH6M_Quote#0001</v>
      </c>
      <c r="E15" s="1163" t="str">
        <f>_xll.ohRangeRetrieveError(D15)</f>
        <v/>
      </c>
      <c r="F15" s="1168"/>
      <c r="G15" s="1193" t="s">
        <v>225</v>
      </c>
      <c r="H15" s="1185" t="e">
        <f ca="1">'6MSynthDepo_SYNTH'!C28</f>
        <v>#NUM!</v>
      </c>
      <c r="I15" s="1170"/>
      <c r="J15" s="1184">
        <v>6.2809416302156418E-3</v>
      </c>
      <c r="K15" s="1168"/>
      <c r="L15" s="1183">
        <v>6.2809416302156418E-3</v>
      </c>
      <c r="M15" s="1182">
        <f>_xll.qlSimpleQuoteSetValue(EvaluationDate,D15,ROUND($L15,6))</f>
        <v>6.1809999999999999E-3</v>
      </c>
      <c r="N15" s="1156">
        <f>_xll.ohTrigger(M15:M24)</f>
        <v>1</v>
      </c>
    </row>
    <row r="16" spans="1:14" x14ac:dyDescent="0.2">
      <c r="A16" s="1893" t="s">
        <v>87</v>
      </c>
      <c r="B16" s="1190" t="s">
        <v>223</v>
      </c>
      <c r="C16" s="1153" t="str">
        <f t="shared" si="1"/>
        <v>GBPSWD_SYNTH6M_Quote</v>
      </c>
      <c r="D16" s="1153" t="str">
        <f>_xll.qlSimpleQuote(EvaluationDate,C16,ObjectOverwrite,Permanent,RateTickValue)</f>
        <v>GBPSWD_SYNTH6M_Quote#0001</v>
      </c>
      <c r="E16" s="1152" t="str">
        <f>_xll.ohRangeRetrieveError(D16)</f>
        <v/>
      </c>
      <c r="F16" s="1168"/>
      <c r="G16" s="1189" t="s">
        <v>223</v>
      </c>
      <c r="H16" s="1177" t="e">
        <f ca="1">'6MSynthDepo_SYNTH'!C29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GBP2WD_SYNTH6M_Quote#0001</v>
      </c>
      <c r="E17" s="1152" t="str">
        <f>_xll.ohRangeRetrieveError(D17)</f>
        <v/>
      </c>
      <c r="F17" s="506"/>
      <c r="G17" s="1189" t="s">
        <v>220</v>
      </c>
      <c r="H17" s="1177" t="e">
        <f ca="1">'6MSynthDepo_SYNTH'!C30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GBP3WD_SYNTH6M_Quote#0001</v>
      </c>
      <c r="E18" s="1152" t="str">
        <f>_xll.ohRangeRetrieveError(D18)</f>
        <v/>
      </c>
      <c r="F18" s="506"/>
      <c r="G18" s="1189" t="s">
        <v>219</v>
      </c>
      <c r="H18" s="1177" t="e">
        <f ca="1">'6MSynthDepo_SYNTH'!C31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GBP1MD_SYNTH6M_Quote#0001</v>
      </c>
      <c r="E19" s="1152" t="str">
        <f>_xll.ohRangeRetrieveError(D19)</f>
        <v/>
      </c>
      <c r="F19" s="506"/>
      <c r="G19" s="1193" t="s">
        <v>216</v>
      </c>
      <c r="H19" s="1185" t="e">
        <f ca="1">'6MSynthDepo_SYNTH'!C32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GBP2MD_SYNTH6M_Quote#0001</v>
      </c>
      <c r="E20" s="1152" t="str">
        <f>_xll.ohRangeRetrieveError(D20)</f>
        <v/>
      </c>
      <c r="F20" s="506"/>
      <c r="G20" s="1189" t="s">
        <v>213</v>
      </c>
      <c r="H20" s="1177" t="e">
        <f ca="1">'6MSynthDepo_SYNTH'!C33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GBP3MD_SYNTH6M_Quote#0001</v>
      </c>
      <c r="E21" s="1152" t="str">
        <f>_xll.ohRangeRetrieveError(D21)</f>
        <v/>
      </c>
      <c r="F21" s="506"/>
      <c r="G21" s="1189" t="s">
        <v>210</v>
      </c>
      <c r="H21" s="1177" t="e">
        <f ca="1">'6MSynthDepo_SYNTH'!C34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GBP4MD_SYNTH6M_Quote#0001</v>
      </c>
      <c r="E22" s="1152" t="str">
        <f>_xll.ohRangeRetrieveError(D22)</f>
        <v/>
      </c>
      <c r="F22" s="506"/>
      <c r="G22" s="1189" t="s">
        <v>206</v>
      </c>
      <c r="H22" s="1177" t="e">
        <f ca="1">'6MSynthDepo_SYNTH'!C35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GBP5MD_SYNTH6M_Quote#0001</v>
      </c>
      <c r="E23" s="1152" t="str">
        <f>_xll.ohRangeRetrieveError(D23)</f>
        <v/>
      </c>
      <c r="F23" s="506"/>
      <c r="G23" s="1189" t="s">
        <v>205</v>
      </c>
      <c r="H23" s="1177" t="e">
        <f ca="1">'6MSynthDepo_SYNTH'!C36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GBP6MD_SYNTH6M_Quote#0001</v>
      </c>
      <c r="E24" s="1143" t="str">
        <f>_xll.ohRangeRetrieveError(D24)</f>
        <v/>
      </c>
      <c r="F24" s="506"/>
      <c r="G24" s="1188" t="s">
        <v>204</v>
      </c>
      <c r="H24" s="1171" t="e">
        <f ca="1">'6MSynthDepo_SYNTH'!C37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GBPSND_SYNTH1Y_Quote#0001</v>
      </c>
      <c r="E25" s="1152" t="str">
        <f>_xll.ohRangeRetrieveError(D25)</f>
        <v/>
      </c>
      <c r="F25" s="1168"/>
      <c r="G25" s="1186" t="s">
        <v>225</v>
      </c>
      <c r="H25" s="1185" t="e">
        <f ca="1">'1YSynthDepo_SYNTH'!C34</f>
        <v>#NUM!</v>
      </c>
      <c r="I25" s="1170"/>
      <c r="J25" s="1184">
        <v>8.7271262914967451E-3</v>
      </c>
      <c r="K25" s="1168"/>
      <c r="L25" s="1183">
        <v>8.7271262914967451E-3</v>
      </c>
      <c r="M25" s="1182">
        <f>_xll.qlSimpleQuoteSetValue(EvaluationDate,D25,ROUND($L25,6))</f>
        <v>8.627000000000001E-3</v>
      </c>
      <c r="N25" s="1156">
        <f>_xll.ohTrigger(M25:M40)</f>
        <v>1</v>
      </c>
    </row>
    <row r="26" spans="1:14" x14ac:dyDescent="0.2">
      <c r="A26" s="1893" t="s">
        <v>64</v>
      </c>
      <c r="B26" s="1154" t="s">
        <v>223</v>
      </c>
      <c r="C26" s="1153" t="str">
        <f t="shared" si="2"/>
        <v>GBPSWD_SYNTH1Y_Quote</v>
      </c>
      <c r="D26" s="1153" t="str">
        <f>_xll.qlSimpleQuote(EvaluationDate,C26,ObjectOverwrite,Permanent,RateTickValue)</f>
        <v>GBPSWD_SYNTH1Y_Quote#0001</v>
      </c>
      <c r="E26" s="1152" t="str">
        <f>_xll.ohRangeRetrieveError(D26)</f>
        <v/>
      </c>
      <c r="F26" s="1168"/>
      <c r="G26" s="1178" t="s">
        <v>223</v>
      </c>
      <c r="H26" s="1177" t="e">
        <f ca="1">'1YSynthDepo_SYNTH'!C35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GBP2WD_SYNTH1Y_Quote#0001</v>
      </c>
      <c r="E27" s="1152" t="str">
        <f>_xll.ohRangeRetrieveError(D27)</f>
        <v/>
      </c>
      <c r="F27" s="506"/>
      <c r="G27" s="1178" t="s">
        <v>220</v>
      </c>
      <c r="H27" s="1177" t="e">
        <f ca="1">'1YSynthDepo_SYNTH'!C36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GBP3WD_SYNTH1Y_Quote#0001</v>
      </c>
      <c r="E28" s="1152" t="str">
        <f>_xll.ohRangeRetrieveError(D28)</f>
        <v/>
      </c>
      <c r="F28" s="506"/>
      <c r="G28" s="1178" t="s">
        <v>219</v>
      </c>
      <c r="H28" s="1177" t="e">
        <f ca="1">'1YSynthDepo_SYNTH'!C37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GBP1MD_SYNTH1Y_Quote#0001</v>
      </c>
      <c r="E29" s="1152" t="str">
        <f>_xll.ohRangeRetrieveError(D29)</f>
        <v/>
      </c>
      <c r="F29" s="506"/>
      <c r="G29" s="1172" t="s">
        <v>216</v>
      </c>
      <c r="H29" s="1171" t="e">
        <f ca="1">'1YSynthDepo_SYNTH'!C38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GBP2MD_SYNTH1Y_Quote#0001</v>
      </c>
      <c r="E30" s="1152" t="str">
        <f>_xll.ohRangeRetrieveError(D30)</f>
        <v/>
      </c>
      <c r="F30" s="506"/>
      <c r="G30" s="1178" t="s">
        <v>213</v>
      </c>
      <c r="H30" s="1177" t="e">
        <f ca="1">'1YSynthDepo_SYNTH'!C39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GBP3MD_SYNTH1Y_Quote#0001</v>
      </c>
      <c r="E31" s="1152" t="str">
        <f>_xll.ohRangeRetrieveError(D31)</f>
        <v/>
      </c>
      <c r="F31" s="506"/>
      <c r="G31" s="1178" t="s">
        <v>210</v>
      </c>
      <c r="H31" s="1177" t="e">
        <f ca="1">'1YSynthDepo_SYNTH'!C40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GBP4MD_SYNTH1Y_Quote#0001</v>
      </c>
      <c r="E32" s="1152" t="str">
        <f>_xll.ohRangeRetrieveError(D32)</f>
        <v/>
      </c>
      <c r="F32" s="506"/>
      <c r="G32" s="1178" t="s">
        <v>206</v>
      </c>
      <c r="H32" s="1177" t="e">
        <f ca="1">'1YSynthDepo_SYNTH'!C41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GBP5MD_SYNTH1Y_Quote#0001</v>
      </c>
      <c r="E33" s="1152" t="str">
        <f>_xll.ohRangeRetrieveError(D33)</f>
        <v/>
      </c>
      <c r="F33" s="1168"/>
      <c r="G33" s="1178" t="s">
        <v>205</v>
      </c>
      <c r="H33" s="1177" t="e">
        <f ca="1">'1YSynthDepo_SYNTH'!C42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GBP6MD_SYNTH1Y_Quote#0001</v>
      </c>
      <c r="E34" s="1152" t="str">
        <f>_xll.ohRangeRetrieveError(D34)</f>
        <v/>
      </c>
      <c r="F34" s="1168"/>
      <c r="G34" s="1178" t="s">
        <v>204</v>
      </c>
      <c r="H34" s="1177" t="e">
        <f ca="1">'1YSynthDepo_SYNTH'!C43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GBP7MD_SYNTH1Y_Quote#0001</v>
      </c>
      <c r="E35" s="1152" t="str">
        <f>_xll.ohRangeRetrieveError(D35)</f>
        <v/>
      </c>
      <c r="F35" s="1168"/>
      <c r="G35" s="1178" t="s">
        <v>203</v>
      </c>
      <c r="H35" s="1177" t="e">
        <f ca="1">'1YSynthDepo_SYNTH'!C44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GBP8MD_SYNTH1Y_Quote#0001</v>
      </c>
      <c r="E36" s="1152" t="str">
        <f>_xll.ohRangeRetrieveError(D36)</f>
        <v/>
      </c>
      <c r="F36" s="1168"/>
      <c r="G36" s="1178" t="s">
        <v>202</v>
      </c>
      <c r="H36" s="1177" t="e">
        <f ca="1">'1YSynthDepo_SYNTH'!C45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GBP9MD_SYNTH1Y_Quote#0001</v>
      </c>
      <c r="E37" s="1152" t="str">
        <f>_xll.ohRangeRetrieveError(D37)</f>
        <v/>
      </c>
      <c r="F37" s="1168"/>
      <c r="G37" s="1178" t="s">
        <v>201</v>
      </c>
      <c r="H37" s="1177" t="e">
        <f ca="1">'1YSynthDepo_SYNTH'!C46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GBP10MD_SYNTH1Y_Quote#0001</v>
      </c>
      <c r="E38" s="1152" t="str">
        <f>_xll.ohRangeRetrieveError(D38)</f>
        <v/>
      </c>
      <c r="F38" s="1168"/>
      <c r="G38" s="1178" t="s">
        <v>200</v>
      </c>
      <c r="H38" s="1177" t="e">
        <f ca="1">'1YSynthDepo_SYNTH'!C47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GBP11MD_SYNTH1Y_Quote#0001</v>
      </c>
      <c r="E39" s="1152" t="str">
        <f>_xll.ohRangeRetrieveError(D39)</f>
        <v/>
      </c>
      <c r="F39" s="1168"/>
      <c r="G39" s="1178" t="s">
        <v>199</v>
      </c>
      <c r="H39" s="1177" t="e">
        <f ca="1">'1YSynthDepo_SYNTH'!C48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GBP1YD_SYNTH1Y_Quote#0001</v>
      </c>
      <c r="E40" s="1143" t="str">
        <f>_xll.ohRangeRetrieveError(D40)</f>
        <v/>
      </c>
      <c r="F40" s="1168"/>
      <c r="G40" s="1172" t="s">
        <v>198</v>
      </c>
      <c r="H40" s="1171" t="e">
        <f ca="1">'1YSynthDepo_SYNTH'!C49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GBP1x13F_SYNTH1Y_Quote#0001</v>
      </c>
      <c r="E41" s="1163" t="str">
        <f>_xll.ohRangeRetrieveError(D41)</f>
        <v/>
      </c>
      <c r="F41" s="506">
        <v>1</v>
      </c>
      <c r="G41" s="1162" t="str">
        <f t="shared" ref="G41:G57" si="5">F41&amp;"x"&amp;(F41+Months12M)&amp;"F"</f>
        <v>1x13F</v>
      </c>
      <c r="H41" s="1161" t="e">
        <f ca="1">SynthFRA_SYNTH!H3</f>
        <v>#NAME?</v>
      </c>
      <c r="I41" s="1160"/>
      <c r="J41" s="1159">
        <v>1.115E-2</v>
      </c>
      <c r="K41" s="1139"/>
      <c r="L41" s="1158">
        <v>1.115E-2</v>
      </c>
      <c r="M41" s="1157">
        <f>_xll.qlSimpleQuoteSetValue(EvaluationDate,D41,ROUND($L41,6))</f>
        <v>1.1050000000000001E-2</v>
      </c>
      <c r="N41" s="1156">
        <f>_xll.ohTrigger(M41:M57)</f>
        <v>1</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GBP2x14F_SYNTH1Y_Quote#0001</v>
      </c>
      <c r="E42" s="1152" t="str">
        <f>_xll.ohRangeRetrieveError(D42)</f>
        <v/>
      </c>
      <c r="F42" s="506">
        <v>2</v>
      </c>
      <c r="G42" s="1151" t="str">
        <f t="shared" si="5"/>
        <v>2x14F</v>
      </c>
      <c r="H42" s="1150" t="e">
        <f ca="1">SynthFRA_SYNTH!H4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GBP3x15F_SYNTH1Y_Quote#0001</v>
      </c>
      <c r="E43" s="1152" t="str">
        <f>_xll.ohRangeRetrieveError(D43)</f>
        <v/>
      </c>
      <c r="F43" s="506">
        <v>3</v>
      </c>
      <c r="G43" s="1151" t="str">
        <f t="shared" si="5"/>
        <v>3x15F</v>
      </c>
      <c r="H43" s="1150" t="e">
        <f ca="1">SynthFRA_SYNTH!H5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GBP4x16F_SYNTH1Y_Quote#0001</v>
      </c>
      <c r="E44" s="1152" t="str">
        <f>_xll.ohRangeRetrieveError(D44)</f>
        <v/>
      </c>
      <c r="F44" s="506">
        <v>4</v>
      </c>
      <c r="G44" s="1151" t="str">
        <f t="shared" si="5"/>
        <v>4x16F</v>
      </c>
      <c r="H44" s="1150" t="e">
        <f ca="1">SynthFRA_SYNTH!H6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GBP5x17F_SYNTH1Y_Quote#0001</v>
      </c>
      <c r="E45" s="1152" t="str">
        <f>_xll.ohRangeRetrieveError(D45)</f>
        <v/>
      </c>
      <c r="F45" s="506">
        <v>5</v>
      </c>
      <c r="G45" s="1151" t="str">
        <f t="shared" si="5"/>
        <v>5x17F</v>
      </c>
      <c r="H45" s="1150" t="e">
        <f ca="1">SynthFRA_SYNTH!H7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GBP6x18F_SYNTH1Y_Quote#0001</v>
      </c>
      <c r="E46" s="1152" t="str">
        <f>_xll.ohRangeRetrieveError(D46)</f>
        <v/>
      </c>
      <c r="F46" s="506">
        <v>6</v>
      </c>
      <c r="G46" s="1151" t="str">
        <f t="shared" si="5"/>
        <v>6x18F</v>
      </c>
      <c r="H46" s="1150" t="e">
        <f ca="1">SynthFRA_SYNTH!H8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GBP7x19F_SYNTH1Y_Quote#0001</v>
      </c>
      <c r="E47" s="1152" t="str">
        <f>_xll.ohRangeRetrieveError(D47)</f>
        <v/>
      </c>
      <c r="F47" s="506">
        <v>7</v>
      </c>
      <c r="G47" s="1151" t="str">
        <f t="shared" si="5"/>
        <v>7x19F</v>
      </c>
      <c r="H47" s="1150" t="e">
        <f ca="1">SynthFRA_SYNTH!H9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GBP8x20F_SYNTH1Y_Quote#0001</v>
      </c>
      <c r="E48" s="1152" t="str">
        <f>_xll.ohRangeRetrieveError(D48)</f>
        <v/>
      </c>
      <c r="F48" s="506">
        <v>8</v>
      </c>
      <c r="G48" s="1151" t="str">
        <f t="shared" si="5"/>
        <v>8x20F</v>
      </c>
      <c r="H48" s="1150" t="e">
        <f ca="1">SynthFRA_SYNTH!H10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GBP9x21F_SYNTH1Y_Quote#0001</v>
      </c>
      <c r="E49" s="1152" t="str">
        <f>_xll.ohRangeRetrieveError(D49)</f>
        <v/>
      </c>
      <c r="F49" s="506">
        <v>9</v>
      </c>
      <c r="G49" s="1151" t="str">
        <f t="shared" si="5"/>
        <v>9x21F</v>
      </c>
      <c r="H49" s="1150" t="e">
        <f ca="1">SynthFRA_SYNTH!H11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GBP10x22F_SYNTH1Y_Quote#0001</v>
      </c>
      <c r="E50" s="1152" t="str">
        <f>_xll.ohRangeRetrieveError(D50)</f>
        <v/>
      </c>
      <c r="F50" s="506">
        <v>10</v>
      </c>
      <c r="G50" s="1151" t="str">
        <f t="shared" si="5"/>
        <v>10x22F</v>
      </c>
      <c r="H50" s="1150" t="e">
        <f ca="1">SynthFRA_SYNTH!H12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GBP11x23F_SYNTH1Y_Quote#0001</v>
      </c>
      <c r="E51" s="1152" t="str">
        <f>_xll.ohRangeRetrieveError(D51)</f>
        <v/>
      </c>
      <c r="F51" s="506">
        <v>11</v>
      </c>
      <c r="G51" s="1151" t="str">
        <f t="shared" si="5"/>
        <v>11x23F</v>
      </c>
      <c r="H51" s="1150" t="e">
        <f ca="1">SynthFRA_SYNTH!H13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GBP13x25F_SYNTH1Y_Quote#0001</v>
      </c>
      <c r="E52" s="1152" t="str">
        <f>_xll.ohRangeRetrieveError(D52)</f>
        <v/>
      </c>
      <c r="F52" s="506">
        <v>13</v>
      </c>
      <c r="G52" s="1151" t="str">
        <f t="shared" si="5"/>
        <v>13x25F</v>
      </c>
      <c r="H52" s="1150" t="e">
        <f ca="1">SynthFRA_SYNTH!H15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GBP14x26F_SYNTH1Y_Quote#0001</v>
      </c>
      <c r="E53" s="1152" t="str">
        <f>_xll.ohRangeRetrieveError(D53)</f>
        <v/>
      </c>
      <c r="F53" s="506">
        <v>14</v>
      </c>
      <c r="G53" s="1151" t="str">
        <f t="shared" si="5"/>
        <v>14x26F</v>
      </c>
      <c r="H53" s="1150" t="e">
        <f ca="1">SynthFRA_SYNTH!H16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GBP15x27F_SYNTH1Y_Quote#0001</v>
      </c>
      <c r="E54" s="1152" t="str">
        <f>_xll.ohRangeRetrieveError(D54)</f>
        <v/>
      </c>
      <c r="F54" s="506">
        <v>15</v>
      </c>
      <c r="G54" s="1151" t="str">
        <f t="shared" si="5"/>
        <v>15x27F</v>
      </c>
      <c r="H54" s="1150" t="e">
        <f ca="1">SynthFRA_SYNTH!H17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GBP16x28F_SYNTH1Y_Quote#0001</v>
      </c>
      <c r="E55" s="1152" t="str">
        <f>_xll.ohRangeRetrieveError(D55)</f>
        <v/>
      </c>
      <c r="F55" s="506">
        <v>16</v>
      </c>
      <c r="G55" s="1151" t="str">
        <f t="shared" si="5"/>
        <v>16x28F</v>
      </c>
      <c r="H55" s="1150" t="e">
        <f ca="1">SynthFRA_SYNTH!H18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GBP17x29F_SYNTH1Y_Quote#0001</v>
      </c>
      <c r="E56" s="1152" t="str">
        <f>_xll.ohRangeRetrieveError(D56)</f>
        <v/>
      </c>
      <c r="F56" s="506">
        <v>17</v>
      </c>
      <c r="G56" s="1151" t="str">
        <f t="shared" si="5"/>
        <v>17x29F</v>
      </c>
      <c r="H56" s="1150" t="e">
        <f ca="1">SynthFRA_SYNTH!H19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GBP18x30F_SYNTH1Y_Quote#0001</v>
      </c>
      <c r="E57" s="1143" t="str">
        <f>_xll.ohRangeRetrieveError(D57)</f>
        <v/>
      </c>
      <c r="F57" s="506">
        <v>18</v>
      </c>
      <c r="G57" s="1142" t="str">
        <f t="shared" si="5"/>
        <v>18x30F</v>
      </c>
      <c r="H57" s="1141" t="e">
        <f ca="1">SynthFRA_SYNTH!H20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obj_005f4#0004</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obj_005fb#0004</v>
      </c>
      <c r="M3" s="1115" t="str">
        <f>_xll.ohRangeRetrieveError(L3)</f>
        <v/>
      </c>
      <c r="N3" s="1096"/>
      <c r="O3" s="1096"/>
      <c r="P3" s="1105" t="str">
        <f>_xll.qlRateHelperQuoteName(Trigger,L3)</f>
        <v>GbpLibor1MLastFixing_Quote</v>
      </c>
      <c r="Q3" s="1087">
        <f>_xll.qlQuoteValue(AllTriggers,K3)</f>
        <v>5.0975000000000005E-3</v>
      </c>
      <c r="R3" s="1888"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str">
        <f>_xll.qlSwapRateHelper(Trigger,,ObjectOverwrite,Permanent,$K4,B4,D4,Calendar,$G4,$H4,$I4,$L$1,$J4,C4,Discounting)</f>
        <v>obj_005fe#0004</v>
      </c>
      <c r="M4" s="1115" t="str">
        <f>_xll.ohRangeRetrieveError(L4)</f>
        <v/>
      </c>
      <c r="N4" s="1096"/>
      <c r="O4" s="1096"/>
      <c r="P4" s="1105" t="str">
        <f>_xll.qlRateHelperQuoteName(Trigger,L4)</f>
        <v>GBP2X1S_Quote</v>
      </c>
      <c r="Q4" s="1087">
        <f>_xll.qlQuoteValue(AllTriggers,K4)</f>
        <v>1E-4</v>
      </c>
      <c r="R4" s="1889" t="e">
        <f ca="1">IF(ISBLANK(J4),"--",qlSwapRateHelperSpread(AllTriggers,L4))</f>
        <v>#NAME?</v>
      </c>
      <c r="S4" s="1105" t="b">
        <v>1</v>
      </c>
      <c r="T4" s="1085">
        <f>_xll.qlRateHelperEarliestDate(Trigger,L4)</f>
        <v>42180</v>
      </c>
      <c r="U4" s="1085">
        <f>_xll.qlRateHelperLatestDate(Trigger,L4)</f>
        <v>42241</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str">
        <f>_xll.qlSwapRateHelper(Trigger,,ObjectOverwrite,Permanent,$K5,B5,D5,Calendar,$G5,$H5,$I5,$L$1,$J5,C5,Discounting)</f>
        <v>obj_0060e#0004</v>
      </c>
      <c r="M5" s="1105" t="str">
        <f>_xll.ohRangeRetrieveError(L5)</f>
        <v/>
      </c>
      <c r="N5" s="1096"/>
      <c r="O5" s="1096"/>
      <c r="P5" s="1105" t="str">
        <f>_xll.qlRateHelperQuoteName(Trigger,L5)</f>
        <v>GBP3X1S_Quote</v>
      </c>
      <c r="Q5" s="1087">
        <f>_xll.qlQuoteValue(AllTriggers,K5)</f>
        <v>1E-4</v>
      </c>
      <c r="R5" s="1889" t="e">
        <f ca="1">IF(ISBLANK(J5),"--",qlSwapRateHelperSpread(AllTriggers,L5))</f>
        <v>#NAME?</v>
      </c>
      <c r="S5" s="1105" t="b">
        <v>1</v>
      </c>
      <c r="T5" s="1085">
        <f>_xll.qlRateHelperEarliestDate(Trigger,L5)</f>
        <v>42180</v>
      </c>
      <c r="U5" s="1085">
        <f>_xll.qlRateHelperLatestDate(Trigger,L5)</f>
        <v>42272</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str">
        <f>_xll.qlSwapRateHelper(Trigger,,ObjectOverwrite,Permanent,$K6,B6,D6,Calendar,$G6,$H6,$I6,$L$1,$J6,C6,Discounting)</f>
        <v>obj_005ff#0004</v>
      </c>
      <c r="M6" s="1105" t="str">
        <f>_xll.ohRangeRetrieveError(L6)</f>
        <v/>
      </c>
      <c r="N6" s="1096"/>
      <c r="O6" s="1096"/>
      <c r="P6" s="1105" t="str">
        <f>_xll.qlRateHelperQuoteName(Trigger,L6)</f>
        <v>GBP4X1S_Quote</v>
      </c>
      <c r="Q6" s="1087">
        <f>_xll.qlQuoteValue(AllTriggers,K6)</f>
        <v>1E-4</v>
      </c>
      <c r="R6" s="1889" t="e">
        <f ca="1">IF(ISBLANK(J6),"--",qlSwapRateHelperSpread(AllTriggers,L6))</f>
        <v>#NAME?</v>
      </c>
      <c r="S6" s="1105" t="b">
        <v>1</v>
      </c>
      <c r="T6" s="1085">
        <f>_xll.qlRateHelperEarliestDate(Trigger,L6)</f>
        <v>42180</v>
      </c>
      <c r="U6" s="1085">
        <f>_xll.qlRateHelperLatestDate(Trigger,L6)</f>
        <v>42303</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str">
        <f>_xll.qlSwapRateHelper(Trigger,,ObjectOverwrite,Permanent,$K7,B7,D7,Calendar,$G7,$H7,$I7,$L$1,$J7,C7,Discounting)</f>
        <v>obj_00603#0004</v>
      </c>
      <c r="M7" s="1105" t="str">
        <f>_xll.ohRangeRetrieveError(L7)</f>
        <v/>
      </c>
      <c r="N7" s="1096"/>
      <c r="O7" s="1096"/>
      <c r="P7" s="1105" t="str">
        <f>_xll.qlRateHelperQuoteName(Trigger,L7)</f>
        <v>GBP5X1S_Quote</v>
      </c>
      <c r="Q7" s="1087">
        <f>_xll.qlQuoteValue(AllTriggers,K7)</f>
        <v>1E-4</v>
      </c>
      <c r="R7" s="1889" t="e">
        <f ca="1">IF(ISBLANK(J7),"--",qlSwapRateHelperSpread(AllTriggers,L7))</f>
        <v>#NAME?</v>
      </c>
      <c r="S7" s="1105" t="b">
        <v>1</v>
      </c>
      <c r="T7" s="1085">
        <f>_xll.qlRateHelperEarliestDate(Trigger,L7)</f>
        <v>42180</v>
      </c>
      <c r="U7" s="1085">
        <f>_xll.qlRateHelperLatestDate(Trigger,L7)</f>
        <v>42333</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str">
        <f>_xll.qlSwapRateHelper(Trigger,,ObjectOverwrite,Permanent,$K8,B8,D8,Calendar,$G8,$H8,$I8,$L$1,$J8,C8,Discounting)</f>
        <v>obj_005f6#0004</v>
      </c>
      <c r="M8" s="1105" t="str">
        <f>_xll.ohRangeRetrieveError(L8)</f>
        <v/>
      </c>
      <c r="N8" s="1096"/>
      <c r="O8" s="1096"/>
      <c r="P8" s="1105" t="str">
        <f>_xll.qlRateHelperQuoteName(Trigger,L8)</f>
        <v>GBP6X1S_Quote</v>
      </c>
      <c r="Q8" s="1087">
        <f>_xll.qlQuoteValue(AllTriggers,K8)</f>
        <v>1E-4</v>
      </c>
      <c r="R8" s="1889" t="e">
        <f ca="1">IF(ISBLANK(J8),"--",qlSwapRateHelperSpread(AllTriggers,L8))</f>
        <v>#NAME?</v>
      </c>
      <c r="S8" s="1105" t="b">
        <v>0</v>
      </c>
      <c r="T8" s="1085">
        <f>_xll.qlRateHelperEarliestDate(Trigger,L8)</f>
        <v>42180</v>
      </c>
      <c r="U8" s="1085">
        <f>_xll.qlRateHelperLatestDate(Trigger,L8)</f>
        <v>42367</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str">
        <f>_xll.qlSwapRateHelper(Trigger,,ObjectOverwrite,Permanent,$K9,B9,D9,Calendar,$G9,$H9,$I9,$L$1,$J9,C9,Discounting)</f>
        <v>obj_005f5#0004</v>
      </c>
      <c r="M9" s="1097" t="str">
        <f>_xll.ohRangeRetrieveError(L9)</f>
        <v/>
      </c>
      <c r="P9" s="1097" t="str">
        <f>_xll.qlRateHelperQuoteName(Trigger,L9)</f>
        <v>GBP7X1S_Quote</v>
      </c>
      <c r="Q9" s="1081">
        <f>_xll.qlQuoteValue(AllTriggers,K9)</f>
        <v>1E-4</v>
      </c>
      <c r="R9" s="1890" t="e">
        <f ca="1">IF(ISBLANK(J9),"--",qlSwapRateHelperSpread(AllTriggers,L9))</f>
        <v>#NAME?</v>
      </c>
      <c r="S9" s="1097" t="b">
        <v>0</v>
      </c>
      <c r="T9" s="1079">
        <f>_xll.qlRateHelperEarliestDate(Trigger,L9)</f>
        <v>42180</v>
      </c>
      <c r="U9" s="1079">
        <f>_xll.qlRateHelperLatestDate(Trigger,L9)</f>
        <v>42394</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Settings_SYNTH'!D35)</f>
        <v>1</v>
      </c>
    </row>
    <row r="13" spans="1:21" x14ac:dyDescent="0.2">
      <c r="J13" s="1065"/>
      <c r="K13" s="1065"/>
      <c r="M13" s="1090" t="str">
        <f t="array" ref="M13:M21">_xll.ohFilter(L3:L9,S3:S9)</f>
        <v>obj_005fb#0004</v>
      </c>
      <c r="P13" s="1088" t="str">
        <f t="array" ref="P13:P21">_xll.ohFilter(P3:P8,S3:S8)</f>
        <v>GbpLibor1MLastFixing_Quote</v>
      </c>
      <c r="Q13" s="1087">
        <f t="array" ref="Q13:Q21">_xll.ohFilter(Q3:Q8,S3:S8)</f>
        <v>5.0975000000000005E-3</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str">
        <v>obj_005fe#0004</v>
      </c>
      <c r="P14" s="1088" t="str">
        <v>GBP2X1S_Quote</v>
      </c>
      <c r="Q14" s="1087">
        <v>1E-4</v>
      </c>
      <c r="R14" s="1086" t="e">
        <f ca="1"/>
        <v>#NAME?</v>
      </c>
      <c r="S14" s="1085">
        <v>42180</v>
      </c>
      <c r="T14" s="1085">
        <v>42241</v>
      </c>
      <c r="U14" s="1084">
        <v>0.99914629609128169</v>
      </c>
    </row>
    <row r="15" spans="1:21" x14ac:dyDescent="0.2">
      <c r="J15" s="1065"/>
      <c r="K15" s="1065"/>
      <c r="M15" s="1089" t="str">
        <v>obj_0060e#0004</v>
      </c>
      <c r="P15" s="1088" t="str">
        <v>GBP3X1S_Quote</v>
      </c>
      <c r="Q15" s="1087">
        <v>1E-4</v>
      </c>
      <c r="R15" s="1086" t="e">
        <f ca="1"/>
        <v>#NAME?</v>
      </c>
      <c r="S15" s="1085">
        <v>42180</v>
      </c>
      <c r="T15" s="1085">
        <v>42272</v>
      </c>
      <c r="U15" s="1084">
        <v>0.99869726132013636</v>
      </c>
    </row>
    <row r="16" spans="1:21" x14ac:dyDescent="0.2">
      <c r="M16" s="1089" t="str">
        <v>obj_005ff#0004</v>
      </c>
      <c r="P16" s="1088" t="str">
        <v>GBP4X1S_Quote</v>
      </c>
      <c r="Q16" s="1087">
        <v>1E-4</v>
      </c>
      <c r="R16" s="1086" t="e">
        <f ca="1"/>
        <v>#NAME?</v>
      </c>
      <c r="S16" s="1085">
        <v>42180</v>
      </c>
      <c r="T16" s="1085">
        <v>42303</v>
      </c>
      <c r="U16" s="1084">
        <v>0.99822542158293637</v>
      </c>
    </row>
    <row r="17" spans="10:24" x14ac:dyDescent="0.2">
      <c r="J17" s="1065"/>
      <c r="K17" s="1065"/>
      <c r="M17" s="1089" t="str">
        <v>obj_00603#0004</v>
      </c>
      <c r="P17" s="1088" t="str">
        <v>GBP5X1S_Quote</v>
      </c>
      <c r="Q17" s="1087">
        <v>1E-4</v>
      </c>
      <c r="R17" s="1086" t="e">
        <f ca="1"/>
        <v>#NAME?</v>
      </c>
      <c r="S17" s="1085">
        <v>42180</v>
      </c>
      <c r="T17" s="1085">
        <v>42333</v>
      </c>
      <c r="U17" s="1084">
        <v>0.99775178412927013</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91"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91"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91"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92"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_xll.ohRangeRetrieveError(L4)</f>
        <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f>_xll.qlQuoteValue(AllTriggers,E5)</f>
        <v>6.0000000000000001E-3</v>
      </c>
      <c r="J5" s="1036" t="e">
        <f ca="1">_xll.qlYieldTSDiscount(Discounting,F5,,AllTriggers)</f>
        <v>#NAME?</v>
      </c>
      <c r="K5" s="1036" t="e">
        <f ca="1">_xll.qlYieldTSDiscount(Discounting,G5,,AllTriggers)</f>
        <v>#NAME?</v>
      </c>
      <c r="L5" s="1034" t="e">
        <f t="shared" ca="1" si="0"/>
        <v>#NAME?</v>
      </c>
      <c r="M5" s="1034" t="e">
        <f t="shared" ca="1" si="1"/>
        <v>#NAME?</v>
      </c>
      <c r="N5" s="1887" t="e">
        <f ca="1">IF(OR(ABS(qlIMMNextDate(,F5,A5)-F5&lt;$N$1),ABS(qlIMMNextDate(,F5-$N$1,A5)-F5&lt;$N$1)),FALSE,TRUE)</f>
        <v>#NAME?</v>
      </c>
      <c r="O5" s="1034" t="e">
        <f ca="1">_xll.qlInterpolationInterpolate(Trigger,B3Minterpolation,F5,TRUE)</f>
        <v>#VALUE!</v>
      </c>
      <c r="P5" s="1033" t="e">
        <f t="shared" ca="1" si="2"/>
        <v>#NAME?</v>
      </c>
      <c r="Q5" s="1018" t="e">
        <f t="shared" ca="1" si="3"/>
        <v>#NAME?</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f>_xll.qlQuoteValue(AllTriggers,E6)</f>
        <v>6.2500000000000003E-3</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#VALUE!</v>
      </c>
      <c r="P6" s="1033" t="e">
        <f t="shared" ca="1" si="2"/>
        <v>#NAME?</v>
      </c>
      <c r="Q6" s="1018" t="e">
        <f t="shared" ca="1" si="3"/>
        <v>#NAME?</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f>_xll.qlQuoteValue(AllTriggers,E7)</f>
        <v>6.5999999999999991E-3</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#VALUE!</v>
      </c>
      <c r="P7" s="1026" t="e">
        <f t="shared" ca="1" si="2"/>
        <v>#NAME?</v>
      </c>
      <c r="Q7" s="1014" t="e">
        <f t="shared" ca="1" si="3"/>
        <v>#NAME?</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t="e">
        <f>_xll.qlIMMdate(Trigger,D8,$F$4)</f>
        <v>#NUM!</v>
      </c>
      <c r="G8" s="1021" t="e">
        <f>_xll.qlCalendarAdvance(Trigger,Calendar,F8,$G$1,"mf")</f>
        <v>#NUM!</v>
      </c>
      <c r="H8" s="1037" t="e">
        <f>_xll.qlDayCounterYearFraction(Trigger,DayCounter,F8,G8)</f>
        <v>#NUM!</v>
      </c>
      <c r="I8" s="1034">
        <f>1-_xll.qlQuoteValue(AllTriggers,E8)/100</f>
        <v>6.4500000000000668E-3</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#VALUE!</v>
      </c>
      <c r="P8" s="1033" t="e">
        <f t="shared" ca="1" si="2"/>
        <v>#NAME?</v>
      </c>
      <c r="Q8" s="1018" t="e">
        <f t="shared" ca="1" si="3"/>
        <v>#NUM!</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_xll.qlIMMdate(Trigger,D9,$F$4)</f>
        <v>#NUM!</v>
      </c>
      <c r="G9" s="1021" t="e">
        <f>_xll.qlCalendarAdvance(Trigger,Calendar,F9,$G$1,"mf")</f>
        <v>#NUM!</v>
      </c>
      <c r="H9" s="1037" t="e">
        <f>_xll.qlDayCounterYearFraction(Trigger,DayCounter,F9,G9)</f>
        <v>#NUM!</v>
      </c>
      <c r="I9" s="1034" t="e">
        <f>1-_xll.qlQuoteValue(AllTriggers,E9)/100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_xll.qlInterpolationInterpolate(Trigger,B3Minterpolation,F9,TRUE)</f>
        <v>#VALUE!</v>
      </c>
      <c r="P9" s="1033" t="e">
        <f t="shared" ca="1" si="2"/>
        <v>#VALUE!</v>
      </c>
      <c r="Q9" s="1018" t="e">
        <f t="shared" ca="1" si="3"/>
        <v>#VALUE!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_xll.qlIMMdate(Trigger,D10,$F$4)</f>
        <v>#NUM!</v>
      </c>
      <c r="G10" s="1021" t="e">
        <f>_xll.qlCalendarAdvance(Trigger,Calendar,F10,$G$1,"mf")</f>
        <v>#NUM!</v>
      </c>
      <c r="H10" s="1037" t="e">
        <f>_xll.qlDayCounterYearFraction(Trigger,DayCounter,F10,G10)</f>
        <v>#NUM!</v>
      </c>
      <c r="I10" s="1034" t="e">
        <f>1-_xll.qlQuoteValue(AllTriggers,E10)/100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_xll.qlInterpolationInterpolate(Trigger,B3Minterpolation,F10,TRUE)</f>
        <v>#VALUE!</v>
      </c>
      <c r="P10" s="1033" t="e">
        <f t="shared" ca="1" si="2"/>
        <v>#VALUE!</v>
      </c>
      <c r="Q10" s="1018" t="e">
        <f t="shared" ca="1" si="3"/>
        <v>#VALUE!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_xll.qlIMMdate(Trigger,D11,$F$4)</f>
        <v>#NUM!</v>
      </c>
      <c r="G11" s="1021" t="e">
        <f>_xll.qlCalendarAdvance(Trigger,Calendar,F11,$G$1,"mf")</f>
        <v>#NUM!</v>
      </c>
      <c r="H11" s="1037" t="e">
        <f>_xll.qlDayCounterYearFraction(Trigger,DayCounter,F11,G11)</f>
        <v>#NUM!</v>
      </c>
      <c r="I11" s="1034" t="e">
        <f>1-_xll.qlQuoteValue(AllTriggers,E11)/100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_xll.qlInterpolationInterpolate(Trigger,B3Minterpolation,F11,TRUE)</f>
        <v>#VALUE!</v>
      </c>
      <c r="P11" s="1033" t="e">
        <f t="shared" ca="1" si="2"/>
        <v>#VALUE!</v>
      </c>
      <c r="Q11" s="1018" t="e">
        <f t="shared" ca="1" si="3"/>
        <v>#VALUE!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_xll.qlIMMdate(Trigger,D12,$F$4)</f>
        <v>#NUM!</v>
      </c>
      <c r="G12" s="1021" t="e">
        <f>_xll.qlCalendarAdvance(Trigger,Calendar,F12,$G$1,"mf")</f>
        <v>#NUM!</v>
      </c>
      <c r="H12" s="1037" t="e">
        <f>_xll.qlDayCounterYearFraction(Trigger,DayCounter,F12,G12)</f>
        <v>#NUM!</v>
      </c>
      <c r="I12" s="1034" t="e">
        <f>1-_xll.qlQuoteValue(AllTriggers,E12)/100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_xll.qlInterpolationInterpolate(Trigger,B3Minterpolation,F12,TRUE)</f>
        <v>#VALUE!</v>
      </c>
      <c r="P12" s="1033" t="e">
        <f t="shared" ca="1" si="2"/>
        <v>#VALUE!</v>
      </c>
      <c r="Q12" s="1018" t="e">
        <f t="shared" ca="1" si="3"/>
        <v>#VALUE!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_xll.qlIMMdate(Trigger,D13,$F$4)</f>
        <v>#NUM!</v>
      </c>
      <c r="G13" s="1021" t="e">
        <f>_xll.qlCalendarAdvance(Trigger,Calendar,F13,$G$1,"mf")</f>
        <v>#NUM!</v>
      </c>
      <c r="H13" s="1037" t="e">
        <f>_xll.qlDayCounterYearFraction(Trigger,DayCounter,F13,G13)</f>
        <v>#NUM!</v>
      </c>
      <c r="I13" s="1034" t="e">
        <f>1-_xll.qlQuoteValue(AllTriggers,E13)/100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_xll.qlInterpolationInterpolate(Trigger,B3Minterpolation,F13,TRUE)</f>
        <v>#VALUE!</v>
      </c>
      <c r="P13" s="1033" t="e">
        <f t="shared" ca="1" si="2"/>
        <v>#VALUE!</v>
      </c>
      <c r="Q13" s="1018" t="e">
        <f t="shared" ca="1" si="3"/>
        <v>#VALUE!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_xll.qlIMMdate(Trigger,D14,$F$4)</f>
        <v>#NUM!</v>
      </c>
      <c r="G14" s="1021" t="e">
        <f>_xll.qlCalendarAdvance(Trigger,Calendar,F14,$G$1,"mf")</f>
        <v>#NUM!</v>
      </c>
      <c r="H14" s="1037" t="e">
        <f>_xll.qlDayCounterYearFraction(Trigger,DayCounter,F14,G14)</f>
        <v>#NUM!</v>
      </c>
      <c r="I14" s="1034" t="e">
        <f>1-_xll.qlQuoteValue(AllTriggers,E14)/100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_xll.qlInterpolationInterpolate(Trigger,B3Minterpolation,F14,TRUE)</f>
        <v>#VALUE!</v>
      </c>
      <c r="P14" s="1033" t="e">
        <f t="shared" ca="1" si="2"/>
        <v>#VALUE!</v>
      </c>
      <c r="Q14" s="1018" t="e">
        <f t="shared" ca="1" si="3"/>
        <v>#VALUE!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_xll.qlIMMdate(Trigger,D15,$F$4)</f>
        <v>#NUM!</v>
      </c>
      <c r="G15" s="1021" t="e">
        <f>_xll.qlCalendarAdvance(Trigger,Calendar,F15,$G$1,"mf")</f>
        <v>#NUM!</v>
      </c>
      <c r="H15" s="1037" t="e">
        <f>_xll.qlDayCounterYearFraction(Trigger,DayCounter,F15,G15)</f>
        <v>#NUM!</v>
      </c>
      <c r="I15" s="1034" t="e">
        <f>1-_xll.qlQuoteValue(AllTriggers,E15)/100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_xll.qlInterpolationInterpolate(Trigger,B3Minterpolation,F15,TRUE)</f>
        <v>#VALUE!</v>
      </c>
      <c r="P15" s="1033" t="e">
        <f t="shared" ca="1" si="2"/>
        <v>#VALUE!</v>
      </c>
      <c r="Q15" s="1018" t="e">
        <f t="shared" ca="1" si="3"/>
        <v>#VALUE!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_xll.qlIMMdate(Trigger,D16,$F$4)</f>
        <v>#NUM!</v>
      </c>
      <c r="G16" s="1017" t="e">
        <f>_xll.qlCalendarAdvance(Trigger,Calendar,F16,$G$1,"mf")</f>
        <v>#NUM!</v>
      </c>
      <c r="H16" s="1030" t="e">
        <f>_xll.qlDayCounterYearFraction(Trigger,DayCounter,F16,G16)</f>
        <v>#NUM!</v>
      </c>
      <c r="I16" s="1027" t="e">
        <f>1-_xll.qlQuoteValue(AllTriggers,E16)/100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_xll.qlInterpolationInterpolate(Trigger,B3Minterpolation,F16,TRUE)</f>
        <v>#VALUE!</v>
      </c>
      <c r="P16" s="1026" t="e">
        <f t="shared" ca="1" si="2"/>
        <v>#VALUE!</v>
      </c>
      <c r="Q16" s="1014" t="e">
        <f t="shared" ca="1" si="3"/>
        <v>#VALUE!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f>_xll.qlQuoteValue(AllTriggers,D5)</f>
        <v>7.7000000000000002E-3</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f>_xll.qlQuoteValue(AllTriggers,D6)</f>
        <v>8.0000000000000002E-3</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f>_xll.qlQuoteValue(AllTriggers,D7)</f>
        <v>8.4499999999999992E-3</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f>_xll.qlQuoteValue(AllTriggers,D8)</f>
        <v>8.8500000000000002E-3</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f>_xll.qlQuoteValue(AllTriggers,D9)</f>
        <v>9.2500000000000013E-3</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f>_xll.qlQuoteValue(AllTriggers,D10)</f>
        <v>9.8499999999999994E-3</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f>_xll.qlQuoteValue(AllTriggers,D11)</f>
        <v>1E-4</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f>_xll.qlQuoteValue(AllTriggers,D12)</f>
        <v>1E-4</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f>_xll.qlQuoteValue(AllTriggers,D13)</f>
        <v>1.15E-2</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f>_xll.qlQuoteValue(AllTriggers,D14)</f>
        <v>1E-4</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f>_xll.qlQuoteValue(AllTriggers,D15)</f>
        <v>1E-4</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f>_xll.qlQuoteValue(AllTriggers,D16)</f>
        <v>1.3100000000000001E-2</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f>_xll.qlQuoteValue(AllTriggers,D17)</f>
        <v>1E-4</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#VALUE!</v>
      </c>
      <c r="O17" s="1033" t="e">
        <f t="shared" ca="1" si="2"/>
        <v>#NAME?</v>
      </c>
      <c r="P17" s="1032" t="e">
        <f t="shared" ca="1" si="3"/>
        <v>#NAME?</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f>_xll.qlQuoteValue(AllTriggers,D18)</f>
        <v>1E-4</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#VALUE!</v>
      </c>
      <c r="O18" s="1033" t="e">
        <f t="shared" ca="1" si="2"/>
        <v>#NAME?</v>
      </c>
      <c r="P18" s="1032" t="e">
        <f t="shared" ca="1" si="3"/>
        <v>#NAME?</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f>_xll.qlQuoteValue(AllTriggers,D19)</f>
        <v>1E-4</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f>_xll.qlQuoteValue(AllTriggers,D20)</f>
        <v>1E-4</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#VALUE!</v>
      </c>
      <c r="O20" s="1033" t="e">
        <f t="shared" ca="1" si="2"/>
        <v>#NAME?</v>
      </c>
      <c r="P20" s="1032" t="e">
        <f t="shared" ca="1" si="3"/>
        <v>#NAME?</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f>_xll.qlQuoteValue(AllTriggers,D21)</f>
        <v>1E-4</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#VALUE!</v>
      </c>
      <c r="O21" s="1033" t="e">
        <f t="shared" ca="1" si="2"/>
        <v>#NAME?</v>
      </c>
      <c r="P21" s="1032" t="e">
        <f t="shared" ca="1" si="3"/>
        <v>#NAME?</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f>_xll.qlQuoteValue(AllTriggers,D22)</f>
        <v>1E-4</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6"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f>_xll.qlYieldTermStructureDiscount(AllTriggers,Discounting,E4)</f>
        <v>1</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f>_xll.qlQuoteValue(AllTriggers,D5)</f>
        <v>1.115E-2</v>
      </c>
      <c r="I5" s="1040">
        <f>_xll.qlYieldTermStructureDiscount(AllTriggers,Discounting,E5)</f>
        <v>0.99959577989831816</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f>_xll.qlQuoteValue(AllTriggers,D6)</f>
        <v>1.15E-2</v>
      </c>
      <c r="I6" s="1036">
        <f>_xll.qlYieldTermStructureDiscount(AllTriggers,Discounting,E6)</f>
        <v>0.99922348016376017</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f>_xll.qlQuoteValue(AllTriggers,D7)</f>
        <v>1.2E-2</v>
      </c>
      <c r="I7" s="1036">
        <f>_xll.qlYieldTermStructureDiscount(AllTriggers,Discounting,E7)</f>
        <v>0.99881988746173189</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f>_xll.qlQuoteValue(AllTriggers,D8)</f>
        <v>1.2500000000000001E-2</v>
      </c>
      <c r="I8" s="1036">
        <f>_xll.qlYieldTermStructureDiscount(AllTriggers,Discounting,E8)</f>
        <v>0.99840607205954801</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f>_xll.qlQuoteValue(AllTriggers,D9)</f>
        <v>1.3000000000000001E-2</v>
      </c>
      <c r="I9" s="1036">
        <f>_xll.qlYieldTermStructureDiscount(AllTriggers,Discounting,E9)</f>
        <v>0.99797111106037739</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f>_xll.qlQuoteValue(AllTriggers,D10)</f>
        <v>1.355E-2</v>
      </c>
      <c r="I10" s="1036">
        <f>_xll.qlYieldTermStructureDiscount(AllTriggers,Discounting,E10)</f>
        <v>0.99746661914533707</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f>_xll.qlQuoteValue(AllTriggers,D11)</f>
        <v>1E-4</v>
      </c>
      <c r="I11" s="1036">
        <f>_xll.qlYieldTermStructureDiscount(AllTriggers,Discounting,E11)</f>
        <v>0.99702606246614123</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f>_xll.qlQuoteValue(AllTriggers,D12)</f>
        <v>1E-4</v>
      </c>
      <c r="I12" s="1036">
        <f>_xll.qlYieldTermStructureDiscount(AllTriggers,Discounting,E12)</f>
        <v>0.99647173927658295</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f>_xll.qlQuoteValue(AllTriggers,D13)</f>
        <v>1.54E-2</v>
      </c>
      <c r="I13" s="1036">
        <f>_xll.qlYieldTermStructureDiscount(AllTriggers,Discounting,E13)</f>
        <v>0.9958473166894074</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f>_xll.qlQuoteValue(AllTriggers,D14)</f>
        <v>1E-4</v>
      </c>
      <c r="I14" s="1036">
        <f>_xll.qlYieldTermStructureDiscount(AllTriggers,Discounting,E14)</f>
        <v>0.99531129979986488</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f>_xll.qlQuoteValue(AllTriggers,D15)</f>
        <v>1E-4</v>
      </c>
      <c r="I15" s="1036">
        <f>_xll.qlYieldTermStructureDiscount(AllTriggers,Discounting,E15)</f>
        <v>0.99468219733473096</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f>_xll.qlQuoteValue(AllTriggers,D16)</f>
        <v>1.685E-2</v>
      </c>
      <c r="I16" s="1036">
        <f>_xll.qlYieldTermStructureDiscount(AllTriggers,Discounting,E16)</f>
        <v>0.99391235490242102</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f>_xll.qlYieldTermStructureDiscount(AllTriggers,Discounting,E17)</f>
        <v>0.99323016786571927</v>
      </c>
      <c r="J17" s="1036" t="e">
        <f ca="1">_xll.qlYieldTSDiscount(Discounting,F17,,AllTriggers)</f>
        <v>#NAME?</v>
      </c>
      <c r="K17" s="1034" t="e">
        <f t="shared" ca="1" si="0"/>
        <v>#NAME?</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f>_xll.qlYieldTermStructureDiscount(AllTriggers,Discounting,E18)</f>
        <v>0.99244897045811686</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f>_xll.qlQuoteValue(AllTriggers,D19)</f>
        <v>1E-4</v>
      </c>
      <c r="I19" s="1036">
        <f>_xll.qlYieldTermStructureDiscount(AllTriggers,Discounting,E19)</f>
        <v>0.99160186945662543</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f>_xll.qlYieldTermStructureDiscount(AllTriggers,Discounting,E20)</f>
        <v>0.99078952492837957</v>
      </c>
      <c r="J20" s="1036" t="e">
        <f ca="1">_xll.qlYieldTSDiscount(Discounting,F20,,AllTriggers)</f>
        <v>#NAME?</v>
      </c>
      <c r="K20" s="1034" t="e">
        <f t="shared" ca="1" si="0"/>
        <v>#NAME?</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f>_xll.qlYieldTermStructureDiscount(AllTriggers,Discounting,E21)</f>
        <v>0.98987318811859393</v>
      </c>
      <c r="J21" s="1036" t="e">
        <f ca="1">_xll.qlYieldTSDiscount(Discounting,F21,,AllTriggers)</f>
        <v>#NAME?</v>
      </c>
      <c r="K21" s="1034" t="e">
        <f t="shared" ca="1" si="0"/>
        <v>#NAME?</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f>_xll.qlQuoteValue(AllTriggers,D22)</f>
        <v>1E-4</v>
      </c>
      <c r="I22" s="1029">
        <f>_xll.qlYieldTermStructureDiscount(AllTriggers,Discounting,E22)</f>
        <v>0.98887668707084719</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O40"/>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5" x14ac:dyDescent="0.2">
      <c r="A1" s="1009"/>
      <c r="B1" s="1008"/>
      <c r="C1" s="1008"/>
      <c r="D1" s="1008"/>
      <c r="E1" s="1008"/>
      <c r="F1" s="1008"/>
      <c r="G1" s="1008"/>
      <c r="H1" s="1008"/>
      <c r="I1" s="1008" t="s">
        <v>227</v>
      </c>
      <c r="J1" s="1008"/>
      <c r="K1" s="1912">
        <f>_xll.ohTrigger(K3:K36)</f>
        <v>3</v>
      </c>
      <c r="L1" s="1007"/>
      <c r="M1" s="1006"/>
    </row>
    <row r="2" spans="1:15"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5"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c r="O3" s="1913">
        <f>_xll.ohTrigger('General Settings_SYNTH'!Trigger,LiborSwapIsda_MKT!Trigger2,BasisSwapxM12M_MKT!Trigger2)</f>
        <v>1</v>
      </c>
    </row>
    <row r="4" spans="1:15"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str">
        <f>_xll.qlForwardSwapQuote(Trigger,J4,ObjectOverwrite,Permanent,I4,H4,E4)</f>
        <v>GBPSB6L2Y_S6L12L_Quote#0003</v>
      </c>
      <c r="L4" s="991" t="str">
        <f>_xll.ohRangeRetrieveError(K4)</f>
        <v/>
      </c>
      <c r="M4" s="983"/>
    </row>
    <row r="5" spans="1:15"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str">
        <f>_xll.qlForwardSwapQuote(Trigger,J5,ObjectOverwrite,Permanent,I5,H5,E5)</f>
        <v>GBPSB6L3Y_S6L12L_Quote#0003</v>
      </c>
      <c r="L5" s="991" t="str">
        <f>_xll.ohRangeRetrieveError(K5)</f>
        <v/>
      </c>
      <c r="M5" s="983"/>
    </row>
    <row r="6" spans="1:15"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str">
        <f>_xll.qlForwardSwapQuote(Trigger,J6,ObjectOverwrite,Permanent,I6,H6,E6)</f>
        <v>GBPSB6L4Y_S6L12L_Quote#0003</v>
      </c>
      <c r="L6" s="991" t="str">
        <f>_xll.ohRangeRetrieveError(K6)</f>
        <v/>
      </c>
      <c r="M6" s="983"/>
    </row>
    <row r="7" spans="1:15"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str">
        <f>_xll.qlForwardSwapQuote(Trigger,J7,ObjectOverwrite,Permanent,I7,H7,E7)</f>
        <v>GBPSB6L5Y_S6L12L_Quote#0003</v>
      </c>
      <c r="L7" s="991" t="str">
        <f>_xll.ohRangeRetrieveError(K7)</f>
        <v/>
      </c>
      <c r="M7" s="983"/>
    </row>
    <row r="8" spans="1:15"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str">
        <f>_xll.qlForwardSwapQuote(Trigger,J8,ObjectOverwrite,Permanent,I8,H8,E8)</f>
        <v>GBPSB6L6Y_S6L12L_Quote#0003</v>
      </c>
      <c r="L8" s="991" t="str">
        <f>_xll.ohRangeRetrieveError(K8)</f>
        <v/>
      </c>
      <c r="M8" s="983"/>
    </row>
    <row r="9" spans="1:15"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str">
        <f>_xll.qlForwardSwapQuote(Trigger,J9,ObjectOverwrite,Permanent,I9,H9,E9)</f>
        <v>GBPSB6L7Y_S6L12L_Quote#0003</v>
      </c>
      <c r="L9" s="991" t="str">
        <f>_xll.ohRangeRetrieveError(K9)</f>
        <v/>
      </c>
      <c r="M9" s="983"/>
    </row>
    <row r="10" spans="1:15"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str">
        <f>_xll.qlForwardSwapQuote(Trigger,J10,ObjectOverwrite,Permanent,I10,H10,E10)</f>
        <v>GBPSB6L8Y_S6L12L_Quote#0003</v>
      </c>
      <c r="L10" s="991" t="str">
        <f>_xll.ohRangeRetrieveError(K10)</f>
        <v/>
      </c>
      <c r="M10" s="983"/>
    </row>
    <row r="11" spans="1:15"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str">
        <f>_xll.qlForwardSwapQuote(Trigger,J11,ObjectOverwrite,Permanent,I11,H11,E11)</f>
        <v>GBPSB6L9Y_S6L12L_Quote#0003</v>
      </c>
      <c r="L11" s="991" t="str">
        <f>_xll.ohRangeRetrieveError(K11)</f>
        <v/>
      </c>
      <c r="M11" s="983"/>
    </row>
    <row r="12" spans="1:15"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str">
        <f>_xll.qlForwardSwapQuote(Trigger,J12,ObjectOverwrite,Permanent,I12,H12,E12)</f>
        <v>GBPSB6L10Y_S6L12L_Quote#0003</v>
      </c>
      <c r="L12" s="991" t="str">
        <f>_xll.ohRangeRetrieveError(K12)</f>
        <v/>
      </c>
      <c r="M12" s="983"/>
    </row>
    <row r="13" spans="1:15"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str">
        <f>_xll.qlForwardSwapQuote(Trigger,J13,ObjectOverwrite,Permanent,I13,H13,E13)</f>
        <v>GBPSB6L11Y_S6L12L_Quote#0003</v>
      </c>
      <c r="L13" s="991" t="str">
        <f>_xll.ohRangeRetrieveError(K13)</f>
        <v/>
      </c>
      <c r="M13" s="983"/>
    </row>
    <row r="14" spans="1:15"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str">
        <f>_xll.qlForwardSwapQuote(Trigger,J14,ObjectOverwrite,Permanent,I14,H14,E14)</f>
        <v>GBPSB6L12Y_S6L12L_Quote#0003</v>
      </c>
      <c r="L14" s="991" t="str">
        <f>_xll.ohRangeRetrieveError(K14)</f>
        <v/>
      </c>
      <c r="M14" s="983"/>
    </row>
    <row r="15" spans="1:15"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str">
        <f>_xll.qlForwardSwapQuote(Trigger,J15,ObjectOverwrite,Permanent,I15,H15,E15)</f>
        <v>GBPSB6L13Y_S6L12L_Quote#0003</v>
      </c>
      <c r="L15" s="991" t="str">
        <f>_xll.ohRangeRetrieveError(K15)</f>
        <v/>
      </c>
      <c r="M15" s="983"/>
    </row>
    <row r="16" spans="1:15"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str">
        <f>_xll.qlForwardSwapQuote(Trigger,J16,ObjectOverwrite,Permanent,I16,H16,E16)</f>
        <v>GBPSB6L14Y_S6L12L_Quote#0003</v>
      </c>
      <c r="L16" s="991" t="str">
        <f>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str">
        <f>_xll.qlForwardSwapQuote(Trigger,J17,ObjectOverwrite,Permanent,I17,H17,E17)</f>
        <v>GBPSB6L15Y_S6L12L_Quote#0003</v>
      </c>
      <c r="L17" s="991" t="str">
        <f>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str">
        <f>_xll.qlForwardSwapQuote(Trigger,J18,ObjectOverwrite,Permanent,I18,H18,E18)</f>
        <v>GBPSB6L16Y_S6L12L_Quote#0003</v>
      </c>
      <c r="L18" s="991" t="str">
        <f>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str">
        <f>_xll.qlForwardSwapQuote(Trigger,J19,ObjectOverwrite,Permanent,I19,H19,E19)</f>
        <v>GBPSB6L17Y_S6L12L_Quote#0003</v>
      </c>
      <c r="L19" s="991" t="str">
        <f>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str">
        <f>_xll.qlForwardSwapQuote(Trigger,J20,ObjectOverwrite,Permanent,I20,H20,E20)</f>
        <v>GBPSB6L18Y_S6L12L_Quote#0003</v>
      </c>
      <c r="L20" s="991" t="str">
        <f>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str">
        <f>_xll.qlForwardSwapQuote(Trigger,J21,ObjectOverwrite,Permanent,I21,H21,E21)</f>
        <v>GBPSB6L19Y_S6L12L_Quote#0003</v>
      </c>
      <c r="L21" s="991" t="str">
        <f>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str">
        <f>_xll.qlForwardSwapQuote(Trigger,J22,ObjectOverwrite,Permanent,I22,H22,E22)</f>
        <v>GBPSB6L20Y_S6L12L_Quote#0003</v>
      </c>
      <c r="L22" s="991" t="str">
        <f>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str">
        <f>_xll.qlForwardSwapQuote(Trigger,J23,ObjectOverwrite,Permanent,I23,H23,E23)</f>
        <v>GBPSB6L21Y_S6L12L_Quote#0003</v>
      </c>
      <c r="L23" s="991" t="str">
        <f>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str">
        <f>_xll.qlForwardSwapQuote(Trigger,J24,ObjectOverwrite,Permanent,I24,H24,E24)</f>
        <v>GBPSB6L22Y_S6L12L_Quote#0003</v>
      </c>
      <c r="L24" s="991" t="str">
        <f>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str">
        <f>_xll.qlForwardSwapQuote(Trigger,J25,ObjectOverwrite,Permanent,I25,H25,E25)</f>
        <v>GBPSB6L23Y_S6L12L_Quote#0003</v>
      </c>
      <c r="L25" s="991" t="str">
        <f>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str">
        <f>_xll.qlForwardSwapQuote(Trigger,J26,ObjectOverwrite,Permanent,I26,H26,E26)</f>
        <v>GBPSB6L24Y_S6L12L_Quote#0003</v>
      </c>
      <c r="L26" s="991" t="str">
        <f>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str">
        <f>_xll.qlForwardSwapQuote(Trigger,J27,ObjectOverwrite,Permanent,I27,H27,E27)</f>
        <v>GBPSB6L25Y_S6L12L_Quote#0003</v>
      </c>
      <c r="L27" s="991" t="str">
        <f>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str">
        <f>_xll.qlForwardSwapQuote(Trigger,J28,ObjectOverwrite,Permanent,I28,H28,E28)</f>
        <v>GBPSB6L26Y_S6L12L_Quote#0003</v>
      </c>
      <c r="L28" s="991" t="str">
        <f>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str">
        <f>_xll.qlForwardSwapQuote(Trigger,J29,ObjectOverwrite,Permanent,I29,H29,E29)</f>
        <v>GBPSB6L27Y_S6L12L_Quote#0003</v>
      </c>
      <c r="L29" s="991" t="str">
        <f>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str">
        <f>_xll.qlForwardSwapQuote(Trigger,J30,ObjectOverwrite,Permanent,I30,H30,E30)</f>
        <v>GBPSB6L28Y_S6L12L_Quote#0003</v>
      </c>
      <c r="L30" s="991" t="str">
        <f>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str">
        <f>_xll.qlForwardSwapQuote(Trigger,J31,ObjectOverwrite,Permanent,I31,H31,E31)</f>
        <v>GBPSB6L29Y_S6L12L_Quote#0003</v>
      </c>
      <c r="L31" s="991" t="str">
        <f>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str">
        <f>_xll.qlForwardSwapQuote(Trigger,J32,ObjectOverwrite,Permanent,I32,H32,E32)</f>
        <v>GBPSB6L30Y_S6L12L_Quote#0003</v>
      </c>
      <c r="L32" s="991" t="str">
        <f>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str">
        <f>_xll.qlForwardSwapQuote(Trigger,J33,ObjectOverwrite,Permanent,I33,H33,E33)</f>
        <v>GBPSB6L35Y_S6L12L_Quote#0003</v>
      </c>
      <c r="L33" s="991" t="str">
        <f>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str">
        <f>_xll.qlForwardSwapQuote(Trigger,J34,ObjectOverwrite,Permanent,I34,H34,E34)</f>
        <v>GBPSB6L40Y_S6L12L_Quote#0003</v>
      </c>
      <c r="L34" s="991" t="str">
        <f>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str">
        <f>_xll.qlForwardSwapQuote(Trigger,J35,ObjectOverwrite,Permanent,I35,H35,E35)</f>
        <v>GBPSB6L50Y_S6L12L_Quote#0003</v>
      </c>
      <c r="L35" s="991" t="str">
        <f>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str">
        <f>_xll.qlForwardSwapQuote(Trigger,J36,ObjectOverwrite,Permanent,I36,H36,E36)</f>
        <v>GBPSB6L60Y_S6L12L_Quote#0003</v>
      </c>
      <c r="L36" s="984" t="str">
        <f>_xll.ohRangeRetrieveError(K36)</f>
        <v/>
      </c>
      <c r="M36" s="983"/>
    </row>
    <row r="37" spans="1:13" ht="12" thickBot="1" x14ac:dyDescent="0.25">
      <c r="A37" s="982"/>
      <c r="B37" s="981"/>
      <c r="C37" s="981"/>
      <c r="D37" s="981"/>
      <c r="E37" s="981"/>
      <c r="F37" s="981"/>
      <c r="G37" s="981"/>
      <c r="H37" s="981"/>
      <c r="I37" s="981"/>
      <c r="J37" s="981"/>
      <c r="K37" s="980"/>
      <c r="L37" s="980"/>
      <c r="M37" s="979"/>
    </row>
    <row r="39" spans="1:13" x14ac:dyDescent="0.2">
      <c r="I39" s="978" t="str">
        <f>_xll.ohObjectCallerAddress(I26)</f>
        <v>[GBP_Market_And_Trades.xlsx]LiborSwapIsda_MKT!R30C6</v>
      </c>
    </row>
    <row r="40" spans="1:13" x14ac:dyDescent="0.2">
      <c r="H40" s="978" t="str">
        <f>_xll.ohObjectCallerAddress(H27)</f>
        <v>[GBP_Market_And_Trades.xlsx]BasisSwapxM12M_MKT!R33C6</v>
      </c>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3" sqref="D3"/>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23" t="s">
        <v>319</v>
      </c>
      <c r="C2" s="1924"/>
      <c r="D2" s="1924"/>
      <c r="E2" s="1925"/>
      <c r="G2" s="1923" t="s">
        <v>320</v>
      </c>
      <c r="H2" s="1924"/>
      <c r="I2" s="1924"/>
      <c r="J2" s="1926"/>
    </row>
    <row r="3" spans="2:10" x14ac:dyDescent="0.2">
      <c r="B3" s="807"/>
      <c r="C3" s="851"/>
      <c r="D3" s="1914">
        <f>_xll.ohTrigger(D26)</f>
        <v>1</v>
      </c>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23" t="s">
        <v>383</v>
      </c>
      <c r="H9" s="1924"/>
      <c r="I9" s="1924"/>
      <c r="J9" s="1926"/>
    </row>
    <row r="10" spans="2:10" ht="12.75" x14ac:dyDescent="0.2">
      <c r="B10" s="807"/>
      <c r="C10" s="838" t="s">
        <v>315</v>
      </c>
      <c r="D10" s="458" t="b">
        <v>1</v>
      </c>
      <c r="E10" s="804"/>
      <c r="G10" s="634"/>
      <c r="H10" s="633"/>
      <c r="I10" s="633"/>
      <c r="J10" s="632"/>
    </row>
    <row r="11" spans="2:10" ht="12.75" x14ac:dyDescent="0.2">
      <c r="B11" s="807"/>
      <c r="C11" s="838" t="s">
        <v>318</v>
      </c>
      <c r="D11" s="837">
        <f>'General Settings_ON'!Trigger</f>
        <v>42262.606180555558</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_GBPYCSTD#0001</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2.4076589612230061E-2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GBPSTD#0001</v>
      </c>
      <c r="D26" s="808" t="b">
        <f>_xll.qlRelinkableHandleLinkTo(,C26,YieldCurve)</f>
        <v>1</v>
      </c>
      <c r="E26" s="804"/>
    </row>
    <row r="27" spans="2:10" x14ac:dyDescent="0.2">
      <c r="B27" s="807"/>
      <c r="C27" s="806" t="s">
        <v>366</v>
      </c>
      <c r="D27" s="1885"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GBPOND_Quote_rh#0001</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GBPSND_Quote_rh#0001</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GBPSWD_Quote_rh#0001</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GBP2WD_Quote_rh#0001</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GBP3WD_Quote_rh#0001</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GBP1MD_Quote_rh#0001</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GBP2MD_Quote_rh#0001</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GBP3MD_Quote_rh#0001</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GBP4MD_Quote_rh#0001</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GBP5MD_Quote_rh#0001</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GBP6MD_Quote_rh#0001</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GBP7MD_Quote_rh#0001</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GBP8MD_Quote_rh#0001</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GBP9MD_Quote_rh#0001</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GBP10MD_Quote_rh#0001</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GBP11MD_Quote_rh#0001</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GBP1YD_Quote_rh#0001</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GBPFUT3MN5ConvAdj_Quote_rh#0001</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GBPFUT3MQ5ConvAdj_Quote_rh#0001</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GBPFUT3MU5ConvAdj_Quote_rh#0001</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GBPFUT3MV5ConvAdj_Quote_rh#0001</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GBPFUT3MX5ConvAdj_Quote_rh#0001</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GBPFUT3MZ5ConvAdj_Quote_rh#0001</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GBPFUT3MF6ConvAdj_Quote_rh#0001</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GBPFUT3MG6ConvAdj_Quote_rh#0001</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GBPFUT3MH6ConvAdj_Quote_rh#0001</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GBPFUT3MJ6ConvAdj_Quote_rh#0001</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GBPFUT3MK6ConvAdj_Quote_rh#0001</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GBPFUT3MM6ConvAdj_Quote_rh#0001</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GBPFUT3MU6ConvAdj_Quote_rh#0001</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GBPFUT3MZ6ConvAdj_Quote_rh#0001</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GBPFUT3MH7ConvAdj_Quote_rh#0001</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GBPFUT3MM7ConvAdj_Quote_rh#0001</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GBPFUT3MU7ConvAdj_Quote_rh#0001</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GBPFUT3MZ7ConvAdj_Quote_rh#0001</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GBPFUT3MH8ConvAdj_Quote_rh#0001</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GBPFUT3MM8ConvAdj_Quote_rh#0001</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GBPFUT3MU8ConvAdj_Quote_rh#0001</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GBPFUT3MZ8ConvAdj_Quote_rh#0001</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GBPFUT3MH9ConvAdj_Quote_rh#0001</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GBPFUT3MM9ConvAdj_Quote_rh#0001</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GBPFUT3MU9ConvAdj_Quote_rh#0001</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GBPFUT3MZ9ConvAdj_Quote_rh#0001</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GBPFUT3MH0ConvAdj_Quote_rh#0001</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GBPFUT3MM0ConvAdj_Quote_rh#0001</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GBPFUT3MU0ConvAdj_Quote_rh#0001</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GBPFUT3MZ0ConvAdj_Quote_rh#0001</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GBPFUT3MH1ConvAdj_Quote_rh#0001</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GBPFUT3MM1ConvAdj_Quote_rh#0001</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GBPFUT3MU1ConvAdj_Quote_rh#0001</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GBPFUT3MZ1ConvAdj_Quote_rh#0001</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GBPFUT3MH2ConvAdj_Quote_rh#0001</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GBPFUT3MM2ConvAdj_Quote_rh#0001</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GBPFUT3MU2ConvAdj_Quote_rh#0001</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GBPFUT3MZ2ConvAdj_Quote_rh#0001</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GBPFUT3MH3ConvAdj_Quote_rh#0001</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GBPFUT3MM3ConvAdj_Quote_rh#0001</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GBPFUT3MU3ConvAdj_Quote_rh#0001</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GBPFUT3MZ3ConvAdj_Quote_rh#0001</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GBP1x7F_Quote_rh#0001</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GBP2x8F_Quote_rh#0001</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GBP3x9F_Quote_rh#0001</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GBP4x10F_Quote_rh#0001</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GBP5x11F_Quote_rh#0001</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GBP6x12F_Quote_rh#0001</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GBP7x13F_Quote_rh#0001</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GBP8x14F_Quote_rh#0001</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GBP9x15F_Quote_rh#0001</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GBP10x16F_Quote_rh#0001</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GBP11x17F_Quote_rh#0001</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GBP12x18F_Quote_rh#0001</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GBP13x19F_Quote_rh#0001</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GBP14x20F_Quote_rh#0001</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GBP15x21F_Quote_rh#0001</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GBP16x22F_Quote_rh#0001</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GBP17x23F_Quote_rh#0001</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GBP18x24F_Quote_rh#0001</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GBPSB6L1Y_Quote_rh#0001</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GBPSB6L15M_Quote_rh#0001</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GBPSB6L18M_Quote_rh#0001</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GBPSB6L21M_Quote_rh#0001</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GBPSB6L2Y_Quote_rh#0001</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GBPSB6L3Y_Quote_rh#0001</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GBPSB6L4Y_Quote_rh#0001</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GBPSB6L5Y_Quote_rh#0001</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GBPSB6L6Y_Quote_rh#0001</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GBPSB6L7Y_Quote_rh#0001</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GBPSB6L8Y_Quote_rh#0001</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GBPSB6L9Y_Quote_rh#0001</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GBPSB6L10Y_Quote_rh#0001</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GBPSB6L11Y_Quote_rh#0001</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GBPSB6L12Y_Quote_rh#0001</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GBPSB6L13Y_Quote_rh#0001</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GBPSB6L14Y_Quote_rh#0001</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GBPSB6L15Y_Quote_rh#0001</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GBPSB6L16Y_Quote_rh#0001</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GBPSB6L17Y_Quote_rh#0001</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GBPSB6L18Y_Quote_rh#0001</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GBPSB6L19Y_Quote_rh#0001</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GBPSB6L20Y_Quote_rh#0001</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GBPSB6L21Y_Quote_rh#0001</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GBPSB6L22Y_Quote_rh#0001</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GBPSB6L23Y_Quote_rh#0001</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GBPSB6L24Y_Quote_rh#0001</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GBPSB6L25Y_Quote_rh#0001</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GBPSB6L26Y_Quote_rh#0001</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GBPSB6L27Y_Quote_rh#0001</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GBPSB6L28Y_Quote_rh#0001</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GBPSB6L29Y_Quote_rh#0001</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GBPSB6L30Y_Quote_rh#0001</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GBPSB6L35Y_Quote_rh#0001</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GBPSB6L40Y_Quote_rh#0001</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GBPSB6L50Y_Quote_rh#0001</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GBPSB6L60Y_Quote_rh#0001</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activeCell="D30" sqref="D30"/>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30" t="s">
        <v>360</v>
      </c>
      <c r="B1" s="1931"/>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1.0486830110363093E-2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1.3112784572137064E-2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1.5085644718044397E-2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1.6645916136043153E-2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1.7903948078876252E-2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1.8990987781953461E-2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1.9898390791806858E-2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2.0629298300956146E-2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2.1265408201572904E-2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2.2308869210165276E-2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2.3430060658559983E-2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2.4076589612230061E-2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2.4064022359971418E-2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2.3843198557157445E-2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2.2944572073547304E-2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2.234637909344895E-2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2.2384523956495504E-2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GBPOND_Quote_rh#0001</v>
      </c>
      <c r="K3" s="929" t="str">
        <f>_xll.ohRangeRetrieveError(J3)</f>
        <v/>
      </c>
      <c r="L3" s="86"/>
      <c r="N3" s="1898">
        <f>_xll.ohTrigger('General Settings_STD'!Trigger,Deposits_MKT!Trigger2)</f>
        <v>1</v>
      </c>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obj_00377#0001</v>
      </c>
      <c r="I4" s="926" t="str">
        <f t="shared" si="1"/>
        <v>GBPSND_Quote</v>
      </c>
      <c r="J4" s="925" t="str">
        <f>_xll.qlDepositRateHelper2(Trigger,I4&amp;"_rh",ObjectOverwrite,Permanent,I4,"1D",C4,D4,E4,F4,G4)</f>
        <v>GBPSND_Quote_rh#0001</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GBPSWD_Quote_rh#0001</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obj_003a0#0001</v>
      </c>
      <c r="I6" s="926" t="str">
        <f t="shared" si="1"/>
        <v>GBP2WD_Quote</v>
      </c>
      <c r="J6" s="925" t="str">
        <f>_xll.qlDepositRateHelper2(Trigger,I6&amp;"_rh",ObjectOverwrite,Permanent,I6,B6,C6,D6,E6,F6,G6)</f>
        <v>GBP2WD_Quote_rh#0001</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obj_003a2#0001</v>
      </c>
      <c r="I7" s="926" t="str">
        <f t="shared" si="1"/>
        <v>GBP3WD_Quote</v>
      </c>
      <c r="J7" s="925" t="str">
        <f>_xll.qlDepositRateHelper2(Trigger,I7&amp;"_rh",ObjectOverwrite,Permanent,I7,B7,C7,D7,E7,F7,G7)</f>
        <v>GBP3WD_Quote_rh#0001</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GBP1MD_Quote_rh#0001</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GBP2MD_Quote_rh#0001</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GBP3MD_Quote_rh#0001</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obj_00372#0001</v>
      </c>
      <c r="I11" s="926" t="str">
        <f t="shared" si="1"/>
        <v>GBP4MD_Quote</v>
      </c>
      <c r="J11" s="925" t="str">
        <f>_xll.qlDepositRateHelper2(Trigger,I11&amp;"_rh",ObjectOverwrite,Permanent,I11,B11,C11,D11,E11,F11,G11)</f>
        <v>GBP4MD_Quote_rh#0001</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obj_0036f#0001</v>
      </c>
      <c r="I12" s="926" t="str">
        <f t="shared" si="1"/>
        <v>GBP5MD_Quote</v>
      </c>
      <c r="J12" s="925" t="str">
        <f>_xll.qlDepositRateHelper2(Trigger,I12&amp;"_rh",ObjectOverwrite,Permanent,I12,B12,C12,D12,E12,F12,G12)</f>
        <v>GBP5MD_Quote_rh#0001</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GBP6MD_Quote_rh#0001</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obj_00398#0001</v>
      </c>
      <c r="I14" s="926" t="str">
        <f t="shared" si="1"/>
        <v>GBP7MD_Quote</v>
      </c>
      <c r="J14" s="925" t="str">
        <f>_xll.qlDepositRateHelper2(Trigger,I14&amp;"_rh",ObjectOverwrite,Permanent,I14,B14,C14,D14,E14,F14,G14)</f>
        <v>GBP7MD_Quote_rh#0001</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obj_00399#0001</v>
      </c>
      <c r="I15" s="926" t="str">
        <f t="shared" si="1"/>
        <v>GBP8MD_Quote</v>
      </c>
      <c r="J15" s="925" t="str">
        <f>_xll.qlDepositRateHelper2(Trigger,I15&amp;"_rh",ObjectOverwrite,Permanent,I15,B15,C15,D15,E15,F15,G15)</f>
        <v>GBP8MD_Quote_rh#0001</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obj_0036e#0001</v>
      </c>
      <c r="I16" s="926" t="str">
        <f t="shared" si="1"/>
        <v>GBP9MD_Quote</v>
      </c>
      <c r="J16" s="925" t="str">
        <f>_xll.qlDepositRateHelper2(Trigger,I16&amp;"_rh",ObjectOverwrite,Permanent,I16,B16,C16,D16,E16,F16,G16)</f>
        <v>GBP9MD_Quote_rh#0001</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obj_0036d#0001</v>
      </c>
      <c r="I17" s="926" t="str">
        <f t="shared" si="1"/>
        <v>GBP10MD_Quote</v>
      </c>
      <c r="J17" s="925" t="str">
        <f>_xll.qlDepositRateHelper2(Trigger,I17&amp;"_rh",ObjectOverwrite,Permanent,I17,B17,C17,D17,E17,F17,G17)</f>
        <v>GBP10MD_Quote_rh#0001</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obj_0039a#0001</v>
      </c>
      <c r="I18" s="926" t="str">
        <f t="shared" si="1"/>
        <v>GBP11MD_Quote</v>
      </c>
      <c r="J18" s="925" t="str">
        <f>_xll.qlDepositRateHelper2(Trigger,I18&amp;"_rh",ObjectOverwrite,Permanent,I18,B18,C18,D18,E18,F18,G18)</f>
        <v>GBP11MD_Quote_rh#0001</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GBP1YD_Quote_rh#0001</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GBPFUT3MN5ConvAdj_Quote_rh#0001</v>
      </c>
      <c r="K3" s="904" t="str">
        <f>_xll.ohRangeRetrieveError(J3)</f>
        <v/>
      </c>
      <c r="L3" s="86"/>
      <c r="M3" s="886"/>
      <c r="N3" s="1898">
        <f>_xll.ohTrigger('General Settings_STD'!Trigger,Futures3M_MKT!Trigger2)</f>
        <v>1</v>
      </c>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GBPFUT3MQ5ConvAdj_Quote_rh#0001</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GBPFUT3MU5ConvAdj_Quote_rh#0001</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GBPFUT3MV5ConvAdj_Quote_rh#0001</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GBPFUT3MX5ConvAdj_Quote_rh#0001</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GBPFUT3MZ5ConvAdj_Quote_rh#0001</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GBPFUT3MF6ConvAdj_Quote_rh#0001</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GBPFUT3MG6ConvAdj_Quote_rh#0001</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GBPFUT3MH6ConvAdj_Quote_rh#0001</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GBPFUT3MJ6ConvAdj_Quote_rh#0001</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GBPFUT3MK6ConvAdj_Quote_rh#0001</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GBPFUT3MM6ConvAdj_Quote_rh#0001</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GBPFUT3MU6ConvAdj_Quote_rh#0001</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GBPFUT3MZ6ConvAdj_Quote_rh#0001</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GBPFUT3MH7ConvAdj_Quote_rh#0001</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GBPFUT3MM7ConvAdj_Quote_rh#0001</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GBPFUT3MU7ConvAdj_Quote_rh#0001</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GBPFUT3MZ7ConvAdj_Quote_rh#0001</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GBPFUT3MH8ConvAdj_Quote_rh#0001</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GBPFUT3MM8ConvAdj_Quote_rh#0001</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GBPFUT3MU8ConvAdj_Quote_rh#0001</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GBPFUT3MZ8ConvAdj_Quote_rh#0001</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GBPFUT3MH9ConvAdj_Quote_rh#0001</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GBPFUT3MM9ConvAdj_Quote_rh#0001</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GBPFUT3MU9ConvAdj_Quote_rh#0001</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GBPFUT3MZ9ConvAdj_Quote_rh#0001</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GBPFUT3MH0ConvAdj_Quote_rh#0001</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GBPFUT3MM0ConvAdj_Quote_rh#0001</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GBPFUT3MU0ConvAdj_Quote_rh#0001</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GBPFUT3MZ0ConvAdj_Quote_rh#0001</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GBPFUT3MH1ConvAdj_Quote_rh#0001</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GBPFUT3MM1ConvAdj_Quote_rh#0001</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GBPFUT3MU1ConvAdj_Quote_rh#0001</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GBPFUT3MZ1ConvAdj_Quote_rh#0001</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GBPFUT3MH2ConvAdj_Quote_rh#0001</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GBPFUT3MM2ConvAdj_Quote_rh#0001</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GBPFUT3MU2ConvAdj_Quote_rh#0001</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GBPFUT3MZ2ConvAdj_Quote_rh#0001</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GBPFUT3MH3ConvAdj_Quote_rh#0001</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GBPFUT3MM3ConvAdj_Quote_rh#0001</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GBPFUT3MU3ConvAdj_Quote_rh#0001</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GBPFUT3MZ3ConvAdj_Quote_rh#0001</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883" t="e">
        <f ca="1">_xll.qlPeriodEquivalent(D1&amp;"M")</f>
        <v>#NAME?</v>
      </c>
      <c r="F1" s="59"/>
      <c r="G1" s="866" t="e">
        <f ca="1">Currency&amp;"_YC"&amp;$E$1&amp;"RH"</f>
        <v>#NAME?</v>
      </c>
      <c r="H1" s="882" t="e">
        <f ca="1">$G$1&amp;"_FRAs.xml"</f>
        <v>#NAME?</v>
      </c>
      <c r="I1" s="744"/>
      <c r="J1" s="90"/>
    </row>
    <row r="2" spans="1:12" x14ac:dyDescent="0.2">
      <c r="A2" s="66"/>
      <c r="B2" s="870"/>
      <c r="C2" s="451"/>
      <c r="D2" s="881"/>
      <c r="E2" s="880" t="s">
        <v>294</v>
      </c>
      <c r="F2" s="880" t="s">
        <v>393</v>
      </c>
      <c r="G2" s="880" t="s">
        <v>347</v>
      </c>
      <c r="H2" s="448" t="str">
        <f>IF(Serialize,_xll.ohObjectSave(H3:H20,SerializationPath&amp;H1,FileOverwrite,Serialize),"---")</f>
        <v>---</v>
      </c>
      <c r="I2" s="879"/>
      <c r="J2" s="86"/>
      <c r="L2" s="1898">
        <f>_xll.ohTrigger('General Settings_STD'!Trigger,FRA_MKT!Trigger2)</f>
        <v>1</v>
      </c>
    </row>
    <row r="3" spans="1:12"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GBP1x7F_Quote_rh#0001</v>
      </c>
      <c r="I3" s="434" t="str">
        <f>_xll.ohRangeRetrieveError(H3)</f>
        <v/>
      </c>
      <c r="J3" s="86"/>
    </row>
    <row r="4" spans="1:12"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GBP2x8F_Quote_rh#0001</v>
      </c>
      <c r="I4" s="425" t="str">
        <f>_xll.ohRangeRetrieveError(H4)</f>
        <v/>
      </c>
      <c r="J4" s="86"/>
    </row>
    <row r="5" spans="1:12"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GBP3x9F_Quote_rh#0001</v>
      </c>
      <c r="I5" s="425" t="str">
        <f>_xll.ohRangeRetrieveError(H5)</f>
        <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GBP4x10F_Quote_rh#0001</v>
      </c>
      <c r="I6" s="425" t="str">
        <f>_xll.ohRangeRetrieveError(H6)</f>
        <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GBP5x11F_Quote_rh#0001</v>
      </c>
      <c r="I7" s="425" t="str">
        <f>_xll.ohRangeRetrieveError(H7)</f>
        <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GBP6x12F_Quote_rh#0001</v>
      </c>
      <c r="I8" s="425" t="str">
        <f>_xll.ohRangeRetrieveError(H8)</f>
        <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GBP7x13F_Quote_rh#0001</v>
      </c>
      <c r="I9" s="425" t="str">
        <f>_xll.ohRangeRetrieveError(H9)</f>
        <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GBP8x14F_Quote_rh#0001</v>
      </c>
      <c r="I10" s="425" t="str">
        <f>_xll.ohRangeRetrieveError(H10)</f>
        <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GBP9x15F_Quote_rh#0001</v>
      </c>
      <c r="I11" s="425" t="str">
        <f>_xll.ohRangeRetrieveError(H11)</f>
        <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GBP10x16F_Quote_rh#0001</v>
      </c>
      <c r="I12" s="425" t="str">
        <f>_xll.ohRangeRetrieveError(H12)</f>
        <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GBP11x17F_Quote_rh#0001</v>
      </c>
      <c r="I13" s="425" t="str">
        <f>_xll.ohRangeRetrieveError(H13)</f>
        <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GBP12x18F_Quote_rh#0001</v>
      </c>
      <c r="I14" s="425" t="str">
        <f>_xll.ohRangeRetrieveError(H14)</f>
        <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GBP13x19F_Quote_rh#0001</v>
      </c>
      <c r="I15" s="425" t="str">
        <f>_xll.ohRangeRetrieveError(H15)</f>
        <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GBP14x20F_Quote_rh#0001</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GBP15x21F_Quote_rh#0001</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GBP16x22F_Quote_rh#0001</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GBP17x23F_Quote_rh#0001</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GBP18x24F_Quote_rh#0001</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T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5.5703125" style="400" bestFit="1"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20"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20"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20"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obj_00461#0001</v>
      </c>
      <c r="M3" s="759" t="str">
        <f>_xll.ohRangeRetrieveError(L3)</f>
        <v/>
      </c>
      <c r="N3" s="746"/>
    </row>
    <row r="4" spans="1:20" ht="11.25" customHeight="1" thickBot="1" x14ac:dyDescent="0.25">
      <c r="A4" s="89"/>
      <c r="B4" s="85"/>
      <c r="C4" s="85"/>
      <c r="D4" s="85"/>
      <c r="E4" s="85"/>
      <c r="F4" s="85"/>
      <c r="G4" s="85"/>
      <c r="H4" s="85"/>
      <c r="I4" s="85"/>
      <c r="J4" s="85"/>
      <c r="K4" s="85"/>
      <c r="L4" s="85"/>
      <c r="M4" s="85"/>
      <c r="N4" s="746"/>
      <c r="T4" s="1898">
        <f>_xll.ohTrigger('General Settings_STD'!Trigger,Swap6M_MKT!Trigger2)</f>
        <v>1</v>
      </c>
    </row>
    <row r="5" spans="1:20"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t="str">
        <f>_xll.qlSimpleQuote(Trigger,,,,0)</f>
        <v>obj_00454#0001</v>
      </c>
      <c r="K5" s="756" t="str">
        <f t="shared" ref="K5:K41" si="2">Currency&amp;$E5&amp;$F5&amp;$D5&amp;QuoteSuffix</f>
        <v>GBPSB6L1Y_Quote</v>
      </c>
      <c r="L5" s="435" t="str">
        <f>_xll.qlSwapRateHelper(Trigger,K5&amp;"_rh",ObjectOverwrite,Permanent,$K5,B5,$D5,Calendar,$G5,$H5,$I5,$L$3,$J5,C5)</f>
        <v>GBPSB6L1Y_Quote_rh#0001</v>
      </c>
      <c r="M5" s="868" t="str">
        <f>_xll.ohRangeRetrieveError(L5)</f>
        <v/>
      </c>
      <c r="N5" s="746"/>
      <c r="P5" s="867" t="s">
        <v>49</v>
      </c>
      <c r="Q5" s="866"/>
      <c r="R5" s="865"/>
    </row>
    <row r="6" spans="1:20"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t="str">
        <f>_xll.qlSimpleQuote(Trigger,,,,0)</f>
        <v>obj_0046b#0001</v>
      </c>
      <c r="K6" s="752" t="str">
        <f t="shared" si="2"/>
        <v>GBPSB6L15M_Quote</v>
      </c>
      <c r="L6" s="426" t="str">
        <f>_xll.qlSwapRateHelper(Trigger,K6&amp;"_rh",ObjectOverwrite,Permanent,$K6,B6,$D6,Calendar,$G6,$H6,$I6,$L$3,$J6,C6)</f>
        <v>GBPSB6L15M_Quote_rh#0001</v>
      </c>
      <c r="M6" s="856" t="str">
        <f>_xll.ohRangeRetrieveError(L6)</f>
        <v/>
      </c>
      <c r="N6" s="746"/>
      <c r="P6" s="864" t="s">
        <v>48</v>
      </c>
      <c r="Q6" s="863" t="s">
        <v>127</v>
      </c>
      <c r="R6" s="862" t="s">
        <v>125</v>
      </c>
    </row>
    <row r="7" spans="1:20"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t="str">
        <f>_xll.qlSimpleQuote(Trigger,,,,0)</f>
        <v>obj_00463#0001</v>
      </c>
      <c r="K7" s="752" t="str">
        <f t="shared" si="2"/>
        <v>GBPSB6L18M_Quote</v>
      </c>
      <c r="L7" s="426" t="str">
        <f>_xll.qlSwapRateHelper(Trigger,K7&amp;"_rh",ObjectOverwrite,Permanent,$K7,B7,$D7,Calendar,$G7,$H7,$I7,$L$3,$J7,C7)</f>
        <v>GBPSB6L18M_Quote_rh#0001</v>
      </c>
      <c r="M7" s="856" t="str">
        <f>_xll.ohRangeRetrieveError(L7)</f>
        <v/>
      </c>
      <c r="N7" s="746"/>
      <c r="P7" s="864" t="s">
        <v>43</v>
      </c>
      <c r="Q7" s="863" t="s">
        <v>124</v>
      </c>
      <c r="R7" s="862" t="s">
        <v>121</v>
      </c>
    </row>
    <row r="8" spans="1:20"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t="str">
        <f>_xll.qlSimpleQuote(Trigger,,,,0)</f>
        <v>obj_00485#0001</v>
      </c>
      <c r="K8" s="752" t="str">
        <f t="shared" si="2"/>
        <v>GBPSB6L21M_Quote</v>
      </c>
      <c r="L8" s="426" t="str">
        <f>_xll.qlSwapRateHelper(Trigger,K8&amp;"_rh",ObjectOverwrite,Permanent,$K8,B8,$D8,Calendar,$G8,$H8,$I8,$L$3,$J8,C8)</f>
        <v>GBPSB6L21M_Quote_rh#0001</v>
      </c>
      <c r="M8" s="856" t="str">
        <f>_xll.ohRangeRetrieveError(L8)</f>
        <v/>
      </c>
      <c r="N8" s="746"/>
      <c r="P8" s="864" t="s">
        <v>42</v>
      </c>
      <c r="Q8" s="863"/>
      <c r="R8" s="862"/>
    </row>
    <row r="9" spans="1:20"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t="str">
        <f>_xll.qlSimpleQuote(Trigger,,,,0)</f>
        <v>obj_00456#0001</v>
      </c>
      <c r="K9" s="752" t="str">
        <f t="shared" si="2"/>
        <v>GBPSB6L2Y_Quote</v>
      </c>
      <c r="L9" s="426" t="str">
        <f>_xll.qlSwapRateHelper(Trigger,K9&amp;"_rh",ObjectOverwrite,Permanent,$K9,B9,$D9,Calendar,$G9,$H9,$I9,$L$3,$J9,C9)</f>
        <v>GBPSB6L2Y_Quote_rh#0001</v>
      </c>
      <c r="M9" s="856" t="str">
        <f>_xll.ohRangeRetrieveError(L9)</f>
        <v/>
      </c>
      <c r="N9" s="746"/>
      <c r="P9" s="861" t="s">
        <v>41</v>
      </c>
      <c r="Q9" s="860" t="s">
        <v>123</v>
      </c>
      <c r="R9" s="859" t="s">
        <v>120</v>
      </c>
    </row>
    <row r="10" spans="1:20"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t="str">
        <f>_xll.qlSimpleQuote(Trigger,,,,0)</f>
        <v>obj_00459#0001</v>
      </c>
      <c r="K10" s="752" t="str">
        <f t="shared" si="2"/>
        <v>GBPSB6L3Y_Quote</v>
      </c>
      <c r="L10" s="426" t="str">
        <f>_xll.qlSwapRateHelper(Trigger,K10&amp;"_rh",ObjectOverwrite,Permanent,$K10,B10,$D10,Calendar,$G10,$H10,$I10,$L$3,$J10,C10)</f>
        <v>GBPSB6L3Y_Quote_rh#0001</v>
      </c>
      <c r="M10" s="856" t="str">
        <f>_xll.ohRangeRetrieveError(L10)</f>
        <v/>
      </c>
      <c r="N10" s="746"/>
    </row>
    <row r="11" spans="1:20"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t="str">
        <f>_xll.qlSimpleQuote(Trigger,,,,0)</f>
        <v>obj_0046a#0001</v>
      </c>
      <c r="K11" s="752" t="str">
        <f t="shared" si="2"/>
        <v>GBPSB6L4Y_Quote</v>
      </c>
      <c r="L11" s="426" t="str">
        <f>_xll.qlSwapRateHelper(Trigger,K11&amp;"_rh",ObjectOverwrite,Permanent,$K11,B11,$D11,Calendar,$G11,$H11,$I11,$L$3,$J11,C11)</f>
        <v>GBPSB6L4Y_Quote_rh#0001</v>
      </c>
      <c r="M11" s="856" t="str">
        <f>_xll.ohRangeRetrieveError(L11)</f>
        <v/>
      </c>
      <c r="N11" s="746"/>
    </row>
    <row r="12" spans="1:20"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t="str">
        <f>_xll.qlSimpleQuote(Trigger,,,,0)</f>
        <v>obj_00460#0001</v>
      </c>
      <c r="K12" s="752" t="str">
        <f t="shared" si="2"/>
        <v>GBPSB6L5Y_Quote</v>
      </c>
      <c r="L12" s="426" t="str">
        <f>_xll.qlSwapRateHelper(Trigger,K12&amp;"_rh",ObjectOverwrite,Permanent,$K12,B12,$D12,Calendar,$G12,$H12,$I12,$L$3,$J12,C12)</f>
        <v>GBPSB6L5Y_Quote_rh#0001</v>
      </c>
      <c r="M12" s="856" t="str">
        <f>_xll.ohRangeRetrieveError(L12)</f>
        <v/>
      </c>
      <c r="N12" s="746"/>
    </row>
    <row r="13" spans="1:20"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t="str">
        <f>_xll.qlSimpleQuote(Trigger,,,,0)</f>
        <v>obj_00480#0001</v>
      </c>
      <c r="K13" s="752" t="str">
        <f t="shared" si="2"/>
        <v>GBPSB6L6Y_Quote</v>
      </c>
      <c r="L13" s="426" t="str">
        <f>_xll.qlSwapRateHelper(Trigger,K13&amp;"_rh",ObjectOverwrite,Permanent,$K13,B13,$D13,Calendar,$G13,$H13,$I13,$L$3,$J13,C13)</f>
        <v>GBPSB6L6Y_Quote_rh#0001</v>
      </c>
      <c r="M13" s="856" t="str">
        <f>_xll.ohRangeRetrieveError(L13)</f>
        <v/>
      </c>
      <c r="N13" s="746"/>
    </row>
    <row r="14" spans="1:20"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t="str">
        <f>_xll.qlSimpleQuote(Trigger,,,,0)</f>
        <v>obj_00476#0001</v>
      </c>
      <c r="K14" s="752" t="str">
        <f t="shared" si="2"/>
        <v>GBPSB6L7Y_Quote</v>
      </c>
      <c r="L14" s="426" t="str">
        <f>_xll.qlSwapRateHelper(Trigger,K14&amp;"_rh",ObjectOverwrite,Permanent,$K14,B14,$D14,Calendar,$G14,$H14,$I14,$L$3,$J14,C14)</f>
        <v>GBPSB6L7Y_Quote_rh#0001</v>
      </c>
      <c r="M14" s="856" t="str">
        <f>_xll.ohRangeRetrieveError(L14)</f>
        <v/>
      </c>
      <c r="N14" s="746"/>
    </row>
    <row r="15" spans="1:20"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t="str">
        <f>_xll.qlSimpleQuote(Trigger,,,,0)</f>
        <v>obj_00457#0001</v>
      </c>
      <c r="K15" s="752" t="str">
        <f t="shared" si="2"/>
        <v>GBPSB6L8Y_Quote</v>
      </c>
      <c r="L15" s="426" t="str">
        <f>_xll.qlSwapRateHelper(Trigger,K15&amp;"_rh",ObjectOverwrite,Permanent,$K15,B15,$D15,Calendar,$G15,$H15,$I15,$L$3,$J15,C15)</f>
        <v>GBPSB6L8Y_Quote_rh#0001</v>
      </c>
      <c r="M15" s="856" t="str">
        <f>_xll.ohRangeRetrieveError(L15)</f>
        <v/>
      </c>
      <c r="N15" s="746"/>
    </row>
    <row r="16" spans="1:20"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t="str">
        <f>_xll.qlSimpleQuote(Trigger,,,,0)</f>
        <v>obj_0046d#0001</v>
      </c>
      <c r="K16" s="752" t="str">
        <f t="shared" si="2"/>
        <v>GBPSB6L9Y_Quote</v>
      </c>
      <c r="L16" s="426" t="str">
        <f>_xll.qlSwapRateHelper(Trigger,K16&amp;"_rh",ObjectOverwrite,Permanent,$K16,B16,$D16,Calendar,$G16,$H16,$I16,$L$3,$J16,C16)</f>
        <v>GBPSB6L9Y_Quote_rh#0001</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t="str">
        <f>_xll.qlSimpleQuote(Trigger,,,,0)</f>
        <v>obj_00478#0001</v>
      </c>
      <c r="K17" s="752" t="str">
        <f t="shared" si="2"/>
        <v>GBPSB6L10Y_Quote</v>
      </c>
      <c r="L17" s="426" t="str">
        <f>_xll.qlSwapRateHelper(Trigger,K17&amp;"_rh",ObjectOverwrite,Permanent,$K17,B17,$D17,Calendar,$G17,$H17,$I17,$L$3,$J17,C17)</f>
        <v>GBPSB6L10Y_Quote_rh#0001</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t="str">
        <f>_xll.qlSimpleQuote(Trigger,,,,0)</f>
        <v>obj_0047c#0001</v>
      </c>
      <c r="K18" s="752" t="str">
        <f t="shared" si="2"/>
        <v>GBPSB6L11Y_Quote</v>
      </c>
      <c r="L18" s="426" t="str">
        <f>_xll.qlSwapRateHelper(Trigger,K18&amp;"_rh",ObjectOverwrite,Permanent,$K18,B18,$D18,Calendar,$G18,$H18,$I18,$L$3,$J18,C18)</f>
        <v>GBPSB6L11Y_Quote_rh#0001</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t="str">
        <f>_xll.qlSimpleQuote(Trigger,,,,0)</f>
        <v>obj_00462#0001</v>
      </c>
      <c r="K19" s="752" t="str">
        <f t="shared" si="2"/>
        <v>GBPSB6L12Y_Quote</v>
      </c>
      <c r="L19" s="426" t="str">
        <f>_xll.qlSwapRateHelper(Trigger,K19&amp;"_rh",ObjectOverwrite,Permanent,$K19,B19,$D19,Calendar,$G19,$H19,$I19,$L$3,$J19,C19)</f>
        <v>GBPSB6L12Y_Quote_rh#0001</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t="str">
        <f>_xll.qlSimpleQuote(Trigger,,,,0)</f>
        <v>obj_0045a#0001</v>
      </c>
      <c r="K20" s="752" t="str">
        <f t="shared" si="2"/>
        <v>GBPSB6L13Y_Quote</v>
      </c>
      <c r="L20" s="426" t="str">
        <f>_xll.qlSwapRateHelper(Trigger,K20&amp;"_rh",ObjectOverwrite,Permanent,$K20,B20,$D20,Calendar,$G20,$H20,$I20,$L$3,$J20,C20)</f>
        <v>GBPSB6L13Y_Quote_rh#0001</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t="str">
        <f>_xll.qlSimpleQuote(Trigger,,,,0)</f>
        <v>obj_00477#0001</v>
      </c>
      <c r="K21" s="752" t="str">
        <f t="shared" si="2"/>
        <v>GBPSB6L14Y_Quote</v>
      </c>
      <c r="L21" s="426" t="str">
        <f>_xll.qlSwapRateHelper(Trigger,K21&amp;"_rh",ObjectOverwrite,Permanent,$K21,B21,$D21,Calendar,$G21,$H21,$I21,$L$3,$J21,C21)</f>
        <v>GBPSB6L14Y_Quote_rh#0001</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t="str">
        <f>_xll.qlSimpleQuote(Trigger,,,,0)</f>
        <v>obj_00466#0001</v>
      </c>
      <c r="K22" s="752" t="str">
        <f t="shared" si="2"/>
        <v>GBPSB6L15Y_Quote</v>
      </c>
      <c r="L22" s="426" t="str">
        <f>_xll.qlSwapRateHelper(Trigger,K22&amp;"_rh",ObjectOverwrite,Permanent,$K22,B22,$D22,Calendar,$G22,$H22,$I22,$L$3,$J22,C22)</f>
        <v>GBPSB6L15Y_Quote_rh#0001</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t="str">
        <f>_xll.qlSimpleQuote(Trigger,,,,0)</f>
        <v>obj_00464#0001</v>
      </c>
      <c r="K23" s="752" t="str">
        <f t="shared" si="2"/>
        <v>GBPSB6L16Y_Quote</v>
      </c>
      <c r="L23" s="426" t="str">
        <f>_xll.qlSwapRateHelper(Trigger,K23&amp;"_rh",ObjectOverwrite,Permanent,$K23,B23,$D23,Calendar,$G23,$H23,$I23,$L$3,$J23,C23)</f>
        <v>GBPSB6L16Y_Quote_rh#0001</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t="str">
        <f>_xll.qlSimpleQuote(Trigger,,,,0)</f>
        <v>obj_0047e#0001</v>
      </c>
      <c r="K24" s="752" t="str">
        <f t="shared" si="2"/>
        <v>GBPSB6L17Y_Quote</v>
      </c>
      <c r="L24" s="426" t="str">
        <f>_xll.qlSwapRateHelper(Trigger,K24&amp;"_rh",ObjectOverwrite,Permanent,$K24,B24,$D24,Calendar,$G24,$H24,$I24,$L$3,$J24,C24)</f>
        <v>GBPSB6L17Y_Quote_rh#0001</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t="str">
        <f>_xll.qlSimpleQuote(Trigger,,,,0)</f>
        <v>obj_0047a#0001</v>
      </c>
      <c r="K25" s="752" t="str">
        <f t="shared" si="2"/>
        <v>GBPSB6L18Y_Quote</v>
      </c>
      <c r="L25" s="426" t="str">
        <f>_xll.qlSwapRateHelper(Trigger,K25&amp;"_rh",ObjectOverwrite,Permanent,$K25,B25,$D25,Calendar,$G25,$H25,$I25,$L$3,$J25,C25)</f>
        <v>GBPSB6L18Y_Quote_rh#0001</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t="str">
        <f>_xll.qlSimpleQuote(Trigger,,,,0)</f>
        <v>obj_00471#0001</v>
      </c>
      <c r="K26" s="752" t="str">
        <f t="shared" si="2"/>
        <v>GBPSB6L19Y_Quote</v>
      </c>
      <c r="L26" s="426" t="str">
        <f>_xll.qlSwapRateHelper(Trigger,K26&amp;"_rh",ObjectOverwrite,Permanent,$K26,B26,$D26,Calendar,$G26,$H26,$I26,$L$3,$J26,C26)</f>
        <v>GBPSB6L19Y_Quote_rh#0001</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t="str">
        <f>_xll.qlSimpleQuote(Trigger,,,,0)</f>
        <v>obj_0045e#0001</v>
      </c>
      <c r="K27" s="752" t="str">
        <f t="shared" si="2"/>
        <v>GBPSB6L20Y_Quote</v>
      </c>
      <c r="L27" s="426" t="str">
        <f>_xll.qlSwapRateHelper(Trigger,K27&amp;"_rh",ObjectOverwrite,Permanent,$K27,B27,$D27,Calendar,$G27,$H27,$I27,$L$3,$J27,C27)</f>
        <v>GBPSB6L20Y_Quote_rh#0001</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t="str">
        <f>_xll.qlSimpleQuote(Trigger,,,,0)</f>
        <v>obj_0047d#0001</v>
      </c>
      <c r="K28" s="752" t="str">
        <f t="shared" si="2"/>
        <v>GBPSB6L21Y_Quote</v>
      </c>
      <c r="L28" s="426" t="str">
        <f>_xll.qlSwapRateHelper(Trigger,K28&amp;"_rh",ObjectOverwrite,Permanent,$K28,B28,$D28,Calendar,$G28,$H28,$I28,$L$3,$J28,C28)</f>
        <v>GBPSB6L21Y_Quote_rh#0001</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t="str">
        <f>_xll.qlSimpleQuote(Trigger,,,,0)</f>
        <v>obj_00455#0001</v>
      </c>
      <c r="K29" s="752" t="str">
        <f t="shared" si="2"/>
        <v>GBPSB6L22Y_Quote</v>
      </c>
      <c r="L29" s="426" t="str">
        <f>_xll.qlSwapRateHelper(Trigger,K29&amp;"_rh",ObjectOverwrite,Permanent,$K29,B29,$D29,Calendar,$G29,$H29,$I29,$L$3,$J29,C29)</f>
        <v>GBPSB6L22Y_Quote_rh#0001</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t="str">
        <f>_xll.qlSimpleQuote(Trigger,,,,0)</f>
        <v>obj_0046e#0001</v>
      </c>
      <c r="K30" s="752" t="str">
        <f t="shared" si="2"/>
        <v>GBPSB6L23Y_Quote</v>
      </c>
      <c r="L30" s="426" t="str">
        <f>_xll.qlSwapRateHelper(Trigger,K30&amp;"_rh",ObjectOverwrite,Permanent,$K30,B30,$D30,Calendar,$G30,$H30,$I30,$L$3,$J30,C30)</f>
        <v>GBPSB6L23Y_Quote_rh#0001</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t="str">
        <f>_xll.qlSimpleQuote(Trigger,,,,0)</f>
        <v>obj_00458#0001</v>
      </c>
      <c r="K31" s="752" t="str">
        <f t="shared" si="2"/>
        <v>GBPSB6L24Y_Quote</v>
      </c>
      <c r="L31" s="426" t="str">
        <f>_xll.qlSwapRateHelper(Trigger,K31&amp;"_rh",ObjectOverwrite,Permanent,$K31,B31,$D31,Calendar,$G31,$H31,$I31,$L$3,$J31,C31)</f>
        <v>GBPSB6L24Y_Quote_rh#0001</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t="str">
        <f>_xll.qlSimpleQuote(Trigger,,,,0)</f>
        <v>obj_00483#0001</v>
      </c>
      <c r="K32" s="752" t="str">
        <f t="shared" si="2"/>
        <v>GBPSB6L25Y_Quote</v>
      </c>
      <c r="L32" s="426" t="str">
        <f>_xll.qlSwapRateHelper(Trigger,K32&amp;"_rh",ObjectOverwrite,Permanent,$K32,B32,$D32,Calendar,$G32,$H32,$I32,$L$3,$J32,C32)</f>
        <v>GBPSB6L25Y_Quote_rh#0001</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t="str">
        <f>_xll.qlSimpleQuote(Trigger,,,,0)</f>
        <v>obj_00481#0001</v>
      </c>
      <c r="K33" s="752" t="str">
        <f t="shared" si="2"/>
        <v>GBPSB6L26Y_Quote</v>
      </c>
      <c r="L33" s="426" t="str">
        <f>_xll.qlSwapRateHelper(Trigger,K33&amp;"_rh",ObjectOverwrite,Permanent,$K33,B33,$D33,Calendar,$G33,$H33,$I33,$L$3,$J33,C33)</f>
        <v>GBPSB6L26Y_Quote_rh#0001</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t="str">
        <f>_xll.qlSimpleQuote(Trigger,,,,0)</f>
        <v>obj_00487#0001</v>
      </c>
      <c r="K34" s="752" t="str">
        <f t="shared" si="2"/>
        <v>GBPSB6L27Y_Quote</v>
      </c>
      <c r="L34" s="426" t="str">
        <f>_xll.qlSwapRateHelper(Trigger,K34&amp;"_rh",ObjectOverwrite,Permanent,$K34,B34,$D34,Calendar,$G34,$H34,$I34,$L$3,$J34,C34)</f>
        <v>GBPSB6L27Y_Quote_rh#0001</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t="str">
        <f>_xll.qlSimpleQuote(Trigger,,,,0)</f>
        <v>obj_0045b#0001</v>
      </c>
      <c r="K35" s="752" t="str">
        <f t="shared" si="2"/>
        <v>GBPSB6L28Y_Quote</v>
      </c>
      <c r="L35" s="426" t="str">
        <f>_xll.qlSwapRateHelper(Trigger,K35&amp;"_rh",ObjectOverwrite,Permanent,$K35,B35,$D35,Calendar,$G35,$H35,$I35,$L$3,$J35,C35)</f>
        <v>GBPSB6L28Y_Quote_rh#0001</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t="str">
        <f>_xll.qlSimpleQuote(Trigger,,,,0)</f>
        <v>obj_00465#0001</v>
      </c>
      <c r="K36" s="752" t="str">
        <f t="shared" si="2"/>
        <v>GBPSB6L29Y_Quote</v>
      </c>
      <c r="L36" s="426" t="str">
        <f>_xll.qlSwapRateHelper(Trigger,K36&amp;"_rh",ObjectOverwrite,Permanent,$K36,B36,$D36,Calendar,$G36,$H36,$I36,$L$3,$J36,C36)</f>
        <v>GBPSB6L29Y_Quote_rh#0001</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t="str">
        <f>_xll.qlSimpleQuote(Trigger,,,,0)</f>
        <v>obj_0045d#0001</v>
      </c>
      <c r="K37" s="752" t="str">
        <f t="shared" si="2"/>
        <v>GBPSB6L30Y_Quote</v>
      </c>
      <c r="L37" s="426" t="str">
        <f>_xll.qlSwapRateHelper(Trigger,K37&amp;"_rh",ObjectOverwrite,Permanent,$K37,B37,$D37,Calendar,$G37,$H37,$I37,$L$3,$J37,C37)</f>
        <v>GBPSB6L30Y_Quote_rh#0001</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t="str">
        <f>_xll.qlSimpleQuote(Trigger,,,,0)</f>
        <v>obj_00470#0001</v>
      </c>
      <c r="K38" s="752" t="str">
        <f t="shared" si="2"/>
        <v>GBPSB6L35Y_Quote</v>
      </c>
      <c r="L38" s="426" t="str">
        <f>_xll.qlSwapRateHelper(Trigger,K38&amp;"_rh",ObjectOverwrite,Permanent,$K38,B38,$D38,Calendar,$G38,$H38,$I38,$L$3,$J38,C38)</f>
        <v>GBPSB6L35Y_Quote_rh#0001</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t="str">
        <f>_xll.qlSimpleQuote(Trigger,,,,0)</f>
        <v>obj_0045f#0001</v>
      </c>
      <c r="K39" s="752" t="str">
        <f t="shared" si="2"/>
        <v>GBPSB6L40Y_Quote</v>
      </c>
      <c r="L39" s="426" t="str">
        <f>_xll.qlSwapRateHelper(Trigger,K39&amp;"_rh",ObjectOverwrite,Permanent,$K39,B39,$D39,Calendar,$G39,$H39,$I39,$L$3,$J39,C39)</f>
        <v>GBPSB6L40Y_Quote_rh#0001</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t="str">
        <f>_xll.qlSimpleQuote(Trigger,,,,0)</f>
        <v>obj_0045c#0001</v>
      </c>
      <c r="K40" s="752" t="str">
        <f t="shared" si="2"/>
        <v>GBPSB6L50Y_Quote</v>
      </c>
      <c r="L40" s="426" t="str">
        <f>_xll.qlSwapRateHelper(Trigger,K40&amp;"_rh",ObjectOverwrite,Permanent,$K40,B40,$D40,Calendar,$G40,$H40,$I40,$L$3,$J40,C40)</f>
        <v>GBPSB6L50Y_Quote_rh#0001</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t="str">
        <f>_xll.qlSimpleQuote(Trigger,,,,0)</f>
        <v>obj_00468#0001</v>
      </c>
      <c r="K41" s="749" t="str">
        <f t="shared" si="2"/>
        <v>GBPSB6L60Y_Quote</v>
      </c>
      <c r="L41" s="416" t="str">
        <f>_xll.qlSwapRateHelper(Trigger,K41&amp;"_rh",ObjectOverwrite,Permanent,$K41,B41,$D41,Calendar,$G41,$H41,$I41,$L$3,$J41,C41)</f>
        <v>GBPSB6L60Y_Quote_rh#0001</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row r="44" spans="1:14" x14ac:dyDescent="0.2">
      <c r="K44" s="399" t="str">
        <f>_xll.ohObjectCallerAddress(K35)</f>
        <v>[GBP_Market_And_Trades.xlsx]Swap6M_MKT!R37C6</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E4" sqref="E4"/>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23" t="s">
        <v>319</v>
      </c>
      <c r="C2" s="1924"/>
      <c r="D2" s="1924"/>
      <c r="E2" s="1924"/>
      <c r="F2" s="1925"/>
      <c r="K2" s="1935" t="s">
        <v>320</v>
      </c>
      <c r="L2" s="1936"/>
      <c r="M2" s="1936"/>
      <c r="N2" s="1937"/>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1914">
        <f>_xll.ohTrigger(D30)</f>
        <v>1</v>
      </c>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35" t="s">
        <v>383</v>
      </c>
      <c r="L9" s="1936"/>
      <c r="M9" s="1936"/>
      <c r="N9" s="1937"/>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f>'General Settings_MKT'!Trigger</f>
        <v>42262.606180555558</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_xll.qlPiecewiseYieldCurve(,D16,ObjectOverwrite,Permanent,NDays,Calendar,_xll.ohPack(Selected_ON!D2:D126),DayCounter,,,Accuracy,TraitsID,InterpolatorID)</f>
        <v>_GBPYCON#0001</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MAX(_xll.ohPack(Selected_ON!I2:I126))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_xll.ohRangeRetrieveError(Selected_ON!J1)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GBPON#0001</v>
      </c>
      <c r="D30" s="808" t="b">
        <f>_xll.qlRelinkableHandleLinkTo(,C30,YieldCurve)</f>
        <v>1</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t="str">
        <f>_xll.ohRangeRetrieveError(YieldCurve)</f>
        <v/>
      </c>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400" bestFit="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Deposits_ON!E3</f>
        <v>GBPOND_Quote_rh#0001</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Swaps_ON!F6</f>
        <v>GBPSWOIS_Quote_rh#0001</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Swaps_ON!F7</f>
        <v>GBP2WOIS_Quote_rh#0001</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Swaps_ON!F8</f>
        <v>GBP3WOIS_Quote_rh#0001</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Swaps_ON!F9</f>
        <v>GBP1MOIS_Quote_rh#0001</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Swaps_ON!F10</f>
        <v>GBP2MOIS_Quote_rh#0001</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Swaps_ON!F11</f>
        <v>GBP3MOIS_Quote_rh#0001</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Swaps_ON!F12</f>
        <v>GBP4MOIS_Quote_rh#0001</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Swaps_ON!F13</f>
        <v>GBP5MOIS_Quote_rh#0001</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Swaps_ON!F14</f>
        <v>GBP6MOIS_Quote_rh#0001</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Swaps_ON!F15</f>
        <v>GBP7MOIS_Quote_rh#0001</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Swaps_ON!F16</f>
        <v>GBP8MOIS_Quote_rh#0001</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Swaps_ON!F17</f>
        <v>GBP9MOIS_Quote_rh#0001</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Swaps_ON!F18</f>
        <v>GBP10MOIS_Quote_rh#0001</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Swaps_ON!F19</f>
        <v>GBP11MOIS_Quote_rh#0001</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Swaps_ON!F20</f>
        <v>GBP1YOIS_Quote_rh#0001</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Swaps_ON!F21</f>
        <v>GBP15MOIS_Quote_rh#0001</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Swaps_ON!F22</f>
        <v>GBP18MOIS_Quote_rh#0001</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Swaps_ON!F23</f>
        <v>GBP21MOIS_Quote_rh#0001</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Swaps_ON!F24</f>
        <v>GBP2YOIS_Quote_rh#0001</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Swaps_ON!F25</f>
        <v>GBP3YOIS_Quote_rh#0001</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Swaps_ON!F26</f>
        <v>GBP4YOIS_Quote_rh#0001</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Swaps_ON!F27</f>
        <v>GBP5YOIS_Quote_rh#0001</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Swaps_ON!F28</f>
        <v>GBP6YOIS_Quote_rh#0001</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Swaps_ON!F29</f>
        <v>GBP7YOIS_Quote_rh#0001</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Swaps_ON!F30</f>
        <v>GBP8YOIS_Quote_rh#0001</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Swaps_ON!F31</f>
        <v>GBP9YOIS_Quote_rh#0001</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Swaps_ON!F32</f>
        <v>GBP10YOIS_Quote_rh#0001</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Swaps_ON!F33</f>
        <v>GBP11YOIS_Quote_rh#0001</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Swaps_ON!F34</f>
        <v>GBP12YOIS_Quote_rh#0001</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Swaps_ON!F35</f>
        <v>GBP15YOIS_Quote_rh#0001</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Swaps_ON!F36</f>
        <v>GBP20YOIS_Quote_rh#0001</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Swaps_ON!F37</f>
        <v>GBP25YOIS_Quote_rh#0001</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Swaps_ON!F38</f>
        <v>GBP30YOIS_Quote_rh#0001</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Swaps_ON!F39</f>
        <v>GBP40YOIS_Quote_rh#0001</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Swaps_ON!F40</f>
        <v>GBP50YOIS_Quote_rh#0001</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Swaps_ON!F41</f>
        <v>GBP60YOIS_Quote_rh#0001</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30" t="s">
        <v>360</v>
      </c>
      <c r="B1" s="1931"/>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7"/>
  <sheetViews>
    <sheetView workbookViewId="0"/>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9" ht="11.25" customHeight="1" x14ac:dyDescent="0.2">
      <c r="A1" s="89"/>
      <c r="B1" s="85"/>
      <c r="C1" s="59" t="s">
        <v>98</v>
      </c>
      <c r="D1" s="771" t="str">
        <f>Currency&amp;"_YC"&amp;$C$1&amp;"RH"</f>
        <v>GBP_YCONRH</v>
      </c>
      <c r="E1" s="620" t="str">
        <f>$D$1&amp;"_Deposits.xml"</f>
        <v>GBP_YCONRH_Deposits.xml</v>
      </c>
      <c r="G1" s="86"/>
    </row>
    <row r="2" spans="1:9" ht="22.5" customHeight="1" x14ac:dyDescent="0.2">
      <c r="A2" s="66"/>
      <c r="B2" s="297"/>
      <c r="C2" s="297" t="s">
        <v>294</v>
      </c>
      <c r="D2" s="297" t="s">
        <v>347</v>
      </c>
      <c r="E2" s="295" t="str">
        <f>IF(Serialize,_xll.ohObjectSave(#REF!,SerializationPath&amp;E1,FileOverwrite,Serialize),"---")</f>
        <v>---</v>
      </c>
      <c r="F2" s="761"/>
      <c r="G2" s="86"/>
      <c r="I2" s="1898">
        <f>_xll.ohTrigger('General Settings_ON'!Trigger,Deposits_MKT!Trigger2)</f>
        <v>1</v>
      </c>
    </row>
    <row r="3" spans="1:9" ht="11.25" customHeight="1" x14ac:dyDescent="0.2">
      <c r="A3" s="66"/>
      <c r="B3" s="770" t="s">
        <v>98</v>
      </c>
      <c r="C3" s="769" t="s">
        <v>349</v>
      </c>
      <c r="D3" s="768" t="str">
        <f>Currency&amp;$B3&amp;"D"&amp;QuoteSuffix</f>
        <v>GBPOND_Quote</v>
      </c>
      <c r="E3" s="767" t="str">
        <f>_xll.qlDepositRateHelper(Trigger,D3&amp;"_rh",ObjectOverwrite,Permanent,D3,C3)</f>
        <v>GBPOND_Quote_rh#0001</v>
      </c>
      <c r="F3" s="766" t="str">
        <f>_xll.ohRangeRetrieveError(E3)</f>
        <v/>
      </c>
      <c r="G3" s="86"/>
    </row>
    <row r="4" spans="1:9" ht="11.25" customHeight="1" thickBot="1" x14ac:dyDescent="0.25">
      <c r="A4" s="54"/>
      <c r="B4" s="53"/>
      <c r="C4" s="53"/>
      <c r="D4" s="53"/>
      <c r="E4" s="53"/>
      <c r="F4" s="53"/>
      <c r="G4" s="404"/>
    </row>
    <row r="7" spans="1:9" x14ac:dyDescent="0.2">
      <c r="D7" s="399" t="str">
        <f>_xll.ohObjectCallerAddress(D3)</f>
        <v>[GBP_Market_And_Trades.xlsx]Deposits_MKT!R5C4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4"/>
  <sheetViews>
    <sheetView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10" ht="11.25" customHeight="1" x14ac:dyDescent="0.2">
      <c r="A1" s="765"/>
      <c r="B1" s="91"/>
      <c r="C1" s="91"/>
      <c r="D1" s="91"/>
      <c r="E1" s="91"/>
      <c r="F1" s="91"/>
      <c r="G1" s="91"/>
      <c r="H1" s="764"/>
    </row>
    <row r="2" spans="1:10" ht="11.25" customHeight="1" x14ac:dyDescent="0.2">
      <c r="A2" s="66"/>
      <c r="B2" s="85"/>
      <c r="C2" s="85"/>
      <c r="D2" s="59" t="s">
        <v>98</v>
      </c>
      <c r="E2" s="59" t="str">
        <f>Currency&amp;"_YC"&amp;$D$2&amp;"RH"</f>
        <v>GBP_YCONRH</v>
      </c>
      <c r="F2" s="763" t="str">
        <f>E2&amp;"_Swaps.xml"</f>
        <v>GBP_YCONRH_Swaps.xml</v>
      </c>
      <c r="G2" s="85"/>
      <c r="H2" s="746"/>
    </row>
    <row r="3" spans="1:10"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10" ht="11.25" customHeight="1" x14ac:dyDescent="0.2">
      <c r="A4" s="89"/>
      <c r="B4" s="85"/>
      <c r="C4" s="85"/>
      <c r="D4" s="85"/>
      <c r="E4" s="85"/>
      <c r="F4" s="760" t="str">
        <f>_xll.qlSonia(Trigger,,ObjectOverwrite,Permanent)</f>
        <v>obj_002f6#0001</v>
      </c>
      <c r="G4" s="759" t="str">
        <f>_xll.ohRangeRetrieveError(F4)</f>
        <v/>
      </c>
      <c r="H4" s="746"/>
      <c r="J4" s="1898">
        <f>_xll.ohTrigger('General Settings_ON'!Trigger,OIS_MKT!Trigger2)</f>
        <v>1</v>
      </c>
    </row>
    <row r="5" spans="1:10" ht="11.25" customHeight="1" x14ac:dyDescent="0.2">
      <c r="A5" s="89"/>
      <c r="B5" s="85"/>
      <c r="C5" s="85"/>
      <c r="D5" s="85"/>
      <c r="E5" s="85"/>
      <c r="F5" s="85"/>
      <c r="G5" s="85"/>
      <c r="H5" s="746"/>
    </row>
    <row r="6" spans="1:10"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GBPSWOIS_Quote_rh#0001</v>
      </c>
      <c r="G6" s="755" t="str">
        <f>_xll.ohRangeRetrieveError(F6)</f>
        <v/>
      </c>
      <c r="H6" s="746"/>
    </row>
    <row r="7" spans="1:10" ht="11.25" customHeight="1" x14ac:dyDescent="0.2">
      <c r="A7" s="66"/>
      <c r="B7" s="754">
        <v>0</v>
      </c>
      <c r="C7" s="753" t="s">
        <v>94</v>
      </c>
      <c r="D7" s="753" t="s">
        <v>25</v>
      </c>
      <c r="E7" s="752" t="str">
        <f t="shared" si="0"/>
        <v>GBP2WOIS_Quote</v>
      </c>
      <c r="F7" s="426" t="str">
        <f>_xll.qlOISRateHelper(Trigger,E7&amp;"_rh",ObjectOverwrite,Permanent,B7,C7,E7,$F$4)</f>
        <v>GBP2WOIS_Quote_rh#0001</v>
      </c>
      <c r="G7" s="751" t="str">
        <f>_xll.ohRangeRetrieveError(F7)</f>
        <v/>
      </c>
      <c r="H7" s="746"/>
    </row>
    <row r="8" spans="1:10" ht="11.25" customHeight="1" x14ac:dyDescent="0.2">
      <c r="A8" s="66"/>
      <c r="B8" s="754">
        <v>0</v>
      </c>
      <c r="C8" s="753" t="s">
        <v>93</v>
      </c>
      <c r="D8" s="753" t="s">
        <v>25</v>
      </c>
      <c r="E8" s="752" t="str">
        <f t="shared" si="0"/>
        <v>GBP3WOIS_Quote</v>
      </c>
      <c r="F8" s="426" t="str">
        <f>_xll.qlOISRateHelper(Trigger,E8&amp;"_rh",ObjectOverwrite,Permanent,B8,C8,E8,$F$4)</f>
        <v>GBP3WOIS_Quote_rh#0001</v>
      </c>
      <c r="G8" s="751" t="str">
        <f>_xll.ohRangeRetrieveError(F8)</f>
        <v/>
      </c>
      <c r="H8" s="746"/>
    </row>
    <row r="9" spans="1:10" ht="11.25" customHeight="1" x14ac:dyDescent="0.2">
      <c r="A9" s="66"/>
      <c r="B9" s="754">
        <v>0</v>
      </c>
      <c r="C9" s="753" t="s">
        <v>92</v>
      </c>
      <c r="D9" s="753" t="s">
        <v>25</v>
      </c>
      <c r="E9" s="752" t="str">
        <f t="shared" si="0"/>
        <v>GBP1MOIS_Quote</v>
      </c>
      <c r="F9" s="426" t="str">
        <f>_xll.qlOISRateHelper(Trigger,E9&amp;"_rh",ObjectOverwrite,Permanent,B9,C9,E9,$F$4)</f>
        <v>GBP1MOIS_Quote_rh#0001</v>
      </c>
      <c r="G9" s="751" t="str">
        <f>_xll.ohRangeRetrieveError(F9)</f>
        <v/>
      </c>
      <c r="H9" s="746"/>
    </row>
    <row r="10" spans="1:10" ht="11.25" customHeight="1" x14ac:dyDescent="0.2">
      <c r="A10" s="66"/>
      <c r="B10" s="754">
        <v>0</v>
      </c>
      <c r="C10" s="753" t="s">
        <v>91</v>
      </c>
      <c r="D10" s="753" t="s">
        <v>25</v>
      </c>
      <c r="E10" s="752" t="str">
        <f t="shared" si="0"/>
        <v>GBP2MOIS_Quote</v>
      </c>
      <c r="F10" s="426" t="str">
        <f>_xll.qlOISRateHelper(Trigger,E10&amp;"_rh",ObjectOverwrite,Permanent,B10,C10,E10,$F$4)</f>
        <v>GBP2MOIS_Quote_rh#0001</v>
      </c>
      <c r="G10" s="751" t="str">
        <f>_xll.ohRangeRetrieveError(F10)</f>
        <v/>
      </c>
      <c r="H10" s="746"/>
    </row>
    <row r="11" spans="1:10" ht="11.25" customHeight="1" x14ac:dyDescent="0.2">
      <c r="A11" s="66"/>
      <c r="B11" s="754">
        <v>0</v>
      </c>
      <c r="C11" s="753" t="s">
        <v>90</v>
      </c>
      <c r="D11" s="753" t="s">
        <v>25</v>
      </c>
      <c r="E11" s="752" t="str">
        <f t="shared" si="0"/>
        <v>GBP3MOIS_Quote</v>
      </c>
      <c r="F11" s="426" t="str">
        <f>_xll.qlOISRateHelper(Trigger,E11&amp;"_rh",ObjectOverwrite,Permanent,B11,C11,E11,$F$4)</f>
        <v>GBP3MOIS_Quote_rh#0001</v>
      </c>
      <c r="G11" s="751" t="str">
        <f>_xll.ohRangeRetrieveError(F11)</f>
        <v/>
      </c>
      <c r="H11" s="746"/>
    </row>
    <row r="12" spans="1:10" ht="11.25" customHeight="1" x14ac:dyDescent="0.2">
      <c r="A12" s="66"/>
      <c r="B12" s="754">
        <v>0</v>
      </c>
      <c r="C12" s="753" t="s">
        <v>89</v>
      </c>
      <c r="D12" s="753" t="s">
        <v>25</v>
      </c>
      <c r="E12" s="752" t="str">
        <f t="shared" si="0"/>
        <v>GBP4MOIS_Quote</v>
      </c>
      <c r="F12" s="426" t="str">
        <f>_xll.qlOISRateHelper(Trigger,E12&amp;"_rh",ObjectOverwrite,Permanent,B12,C12,E12,$F$4)</f>
        <v>GBP4MOIS_Quote_rh#0001</v>
      </c>
      <c r="G12" s="751" t="str">
        <f>_xll.ohRangeRetrieveError(F12)</f>
        <v/>
      </c>
      <c r="H12" s="746"/>
    </row>
    <row r="13" spans="1:10" ht="11.25" customHeight="1" x14ac:dyDescent="0.2">
      <c r="A13" s="66"/>
      <c r="B13" s="754">
        <v>0</v>
      </c>
      <c r="C13" s="753" t="s">
        <v>88</v>
      </c>
      <c r="D13" s="753" t="s">
        <v>25</v>
      </c>
      <c r="E13" s="752" t="str">
        <f t="shared" si="0"/>
        <v>GBP5MOIS_Quote</v>
      </c>
      <c r="F13" s="426" t="str">
        <f>_xll.qlOISRateHelper(Trigger,E13&amp;"_rh",ObjectOverwrite,Permanent,B13,C13,E13,$F$4)</f>
        <v>GBP5MOIS_Quote_rh#0001</v>
      </c>
      <c r="G13" s="751" t="str">
        <f>_xll.ohRangeRetrieveError(F13)</f>
        <v/>
      </c>
      <c r="H13" s="746"/>
    </row>
    <row r="14" spans="1:10" ht="11.25" customHeight="1" x14ac:dyDescent="0.2">
      <c r="A14" s="66"/>
      <c r="B14" s="754">
        <v>0</v>
      </c>
      <c r="C14" s="753" t="s">
        <v>87</v>
      </c>
      <c r="D14" s="753" t="s">
        <v>25</v>
      </c>
      <c r="E14" s="752" t="str">
        <f t="shared" si="0"/>
        <v>GBP6MOIS_Quote</v>
      </c>
      <c r="F14" s="426" t="str">
        <f>_xll.qlOISRateHelper(Trigger,E14&amp;"_rh",ObjectOverwrite,Permanent,B14,C14,E14,$F$4)</f>
        <v>GBP6MOIS_Quote_rh#0001</v>
      </c>
      <c r="G14" s="751" t="str">
        <f>_xll.ohRangeRetrieveError(F14)</f>
        <v/>
      </c>
      <c r="H14" s="746"/>
    </row>
    <row r="15" spans="1:10" ht="11.25" customHeight="1" x14ac:dyDescent="0.2">
      <c r="A15" s="66"/>
      <c r="B15" s="754">
        <v>0</v>
      </c>
      <c r="C15" s="753" t="s">
        <v>86</v>
      </c>
      <c r="D15" s="753" t="s">
        <v>25</v>
      </c>
      <c r="E15" s="752" t="str">
        <f t="shared" si="0"/>
        <v>GBP7MOIS_Quote</v>
      </c>
      <c r="F15" s="426" t="str">
        <f>_xll.qlOISRateHelper(Trigger,E15&amp;"_rh",ObjectOverwrite,Permanent,B15,C15,E15,$F$4)</f>
        <v>GBP7MOIS_Quote_rh#0001</v>
      </c>
      <c r="G15" s="751" t="str">
        <f>_xll.ohRangeRetrieveError(F15)</f>
        <v/>
      </c>
      <c r="H15" s="746"/>
    </row>
    <row r="16" spans="1:10" ht="11.25" customHeight="1" x14ac:dyDescent="0.2">
      <c r="A16" s="66"/>
      <c r="B16" s="754">
        <v>0</v>
      </c>
      <c r="C16" s="753" t="s">
        <v>85</v>
      </c>
      <c r="D16" s="753" t="s">
        <v>25</v>
      </c>
      <c r="E16" s="752" t="str">
        <f t="shared" si="0"/>
        <v>GBP8MOIS_Quote</v>
      </c>
      <c r="F16" s="426" t="str">
        <f>_xll.qlOISRateHelper(Trigger,E16&amp;"_rh",ObjectOverwrite,Permanent,B16,C16,E16,$F$4)</f>
        <v>GBP8MOIS_Quote_rh#0001</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GBP9MOIS_Quote_rh#0001</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GBP10MOIS_Quote_rh#0001</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GBP11MOIS_Quote_rh#0001</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GBP1YOIS_Quote_rh#0001</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GBP15MOIS_Quote_rh#0001</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GBP18MOIS_Quote_rh#0001</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GBP21MOIS_Quote_rh#0001</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GBP2YOIS_Quote_rh#0001</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GBP3YOIS_Quote_rh#0001</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GBP4YOIS_Quote_rh#0001</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GBP5YOIS_Quote_rh#0001</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GBP6YOIS_Quote_rh#0001</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GBP7YOIS_Quote_rh#0001</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GBP8YOIS_Quote_rh#0001</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GBP9YOIS_Quote_rh#0001</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GBP10YOIS_Quote_rh#0001</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GBP11YOIS_Quote_rh#0001</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GBP12YOIS_Quote_rh#0001</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GBP15YOIS_Quote_rh#0001</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GBP20YOIS_Quote_rh#0001</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GBP25YOIS_Quote_rh#0001</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GBP30YOIS_Quote_rh#0001</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GBP40YOIS_Quote_rh#0001</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GBP50YOIS_Quote_rh#0001</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GBP60YOIS_Quote_rh#0001</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row r="44" spans="1:8" x14ac:dyDescent="0.2">
      <c r="E44" s="399" t="str">
        <f>_xll.ohObjectCallerAddress(E38)</f>
        <v>[GBP_Market_And_Trades.xlsx]OIS_MKT!R37C6</v>
      </c>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_xll.ohFilter(RateHelpers_ON!A3:A38,IF(ISERROR(RateHelpers_ON!C3:C38),FALSE,TRUE))</f>
        <v>GBPSWOIS_Quote_rh#0001</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GBP2WOIS_Quote_rh#0001</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GBP3WOIS_Quote_rh#0001</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GBP1MOIS_Quote_rh#0001</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GBP2MOIS_Quote_rh#0001</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GBP3MOIS_Quote_rh#0001</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GBP4MOIS_Quote_rh#0001</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GBP5MOIS_Quote_rh#0001</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GBP6MOIS_Quote_rh#0001</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GBP7MOIS_Quote_rh#0001</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GBP8MOIS_Quote_rh#0001</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GBP9MOIS_Quote_rh#0001</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GBP10MOIS_Quote_rh#0001</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GBP11MOIS_Quote_rh#0001</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GBP1YOIS_Quote_rh#0001</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GBP15MOIS_Quote_rh#0001</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GBP18MOIS_Quote_rh#0001</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GBP21MOIS_Quote_rh#0001</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GBP2YOIS_Quote_rh#0001</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GBP3YOIS_Quote_rh#0001</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GBP4YOIS_Quote_rh#0001</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GBP5YOIS_Quote_rh#0001</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GBP6YOIS_Quote_rh#0001</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GBP7YOIS_Quote_rh#0001</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GBP8YOIS_Quote_rh#0001</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GBP9YOIS_Quote_rh#0001</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GBP10YOIS_Quote_rh#0001</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GBP11YOIS_Quote_rh#0001</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GBP12YOIS_Quote_rh#0001</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GBP15YOIS_Quote_rh#0001</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GBP20YOIS_Quote_rh#0001</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GBP25YOIS_Quote_rh#0001</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GBP30YOIS_Quote_rh#0001</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GBP40YOIS_Quote_rh#0001</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GBP50YOIS_Quote_rh#0001</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GBP60YOIS_Quote_rh#0001</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38" t="s">
        <v>320</v>
      </c>
      <c r="C2" s="1939"/>
      <c r="D2" s="1939"/>
      <c r="E2" s="1940"/>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42262.606180555558</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1</v>
      </c>
      <c r="E6" s="649"/>
      <c r="G6" s="638"/>
      <c r="H6" s="637" t="s">
        <v>313</v>
      </c>
      <c r="I6" s="642" t="b">
        <v>0</v>
      </c>
      <c r="J6" s="635"/>
    </row>
    <row r="7" spans="2:10" x14ac:dyDescent="0.2">
      <c r="B7" s="634"/>
      <c r="C7" s="672" t="s">
        <v>312</v>
      </c>
      <c r="D7" s="671">
        <f>_xll.ohTrigger(Libor_MKT!O7:O13)</f>
        <v>1</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4">
        <f>_xll.ohTrigger(D7:F14)</f>
        <v>1</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GBPON#0001</v>
      </c>
      <c r="E7" s="583" t="str">
        <f>_xll.qlSonia(Trigger,"Sonia",ObjectOverwrite,Permanent,Libor_MKT!$D7)</f>
        <v>Sonia#0001</v>
      </c>
      <c r="F7" s="583" t="str">
        <f>_xll.qlLastFixingQuote(Trigger,PROPER(Currency)&amp;"Sonia"&amp;$F$6,ObjectOverwrite,Permanent,E7)</f>
        <v>GbpSoniaLastFixing_Quote#0001</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f>IF($N7,_xll.qlIndexFixing($N7,$E7,$L7,FALSE),"-")</f>
        <v>4.8188000000000007E-3</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_xll.qlLibor(Trigger,PROPER(Currency)&amp;FamilyName&amp;$C8,ObjectOverwrite,Permanent,Currency,$C8,$D8)</f>
        <v>GbpLiborSW#0001</v>
      </c>
      <c r="F8" s="583" t="str">
        <f>_xll.qlLastFixingQuote(Trigger,PROPER(Currency)&amp;FamilyName&amp;$C8&amp;$F$6,ObjectOverwrite,Permanent,E8)</f>
        <v>GbpLiborSWLastFixing_Quote#0001</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f>IF($N8,_xll.qlIndexFixing($N8,$E8,$L8,FALSE),"-")</f>
        <v>4.9112999999999995E-3</v>
      </c>
      <c r="S8" s="602" t="e">
        <f t="shared" ref="S8:S13" si="3">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GBP1M#0001</v>
      </c>
      <c r="E9" s="583" t="str">
        <f>_xll.qlLibor(Trigger,PROPER(Currency)&amp;FamilyName&amp;$C9,ObjectOverwrite,Permanent,Currency,$C9,$D9)</f>
        <v>GbpLibor1M#0001</v>
      </c>
      <c r="F9" s="583" t="str">
        <f>_xll.qlLastFixingQuote(Trigger,PROPER(Currency)&amp;FamilyName&amp;$C9&amp;$F$6,ObjectOverwrite,Permanent,E9)</f>
        <v>GbpLibor1MLastFixing_Quote#0001</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f>IF($N9,_xll.qlIndexFixing($N9,$E9,$L9,FALSE),"-")</f>
        <v>5.0975000000000005E-3</v>
      </c>
      <c r="S9" s="602" t="e">
        <f t="shared" si="3"/>
        <v>#NUM!</v>
      </c>
      <c r="T9" s="602" t="e">
        <f>_xll.qlIndexFixing($R9,$E9,$L9,TRUE)</f>
        <v>#NUM!</v>
      </c>
      <c r="U9" s="601">
        <f t="shared" si="2"/>
        <v>0</v>
      </c>
      <c r="V9" s="552"/>
      <c r="W9" s="549"/>
    </row>
    <row r="10" spans="2:23" s="494" customFormat="1" ht="11.25" customHeight="1" x14ac:dyDescent="0.25">
      <c r="B10" s="592"/>
      <c r="C10" s="591" t="s">
        <v>91</v>
      </c>
      <c r="D10" s="583"/>
      <c r="E10" s="583" t="str">
        <f>_xll.qlLibor(Trigger,PROPER(Currency)&amp;FamilyName&amp;$C10,ObjectOverwrite,Permanent,Currency,$C10,$D10)</f>
        <v>GbpLibor2M#0001</v>
      </c>
      <c r="F10" s="583" t="str">
        <f>_xll.qlLastFixingQuote(Trigger,PROPER(Currency)&amp;FamilyName&amp;$C10&amp;$F$6,ObjectOverwrite,Permanent,E10)</f>
        <v>GbpLibor2MLastFixing_Quote#0001</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f>IF($N10,_xll.qlIndexFixing($N10,$E10,$L10,FALSE),"-")</f>
        <v>5.4230999999999993E-3</v>
      </c>
      <c r="S10" s="602" t="e">
        <f t="shared" si="3"/>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GBP3M#0001</v>
      </c>
      <c r="E11" s="583" t="str">
        <f>_xll.qlLibor(Trigger,PROPER(Currency)&amp;FamilyName&amp;$C11,ObjectOverwrite,Permanent,Currency,$C11,$D11)</f>
        <v>GbpLibor3M#0001</v>
      </c>
      <c r="F11" s="583" t="str">
        <f>_xll.qlLastFixingQuote(Trigger,PROPER(Currency)&amp;FamilyName&amp;$C11&amp;$F$6,ObjectOverwrite,Permanent,E11)</f>
        <v>GbpLibor3MLastFixing_Quote#0001</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f>IF($N11,_xll.qlIndexFixing($N11,$E11,$L11,FALSE),"-")</f>
        <v>5.7499999999999999E-3</v>
      </c>
      <c r="S11" s="602" t="e">
        <f t="shared" si="3"/>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GBP6M#0001</v>
      </c>
      <c r="E12" s="583" t="str">
        <f>_xll.qlLibor(Trigger,PROPER(Currency)&amp;FamilyName&amp;$C12,ObjectOverwrite,Permanent,Currency,$C12,$D12)</f>
        <v>GbpLibor6M#0001</v>
      </c>
      <c r="F12" s="583" t="str">
        <f>_xll.qlLastFixingQuote(Trigger,PROPER(Currency)&amp;FamilyName&amp;$C12&amp;$F$6,ObjectOverwrite,Permanent,E12)</f>
        <v>GbpLibor6MLastFixing_Quote#0001</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f>IF($N12,_xll.qlIndexFixing($N12,$E12,$L12,FALSE),"-")</f>
        <v>7.3813000000000004E-3</v>
      </c>
      <c r="S12" s="602" t="e">
        <f t="shared" si="3"/>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GBP1Y#0001</v>
      </c>
      <c r="E13" s="583" t="str">
        <f>_xll.qlLibor(Trigger,PROPER(Currency)&amp;FamilyName&amp;$C13,ObjectOverwrite,Permanent,Currency,$C13,$D13)</f>
        <v>GbpLibor1Y#0001</v>
      </c>
      <c r="F13" s="583" t="str">
        <f>_xll.qlLastFixingQuote(Trigger,PROPER(Currency)&amp;FamilyName&amp;$C13&amp;$F$6,ObjectOverwrite,Permanent,E13)</f>
        <v>GbpLibor1YLastFixing_Quote#0001</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f>IF($N13,_xll.qlIndexFixing($N13,$E13,$L13,FALSE),"-")</f>
        <v>1.05588E-2</v>
      </c>
      <c r="S13" s="594" t="e">
        <f t="shared" si="3"/>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GBPSTD#0001</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5" sqref="G5"/>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11.4257812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1907">
        <f>_xll.ohTrigger('General Settings_MKT'!Trigger,Libor_MKT!Trigger2)</f>
        <v>1</v>
      </c>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1908">
        <f>_xll.ohTrigger(F7:F66)</f>
        <v>1</v>
      </c>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_xll.qlLiborSwap(Trigger,$E7,ObjectOverwrite,Permanent,Currency,FixingType,$C7,Currency&amp;$D7,Discounting)</f>
        <v>GbpLiborSwapIsda1Y#0001</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t="e">
        <f>_xll.qlIndexFixing($R7,$U7,$P7,TRUE)</f>
        <v>#NUM!</v>
      </c>
      <c r="W7" s="537">
        <f>IF($S7,_xll.qlIndexFixing($R7,$U7,$P7,FALSE),"-")</f>
        <v>7.4599999999999996E-3</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_xll.qlLiborSwap(Trigger,$E8,ObjectOverwrite,Permanent,Currency,FixingType,$C8,Currency&amp;$D8,Discounting)</f>
        <v>GbpLiborSwapIsda2Y#0001</v>
      </c>
      <c r="G8" s="495" t="str">
        <f>_xll.ohRangeRetrieveError(F8)</f>
        <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t="e">
        <f>_xll.qlIndexFixing($R8,$U8,$P8,TRUE)</f>
        <v>#NUM!</v>
      </c>
      <c r="W8" s="530">
        <f>IF($S8,_xll.qlIndexFixing($R8,$U8,$P8,FALSE),"-")</f>
        <v>1.1610000000000001E-2</v>
      </c>
      <c r="X8" s="530" t="e">
        <f t="shared" si="4"/>
        <v>#NUM!</v>
      </c>
      <c r="Y8" s="529" t="e">
        <f>_xll.qlIndexFixing($W8,$U8,$P8,TRUE)</f>
        <v>#NUM!</v>
      </c>
      <c r="Z8" s="528">
        <f t="shared" si="5"/>
        <v>0</v>
      </c>
      <c r="AA8" s="517"/>
      <c r="AB8" s="501"/>
    </row>
    <row r="9" spans="2:28" s="494" customFormat="1" x14ac:dyDescent="0.2">
      <c r="B9" s="500"/>
      <c r="C9" s="499" t="s">
        <v>62</v>
      </c>
      <c r="D9" s="498" t="s">
        <v>87</v>
      </c>
      <c r="E9" s="497" t="str">
        <f t="shared" si="0"/>
        <v>GbpLiborSwapIsda3Y</v>
      </c>
      <c r="F9" s="496" t="str">
        <f>_xll.qlLiborSwap(Trigger,$E9,ObjectOverwrite,Permanent,Currency,FixingType,$C9,Currency&amp;$D9,Discounting)</f>
        <v>GbpLiborSwapIsda3Y#0001</v>
      </c>
      <c r="G9" s="495" t="str">
        <f>_xll.ohRangeRetrieveError(F9)</f>
        <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t="e">
        <f>_xll.qlIndexFixing($R9,$U9,$P9,TRUE)</f>
        <v>#NUM!</v>
      </c>
      <c r="W9" s="530">
        <f>IF($S9,_xll.qlIndexFixing($R9,$U9,$P9,FALSE),"-")</f>
        <v>1.418E-2</v>
      </c>
      <c r="X9" s="530" t="e">
        <f t="shared" si="4"/>
        <v>#NUM!</v>
      </c>
      <c r="Y9" s="529" t="e">
        <f>_xll.qlIndexFixing($W9,$U9,$P9,TRUE)</f>
        <v>#NUM!</v>
      </c>
      <c r="Z9" s="528">
        <f t="shared" si="5"/>
        <v>0</v>
      </c>
      <c r="AA9" s="517"/>
      <c r="AB9" s="501"/>
    </row>
    <row r="10" spans="2:28" s="494" customFormat="1" x14ac:dyDescent="0.2">
      <c r="B10" s="500"/>
      <c r="C10" s="499" t="s">
        <v>61</v>
      </c>
      <c r="D10" s="498" t="s">
        <v>87</v>
      </c>
      <c r="E10" s="497" t="str">
        <f t="shared" si="0"/>
        <v>GbpLiborSwapIsda4Y</v>
      </c>
      <c r="F10" s="496" t="str">
        <f>_xll.qlLiborSwap(Trigger,$E10,ObjectOverwrite,Permanent,Currency,FixingType,$C10,Currency&amp;$D10,Discounting)</f>
        <v>GbpLiborSwapIsda4Y#0001</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t="e">
        <f>_xll.qlIndexFixing($R10,$U10,$P10,TRUE)</f>
        <v>#NUM!</v>
      </c>
      <c r="W10" s="530">
        <f>IF($S10,_xll.qlIndexFixing($R10,$U10,$P10,FALSE),"-")</f>
        <v>1.6139999999999998E-2</v>
      </c>
      <c r="X10" s="530" t="e">
        <f t="shared" si="4"/>
        <v>#NUM!</v>
      </c>
      <c r="Y10" s="529" t="e">
        <f>_xll.qlIndexFixing($W10,$U10,$P10,TRUE)</f>
        <v>#NUM!</v>
      </c>
      <c r="Z10" s="528">
        <f t="shared" si="5"/>
        <v>0</v>
      </c>
      <c r="AA10" s="517"/>
      <c r="AB10" s="501"/>
    </row>
    <row r="11" spans="2:28" s="494" customFormat="1" x14ac:dyDescent="0.2">
      <c r="B11" s="500"/>
      <c r="C11" s="499" t="s">
        <v>60</v>
      </c>
      <c r="D11" s="498" t="s">
        <v>87</v>
      </c>
      <c r="E11" s="497" t="str">
        <f t="shared" si="0"/>
        <v>GbpLiborSwapIsda5Y</v>
      </c>
      <c r="F11" s="496" t="str">
        <f>_xll.qlLiborSwap(Trigger,$E11,ObjectOverwrite,Permanent,Currency,FixingType,$C11,Currency&amp;$D11,Discounting)</f>
        <v>GbpLiborSwapIsda5Y#0001</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t="e">
        <f>_xll.qlIndexFixing($R11,$U11,$P11,TRUE)</f>
        <v>#NUM!</v>
      </c>
      <c r="W11" s="530">
        <f>IF($S11,_xll.qlIndexFixing($R11,$U11,$P11,FALSE),"-")</f>
        <v>1.7690000000000001E-2</v>
      </c>
      <c r="X11" s="530" t="e">
        <f t="shared" si="4"/>
        <v>#NUM!</v>
      </c>
      <c r="Y11" s="529" t="e">
        <f>_xll.qlIndexFixing($W11,$U11,$P11,TRUE)</f>
        <v>#NUM!</v>
      </c>
      <c r="Z11" s="528">
        <f t="shared" si="5"/>
        <v>0</v>
      </c>
      <c r="AA11" s="517"/>
      <c r="AB11" s="501"/>
    </row>
    <row r="12" spans="2:28" s="494" customFormat="1" x14ac:dyDescent="0.2">
      <c r="B12" s="500"/>
      <c r="C12" s="499" t="s">
        <v>59</v>
      </c>
      <c r="D12" s="498" t="s">
        <v>87</v>
      </c>
      <c r="E12" s="497" t="str">
        <f t="shared" si="0"/>
        <v>GbpLiborSwapIsda6Y</v>
      </c>
      <c r="F12" s="496" t="str">
        <f>_xll.qlLiborSwap(Trigger,$E12,ObjectOverwrite,Permanent,Currency,FixingType,$C12,Currency&amp;$D12,Discounting)</f>
        <v>GbpLiborSwapIsda6Y#0001</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t="e">
        <f>_xll.qlIndexFixing($R12,$U12,$P12,TRUE)</f>
        <v>#NUM!</v>
      </c>
      <c r="W12" s="530">
        <f>IF($S12,_xll.qlIndexFixing($R12,$U12,$P12,FALSE),"-")</f>
        <v>1.8939999999999999E-2</v>
      </c>
      <c r="X12" s="530" t="e">
        <f t="shared" si="4"/>
        <v>#NUM!</v>
      </c>
      <c r="Y12" s="529" t="e">
        <f>_xll.qlIndexFixing($W12,$U12,$P12,TRUE)</f>
        <v>#NUM!</v>
      </c>
      <c r="Z12" s="528">
        <f t="shared" si="5"/>
        <v>0</v>
      </c>
      <c r="AA12" s="517"/>
      <c r="AB12" s="501"/>
    </row>
    <row r="13" spans="2:28" s="494" customFormat="1" x14ac:dyDescent="0.2">
      <c r="B13" s="500"/>
      <c r="C13" s="499" t="s">
        <v>58</v>
      </c>
      <c r="D13" s="498" t="s">
        <v>87</v>
      </c>
      <c r="E13" s="497" t="str">
        <f t="shared" si="0"/>
        <v>GbpLiborSwapIsda7Y</v>
      </c>
      <c r="F13" s="496" t="str">
        <f>_xll.qlLiborSwap(Trigger,$E13,ObjectOverwrite,Permanent,Currency,FixingType,$C13,Currency&amp;$D13,Discounting)</f>
        <v>GbpLiborSwapIsda7Y#0001</v>
      </c>
      <c r="G13" s="495" t="str">
        <f>_xll.ohRangeRetrieveError(F13)</f>
        <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t="e">
        <f>_xll.qlIndexFixing($R13,$U13,$P13,TRUE)</f>
        <v>#NUM!</v>
      </c>
      <c r="W13" s="530">
        <f>IF($S13,_xll.qlIndexFixing($R13,$U13,$P13,FALSE),"-")</f>
        <v>1.9980000000000001E-2</v>
      </c>
      <c r="X13" s="530" t="e">
        <f t="shared" si="4"/>
        <v>#NUM!</v>
      </c>
      <c r="Y13" s="529" t="e">
        <f>_xll.qlIndexFixing($W13,$U13,$P13,TRUE)</f>
        <v>#NUM!</v>
      </c>
      <c r="Z13" s="528">
        <f t="shared" si="5"/>
        <v>0</v>
      </c>
      <c r="AA13" s="517"/>
      <c r="AB13" s="501"/>
    </row>
    <row r="14" spans="2:28" s="494" customFormat="1" x14ac:dyDescent="0.2">
      <c r="B14" s="500"/>
      <c r="C14" s="499" t="s">
        <v>57</v>
      </c>
      <c r="D14" s="498" t="s">
        <v>87</v>
      </c>
      <c r="E14" s="497" t="str">
        <f t="shared" si="0"/>
        <v>GbpLiborSwapIsda8Y</v>
      </c>
      <c r="F14" s="496" t="str">
        <f>_xll.qlLiborSwap(Trigger,$E14,ObjectOverwrite,Permanent,Currency,FixingType,$C14,Currency&amp;$D14,Discounting)</f>
        <v>GbpLiborSwapIsda8Y#0001</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t="e">
        <f>_xll.qlIndexFixing($R14,$U14,$P14,TRUE)</f>
        <v>#NUM!</v>
      </c>
      <c r="W14" s="530">
        <f>IF($S14,_xll.qlIndexFixing($R14,$U14,$P14,FALSE),"-")</f>
        <v>2.0819999999999998E-2</v>
      </c>
      <c r="X14" s="530" t="e">
        <f t="shared" si="4"/>
        <v>#NUM!</v>
      </c>
      <c r="Y14" s="529" t="e">
        <f>_xll.qlIndexFixing($W14,$U14,$P14,TRUE)</f>
        <v>#NUM!</v>
      </c>
      <c r="Z14" s="528">
        <f t="shared" si="5"/>
        <v>0</v>
      </c>
      <c r="AA14" s="517"/>
      <c r="AB14" s="501"/>
    </row>
    <row r="15" spans="2:28" s="494" customFormat="1" x14ac:dyDescent="0.2">
      <c r="B15" s="500"/>
      <c r="C15" s="499" t="s">
        <v>56</v>
      </c>
      <c r="D15" s="498" t="s">
        <v>87</v>
      </c>
      <c r="E15" s="497" t="str">
        <f t="shared" si="0"/>
        <v>GbpLiborSwapIsda9Y</v>
      </c>
      <c r="F15" s="496" t="str">
        <f>_xll.qlLiborSwap(Trigger,$E15,ObjectOverwrite,Permanent,Currency,FixingType,$C15,Currency&amp;$D15,Discounting)</f>
        <v>GbpLiborSwapIsda9Y#0001</v>
      </c>
      <c r="G15" s="495" t="str">
        <f>_xll.ohRangeRetrieveError(F15)</f>
        <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t="e">
        <f>_xll.qlIndexFixing($R15,$U15,$P15,TRUE)</f>
        <v>#NUM!</v>
      </c>
      <c r="W15" s="530">
        <f>IF($S15,_xll.qlIndexFixing($R15,$U15,$P15,FALSE),"-")</f>
        <v>2.1530000000000001E-2</v>
      </c>
      <c r="X15" s="530" t="e">
        <f t="shared" si="4"/>
        <v>#NUM!</v>
      </c>
      <c r="Y15" s="529" t="e">
        <f>_xll.qlIndexFixing($W15,$U15,$P15,TRUE)</f>
        <v>#NUM!</v>
      </c>
      <c r="Z15" s="528">
        <f t="shared" si="5"/>
        <v>0</v>
      </c>
      <c r="AA15" s="517"/>
      <c r="AB15" s="501"/>
    </row>
    <row r="16" spans="2:28" s="494" customFormat="1" x14ac:dyDescent="0.2">
      <c r="B16" s="500"/>
      <c r="C16" s="499" t="s">
        <v>55</v>
      </c>
      <c r="D16" s="498" t="s">
        <v>87</v>
      </c>
      <c r="E16" s="497" t="str">
        <f t="shared" si="0"/>
        <v>GbpLiborSwapIsda10Y</v>
      </c>
      <c r="F16" s="496" t="str">
        <f>_xll.qlLiborSwap(Trigger,$E16,ObjectOverwrite,Permanent,Currency,FixingType,$C16,Currency&amp;$D16,Discounting)</f>
        <v>GbpLiborSwapIsda10Y#0001</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t="e">
        <f>_xll.qlIndexFixing($R16,$U16,$P16,TRUE)</f>
        <v>#NUM!</v>
      </c>
      <c r="W16" s="530">
        <f>IF($S16,_xll.qlIndexFixing($R16,$U16,$P16,FALSE),"-")</f>
        <v>2.213E-2</v>
      </c>
      <c r="X16" s="530" t="e">
        <f t="shared" si="4"/>
        <v>#NUM!</v>
      </c>
      <c r="Y16" s="529" t="e">
        <f>_xll.qlIndexFixing($W16,$U16,$P16,TRUE)</f>
        <v>#NUM!</v>
      </c>
      <c r="Z16" s="528">
        <f t="shared" si="5"/>
        <v>0</v>
      </c>
      <c r="AA16" s="517"/>
      <c r="AB16" s="501"/>
    </row>
    <row r="17" spans="2:28" s="494" customFormat="1" x14ac:dyDescent="0.2">
      <c r="B17" s="500"/>
      <c r="C17" s="499" t="s">
        <v>119</v>
      </c>
      <c r="D17" s="498" t="s">
        <v>87</v>
      </c>
      <c r="E17" s="497" t="str">
        <f t="shared" si="0"/>
        <v>GbpLiborSwapIsda11Y</v>
      </c>
      <c r="F17" s="496" t="str">
        <f>_xll.qlLiborSwap(Trigger,$E17,ObjectOverwrite,Permanent,Currency,FixingType,$C17,Currency&amp;$D17,Discounting)</f>
        <v>GbpLiborSwapIsda11Y#0001</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t="e">
        <f>_xll.qlIndexFixing($R17,$U17,$P17,TRUE)</f>
        <v>#NUM!</v>
      </c>
      <c r="W17" s="530">
        <f>IF($S17,_xll.qlIndexFixing($R17,$U17,$P17,FALSE),"-")</f>
        <v>2.3029999999999998E-2</v>
      </c>
      <c r="X17" s="530" t="e">
        <f t="shared" si="4"/>
        <v>#NUM!</v>
      </c>
      <c r="Y17" s="529" t="e">
        <f>_xll.qlIndexFixing($W17,$U17,$P17,TRUE)</f>
        <v>#NUM!</v>
      </c>
      <c r="Z17" s="528">
        <f t="shared" si="5"/>
        <v>0</v>
      </c>
      <c r="AA17" s="517"/>
      <c r="AB17" s="501"/>
    </row>
    <row r="18" spans="2:28" s="494" customFormat="1" x14ac:dyDescent="0.2">
      <c r="B18" s="500"/>
      <c r="C18" s="499" t="s">
        <v>54</v>
      </c>
      <c r="D18" s="498" t="s">
        <v>87</v>
      </c>
      <c r="E18" s="497" t="str">
        <f t="shared" si="0"/>
        <v>GbpLiborSwapIsda12Y</v>
      </c>
      <c r="F18" s="496" t="str">
        <f>_xll.qlLiborSwap(Trigger,$E18,ObjectOverwrite,Permanent,Currency,FixingType,$C18,Currency&amp;$D18,Discounting)</f>
        <v>GbpLiborSwapIsda12Y#0001</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t="e">
        <f>_xll.qlIndexFixing($R18,$U18,$P18,TRUE)</f>
        <v>#NUM!</v>
      </c>
      <c r="W18" s="530">
        <f>IF($S18,_xll.qlIndexFixing($R18,$U18,$P18,FALSE),"-")</f>
        <v>2.3929999999999996E-2</v>
      </c>
      <c r="X18" s="530" t="e">
        <f t="shared" si="4"/>
        <v>#NUM!</v>
      </c>
      <c r="Y18" s="529" t="e">
        <f>_xll.qlIndexFixing($W18,$U18,$P18,TRUE)</f>
        <v>#NUM!</v>
      </c>
      <c r="Z18" s="528">
        <f t="shared" si="5"/>
        <v>0</v>
      </c>
      <c r="AA18" s="517"/>
      <c r="AB18" s="501"/>
    </row>
    <row r="19" spans="2:28" s="494" customFormat="1" x14ac:dyDescent="0.2">
      <c r="B19" s="500"/>
      <c r="C19" s="499" t="s">
        <v>118</v>
      </c>
      <c r="D19" s="498" t="s">
        <v>87</v>
      </c>
      <c r="E19" s="497" t="str">
        <f t="shared" si="0"/>
        <v>GbpLiborSwapIsda13Y</v>
      </c>
      <c r="F19" s="496" t="str">
        <f>_xll.qlLiborSwap(Trigger,$E19,ObjectOverwrite,Permanent,Currency,FixingType,$C19,Currency&amp;$D19,Discounting)</f>
        <v>GbpLiborSwapIsda13Y#0001</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t="e">
        <f>_xll.qlIndexFixing($R19,$U19,$P19,TRUE)</f>
        <v>#NUM!</v>
      </c>
      <c r="W19" s="530">
        <f>IF($S19,_xll.qlIndexFixing($R19,$U19,$P19,FALSE),"-")</f>
        <v>2.4420000000000001E-2</v>
      </c>
      <c r="X19" s="530" t="e">
        <f t="shared" si="4"/>
        <v>#NUM!</v>
      </c>
      <c r="Y19" s="529" t="e">
        <f>_xll.qlIndexFixing($W19,$U19,$P19,TRUE)</f>
        <v>#NUM!</v>
      </c>
      <c r="Z19" s="528">
        <f t="shared" si="5"/>
        <v>0</v>
      </c>
      <c r="AA19" s="517"/>
      <c r="AB19" s="501"/>
    </row>
    <row r="20" spans="2:28" s="494" customFormat="1" x14ac:dyDescent="0.2">
      <c r="B20" s="500"/>
      <c r="C20" s="499" t="s">
        <v>117</v>
      </c>
      <c r="D20" s="498" t="s">
        <v>87</v>
      </c>
      <c r="E20" s="497" t="str">
        <f t="shared" si="0"/>
        <v>GbpLiborSwapIsda14Y</v>
      </c>
      <c r="F20" s="496" t="str">
        <f>_xll.qlLiborSwap(Trigger,$E20,ObjectOverwrite,Permanent,Currency,FixingType,$C20,Currency&amp;$D20,Discounting)</f>
        <v>GbpLiborSwapIsda14Y#0001</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t="e">
        <f>_xll.qlIndexFixing($R20,$U20,$P20,TRUE)</f>
        <v>#NUM!</v>
      </c>
      <c r="W20" s="530">
        <f>IF($S20,_xll.qlIndexFixing($R20,$U20,$P20,FALSE),"-")</f>
        <v>2.4409999999999998E-2</v>
      </c>
      <c r="X20" s="530" t="e">
        <f t="shared" si="4"/>
        <v>#NUM!</v>
      </c>
      <c r="Y20" s="529" t="e">
        <f>_xll.qlIndexFixing($W20,$U20,$P20,TRUE)</f>
        <v>#NUM!</v>
      </c>
      <c r="Z20" s="528">
        <f t="shared" si="5"/>
        <v>0</v>
      </c>
      <c r="AA20" s="517"/>
      <c r="AB20" s="501"/>
    </row>
    <row r="21" spans="2:28" s="494" customFormat="1" x14ac:dyDescent="0.2">
      <c r="B21" s="500"/>
      <c r="C21" s="499" t="s">
        <v>53</v>
      </c>
      <c r="D21" s="498" t="s">
        <v>87</v>
      </c>
      <c r="E21" s="497" t="str">
        <f t="shared" si="0"/>
        <v>GbpLiborSwapIsda15Y</v>
      </c>
      <c r="F21" s="496" t="str">
        <f>_xll.qlLiborSwap(Trigger,$E21,ObjectOverwrite,Permanent,Currency,FixingType,$C21,Currency&amp;$D21,Discounting)</f>
        <v>GbpLiborSwapIsda15Y#0001</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t="e">
        <f>_xll.qlIndexFixing($R21,$U21,$P21,TRUE)</f>
        <v>#NUM!</v>
      </c>
      <c r="W21" s="520">
        <f>IF($S21,_xll.qlIndexFixing($R21,$U21,$P21,FALSE),"-")</f>
        <v>2.4249999999999997E-2</v>
      </c>
      <c r="X21" s="520" t="e">
        <f t="shared" si="4"/>
        <v>#NUM!</v>
      </c>
      <c r="Y21" s="519" t="e">
        <f>_xll.qlIndexFixing($W21,$U21,$P21,TRUE)</f>
        <v>#NUM!</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_xll.qlLiborSwap(Trigger,$E22,ObjectOverwrite,Permanent,Currency,FixingType,$C22,Currency&amp;$D22,Discounting)</f>
        <v>GbpLiborSwapIsda16Y#0001</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_xll.qlLiborSwap(Trigger,$E23,ObjectOverwrite,Permanent,Currency,FixingType,$C23,Currency&amp;$D23,Discounting)</f>
        <v>GbpLiborSwapIsda17Y#0001</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_xll.qlLiborSwap(Trigger,$E24,ObjectOverwrite,Permanent,Currency,FixingType,$C24,Currency&amp;$D24,Discounting)</f>
        <v>GbpLiborSwapIsda18Y#0001</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_xll.qlLiborSwap(Trigger,$E25,ObjectOverwrite,Permanent,Currency,FixingType,$C25,Currency&amp;$D25,Discounting)</f>
        <v>GbpLiborSwapIsda19Y#0001</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_xll.qlLiborSwap(Trigger,$E26,ObjectOverwrite,Permanent,Currency,FixingType,$C26,Currency&amp;$D26,Discounting)</f>
        <v>GbpLiborSwapIsda20Y#0001</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_xll.qlLiborSwap(Trigger,$E27,ObjectOverwrite,Permanent,Currency,FixingType,$C27,Currency&amp;$D27,Discounting)</f>
        <v>GbpLiborSwapIsda21Y#0001</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_xll.qlLiborSwap(Trigger,$E28,ObjectOverwrite,Permanent,Currency,FixingType,$C28,Currency&amp;$D28,Discounting)</f>
        <v>GbpLiborSwapIsda22Y#0001</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_xll.qlLiborSwap(Trigger,$E29,ObjectOverwrite,Permanent,Currency,FixingType,$C29,Currency&amp;$D29,Discounting)</f>
        <v>GbpLiborSwapIsda23Y#0001</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_xll.qlLiborSwap(Trigger,$E30,ObjectOverwrite,Permanent,Currency,FixingType,$C30,Currency&amp;$D30,Discounting)</f>
        <v>GbpLiborSwapIsda24Y#0001</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_xll.qlLiborSwap(Trigger,$E31,ObjectOverwrite,Permanent,Currency,FixingType,$C31,Currency&amp;$D31,Discounting)</f>
        <v>GbpLiborSwapIsda25Y#0001</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_xll.qlLiborSwap(Trigger,$E32,ObjectOverwrite,Permanent,Currency,FixingType,$C32,Currency&amp;$D32,Discounting)</f>
        <v>GbpLiborSwapIsda26Y#0001</v>
      </c>
      <c r="G32" s="495" t="str">
        <f>_xll.ohRangeRetrieveError(F32)</f>
        <v/>
      </c>
      <c r="H32" s="86"/>
    </row>
    <row r="33" spans="2:8" s="494" customFormat="1" x14ac:dyDescent="0.2">
      <c r="B33" s="500"/>
      <c r="C33" s="499" t="s">
        <v>107</v>
      </c>
      <c r="D33" s="498" t="s">
        <v>87</v>
      </c>
      <c r="E33" s="497" t="str">
        <f t="shared" si="0"/>
        <v>GbpLiborSwapIsda27Y</v>
      </c>
      <c r="F33" s="496" t="str">
        <f>_xll.qlLiborSwap(Trigger,$E33,ObjectOverwrite,Permanent,Currency,FixingType,$C33,Currency&amp;$D33,Discounting)</f>
        <v>GbpLiborSwapIsda27Y#0001</v>
      </c>
      <c r="G33" s="495" t="str">
        <f>_xll.ohRangeRetrieveError(F33)</f>
        <v/>
      </c>
      <c r="H33" s="86"/>
    </row>
    <row r="34" spans="2:8" s="494" customFormat="1" x14ac:dyDescent="0.2">
      <c r="B34" s="500"/>
      <c r="C34" s="499" t="s">
        <v>106</v>
      </c>
      <c r="D34" s="498" t="s">
        <v>87</v>
      </c>
      <c r="E34" s="497" t="str">
        <f t="shared" si="0"/>
        <v>GbpLiborSwapIsda28Y</v>
      </c>
      <c r="F34" s="496" t="str">
        <f>_xll.qlLiborSwap(Trigger,$E34,ObjectOverwrite,Permanent,Currency,FixingType,$C34,Currency&amp;$D34,Discounting)</f>
        <v>GbpLiborSwapIsda28Y#0001</v>
      </c>
      <c r="G34" s="495" t="str">
        <f>_xll.ohRangeRetrieveError(F34)</f>
        <v/>
      </c>
      <c r="H34" s="86"/>
    </row>
    <row r="35" spans="2:8" s="494" customFormat="1" x14ac:dyDescent="0.2">
      <c r="B35" s="500"/>
      <c r="C35" s="499" t="s">
        <v>105</v>
      </c>
      <c r="D35" s="498" t="s">
        <v>87</v>
      </c>
      <c r="E35" s="497" t="str">
        <f t="shared" si="0"/>
        <v>GbpLiborSwapIsda29Y</v>
      </c>
      <c r="F35" s="496" t="str">
        <f>_xll.qlLiborSwap(Trigger,$E35,ObjectOverwrite,Permanent,Currency,FixingType,$C35,Currency&amp;$D35,Discounting)</f>
        <v>GbpLiborSwapIsda29Y#0001</v>
      </c>
      <c r="G35" s="495" t="str">
        <f>_xll.ohRangeRetrieveError(F35)</f>
        <v/>
      </c>
      <c r="H35" s="86"/>
    </row>
    <row r="36" spans="2:8" s="494" customFormat="1" x14ac:dyDescent="0.2">
      <c r="B36" s="500"/>
      <c r="C36" s="499" t="s">
        <v>50</v>
      </c>
      <c r="D36" s="498" t="s">
        <v>87</v>
      </c>
      <c r="E36" s="497" t="str">
        <f t="shared" si="0"/>
        <v>GbpLiborSwapIsda30Y</v>
      </c>
      <c r="F36" s="496" t="str">
        <f>_xll.qlLiborSwap(Trigger,$E36,ObjectOverwrite,Permanent,Currency,FixingType,$C36,Currency&amp;$D36,Discounting)</f>
        <v>GbpLiborSwapIsda30Y#0001</v>
      </c>
      <c r="G36" s="495" t="str">
        <f>_xll.ohRangeRetrieveError(F36)</f>
        <v/>
      </c>
      <c r="H36" s="86"/>
    </row>
    <row r="37" spans="2:8" s="494" customFormat="1" x14ac:dyDescent="0.2">
      <c r="B37" s="500"/>
      <c r="C37" s="499" t="s">
        <v>266</v>
      </c>
      <c r="D37" s="498" t="s">
        <v>87</v>
      </c>
      <c r="E37" s="497" t="str">
        <f t="shared" si="0"/>
        <v>GbpLiborSwapIsda31Y</v>
      </c>
      <c r="F37" s="496" t="str">
        <f>_xll.qlLiborSwap(Trigger,$E37,ObjectOverwrite,Permanent,Currency,FixingType,$C37,Currency&amp;$D37,Discounting)</f>
        <v>GbpLiborSwapIsda31Y#0001</v>
      </c>
      <c r="G37" s="495" t="str">
        <f>_xll.ohRangeRetrieveError(F37)</f>
        <v/>
      </c>
      <c r="H37" s="86"/>
    </row>
    <row r="38" spans="2:8" s="494" customFormat="1" x14ac:dyDescent="0.2">
      <c r="B38" s="500"/>
      <c r="C38" s="499" t="s">
        <v>265</v>
      </c>
      <c r="D38" s="498" t="s">
        <v>87</v>
      </c>
      <c r="E38" s="497" t="str">
        <f t="shared" si="0"/>
        <v>GbpLiborSwapIsda32Y</v>
      </c>
      <c r="F38" s="496" t="str">
        <f>_xll.qlLiborSwap(Trigger,$E38,ObjectOverwrite,Permanent,Currency,FixingType,$C38,Currency&amp;$D38,Discounting)</f>
        <v>GbpLiborSwapIsda32Y#0001</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_xll.qlLiborSwap(Trigger,$E39,ObjectOverwrite,Permanent,Currency,FixingType,$C39,Currency&amp;$D39,Discounting)</f>
        <v>GbpLiborSwapIsda33Y#0001</v>
      </c>
      <c r="G39" s="495" t="str">
        <f>_xll.ohRangeRetrieveError(F39)</f>
        <v/>
      </c>
      <c r="H39" s="86"/>
    </row>
    <row r="40" spans="2:8" s="494" customFormat="1" x14ac:dyDescent="0.2">
      <c r="B40" s="500"/>
      <c r="C40" s="499" t="s">
        <v>263</v>
      </c>
      <c r="D40" s="498" t="s">
        <v>87</v>
      </c>
      <c r="E40" s="497" t="str">
        <f t="shared" si="6"/>
        <v>GbpLiborSwapIsda34Y</v>
      </c>
      <c r="F40" s="496" t="str">
        <f>_xll.qlLiborSwap(Trigger,$E40,ObjectOverwrite,Permanent,Currency,FixingType,$C40,Currency&amp;$D40,Discounting)</f>
        <v>GbpLiborSwapIsda34Y#0001</v>
      </c>
      <c r="G40" s="495" t="str">
        <f>_xll.ohRangeRetrieveError(F40)</f>
        <v/>
      </c>
      <c r="H40" s="86"/>
    </row>
    <row r="41" spans="2:8" s="494" customFormat="1" x14ac:dyDescent="0.2">
      <c r="B41" s="500"/>
      <c r="C41" s="499" t="s">
        <v>104</v>
      </c>
      <c r="D41" s="498" t="s">
        <v>87</v>
      </c>
      <c r="E41" s="497" t="str">
        <f t="shared" si="6"/>
        <v>GbpLiborSwapIsda35Y</v>
      </c>
      <c r="F41" s="496" t="str">
        <f>_xll.qlLiborSwap(Trigger,$E41,ObjectOverwrite,Permanent,Currency,FixingType,$C41,Currency&amp;$D41,Discounting)</f>
        <v>GbpLiborSwapIsda35Y#0001</v>
      </c>
      <c r="G41" s="495" t="str">
        <f>_xll.ohRangeRetrieveError(F41)</f>
        <v/>
      </c>
      <c r="H41" s="86"/>
    </row>
    <row r="42" spans="2:8" s="494" customFormat="1" x14ac:dyDescent="0.2">
      <c r="B42" s="500"/>
      <c r="C42" s="499" t="s">
        <v>262</v>
      </c>
      <c r="D42" s="498" t="s">
        <v>87</v>
      </c>
      <c r="E42" s="497" t="str">
        <f t="shared" si="6"/>
        <v>GbpLiborSwapIsda36Y</v>
      </c>
      <c r="F42" s="496" t="str">
        <f>_xll.qlLiborSwap(Trigger,$E42,ObjectOverwrite,Permanent,Currency,FixingType,$C42,Currency&amp;$D42,Discounting)</f>
        <v>GbpLiborSwapIsda36Y#0001</v>
      </c>
      <c r="G42" s="495" t="str">
        <f>_xll.ohRangeRetrieveError(F42)</f>
        <v/>
      </c>
      <c r="H42" s="86"/>
    </row>
    <row r="43" spans="2:8" s="494" customFormat="1" x14ac:dyDescent="0.2">
      <c r="B43" s="500"/>
      <c r="C43" s="499" t="s">
        <v>261</v>
      </c>
      <c r="D43" s="498" t="s">
        <v>87</v>
      </c>
      <c r="E43" s="497" t="str">
        <f t="shared" si="6"/>
        <v>GbpLiborSwapIsda37Y</v>
      </c>
      <c r="F43" s="496" t="str">
        <f>_xll.qlLiborSwap(Trigger,$E43,ObjectOverwrite,Permanent,Currency,FixingType,$C43,Currency&amp;$D43,Discounting)</f>
        <v>GbpLiborSwapIsda37Y#0001</v>
      </c>
      <c r="G43" s="495" t="str">
        <f>_xll.ohRangeRetrieveError(F43)</f>
        <v/>
      </c>
      <c r="H43" s="86"/>
    </row>
    <row r="44" spans="2:8" s="494" customFormat="1" x14ac:dyDescent="0.2">
      <c r="B44" s="500"/>
      <c r="C44" s="499" t="s">
        <v>260</v>
      </c>
      <c r="D44" s="498" t="s">
        <v>87</v>
      </c>
      <c r="E44" s="497" t="str">
        <f t="shared" si="6"/>
        <v>GbpLiborSwapIsda38Y</v>
      </c>
      <c r="F44" s="496" t="str">
        <f>_xll.qlLiborSwap(Trigger,$E44,ObjectOverwrite,Permanent,Currency,FixingType,$C44,Currency&amp;$D44,Discounting)</f>
        <v>GbpLiborSwapIsda38Y#0001</v>
      </c>
      <c r="G44" s="495" t="str">
        <f>_xll.ohRangeRetrieveError(F44)</f>
        <v/>
      </c>
      <c r="H44" s="86"/>
    </row>
    <row r="45" spans="2:8" s="494" customFormat="1" x14ac:dyDescent="0.2">
      <c r="B45" s="500"/>
      <c r="C45" s="499" t="s">
        <v>259</v>
      </c>
      <c r="D45" s="498" t="s">
        <v>87</v>
      </c>
      <c r="E45" s="497" t="str">
        <f t="shared" si="6"/>
        <v>GbpLiborSwapIsda39Y</v>
      </c>
      <c r="F45" s="496" t="str">
        <f>_xll.qlLiborSwap(Trigger,$E45,ObjectOverwrite,Permanent,Currency,FixingType,$C45,Currency&amp;$D45,Discounting)</f>
        <v>GbpLiborSwapIsda39Y#0001</v>
      </c>
      <c r="G45" s="495" t="str">
        <f>_xll.ohRangeRetrieveError(F45)</f>
        <v/>
      </c>
      <c r="H45" s="86"/>
    </row>
    <row r="46" spans="2:8" s="494" customFormat="1" x14ac:dyDescent="0.2">
      <c r="B46" s="500"/>
      <c r="C46" s="499" t="s">
        <v>103</v>
      </c>
      <c r="D46" s="498" t="s">
        <v>87</v>
      </c>
      <c r="E46" s="497" t="str">
        <f t="shared" si="6"/>
        <v>GbpLiborSwapIsda40Y</v>
      </c>
      <c r="F46" s="496" t="str">
        <f>_xll.qlLiborSwap(Trigger,$E46,ObjectOverwrite,Permanent,Currency,FixingType,$C46,Currency&amp;$D46,Discounting)</f>
        <v>GbpLiborSwapIsda40Y#0001</v>
      </c>
      <c r="G46" s="495" t="str">
        <f>_xll.ohRangeRetrieveError(F46)</f>
        <v/>
      </c>
      <c r="H46" s="86"/>
    </row>
    <row r="47" spans="2:8" s="494" customFormat="1" x14ac:dyDescent="0.2">
      <c r="B47" s="500"/>
      <c r="C47" s="499" t="s">
        <v>258</v>
      </c>
      <c r="D47" s="498" t="s">
        <v>87</v>
      </c>
      <c r="E47" s="497" t="str">
        <f t="shared" si="6"/>
        <v>GbpLiborSwapIsda41Y</v>
      </c>
      <c r="F47" s="496" t="str">
        <f>_xll.qlLiborSwap(Trigger,$E47,ObjectOverwrite,Permanent,Currency,FixingType,$C47,Currency&amp;$D47,Discounting)</f>
        <v>GbpLiborSwapIsda41Y#0001</v>
      </c>
      <c r="G47" s="495" t="str">
        <f>_xll.ohRangeRetrieveError(F47)</f>
        <v/>
      </c>
      <c r="H47" s="86"/>
    </row>
    <row r="48" spans="2:8" s="494" customFormat="1" x14ac:dyDescent="0.2">
      <c r="B48" s="500"/>
      <c r="C48" s="499" t="s">
        <v>257</v>
      </c>
      <c r="D48" s="498" t="s">
        <v>87</v>
      </c>
      <c r="E48" s="497" t="str">
        <f t="shared" si="6"/>
        <v>GbpLiborSwapIsda42Y</v>
      </c>
      <c r="F48" s="496" t="str">
        <f>_xll.qlLiborSwap(Trigger,$E48,ObjectOverwrite,Permanent,Currency,FixingType,$C48,Currency&amp;$D48,Discounting)</f>
        <v>GbpLiborSwapIsda42Y#0001</v>
      </c>
      <c r="G48" s="495" t="str">
        <f>_xll.ohRangeRetrieveError(F48)</f>
        <v/>
      </c>
      <c r="H48" s="86"/>
    </row>
    <row r="49" spans="2:8" s="494" customFormat="1" x14ac:dyDescent="0.2">
      <c r="B49" s="500"/>
      <c r="C49" s="499" t="s">
        <v>256</v>
      </c>
      <c r="D49" s="498" t="s">
        <v>87</v>
      </c>
      <c r="E49" s="497" t="str">
        <f t="shared" si="6"/>
        <v>GbpLiborSwapIsda43Y</v>
      </c>
      <c r="F49" s="496" t="str">
        <f>_xll.qlLiborSwap(Trigger,$E49,ObjectOverwrite,Permanent,Currency,FixingType,$C49,Currency&amp;$D49,Discounting)</f>
        <v>GbpLiborSwapIsda43Y#0001</v>
      </c>
      <c r="G49" s="495" t="str">
        <f>_xll.ohRangeRetrieveError(F49)</f>
        <v/>
      </c>
      <c r="H49" s="86"/>
    </row>
    <row r="50" spans="2:8" s="494" customFormat="1" x14ac:dyDescent="0.2">
      <c r="B50" s="500"/>
      <c r="C50" s="499" t="s">
        <v>255</v>
      </c>
      <c r="D50" s="498" t="s">
        <v>87</v>
      </c>
      <c r="E50" s="497" t="str">
        <f t="shared" si="6"/>
        <v>GbpLiborSwapIsda44Y</v>
      </c>
      <c r="F50" s="496" t="str">
        <f>_xll.qlLiborSwap(Trigger,$E50,ObjectOverwrite,Permanent,Currency,FixingType,$C50,Currency&amp;$D50,Discounting)</f>
        <v>GbpLiborSwapIsda44Y#0001</v>
      </c>
      <c r="G50" s="495" t="str">
        <f>_xll.ohRangeRetrieveError(F50)</f>
        <v/>
      </c>
      <c r="H50" s="86"/>
    </row>
    <row r="51" spans="2:8" s="494" customFormat="1" x14ac:dyDescent="0.2">
      <c r="B51" s="500"/>
      <c r="C51" s="499" t="s">
        <v>254</v>
      </c>
      <c r="D51" s="498" t="s">
        <v>87</v>
      </c>
      <c r="E51" s="497" t="str">
        <f t="shared" si="6"/>
        <v>GbpLiborSwapIsda45Y</v>
      </c>
      <c r="F51" s="496" t="str">
        <f>_xll.qlLiborSwap(Trigger,$E51,ObjectOverwrite,Permanent,Currency,FixingType,$C51,Currency&amp;$D51,Discounting)</f>
        <v>GbpLiborSwapIsda45Y#0001</v>
      </c>
      <c r="G51" s="495" t="str">
        <f>_xll.ohRangeRetrieveError(F51)</f>
        <v/>
      </c>
      <c r="H51" s="86"/>
    </row>
    <row r="52" spans="2:8" s="494" customFormat="1" x14ac:dyDescent="0.2">
      <c r="B52" s="500"/>
      <c r="C52" s="499" t="s">
        <v>253</v>
      </c>
      <c r="D52" s="498" t="s">
        <v>87</v>
      </c>
      <c r="E52" s="497" t="str">
        <f t="shared" si="6"/>
        <v>GbpLiborSwapIsda46Y</v>
      </c>
      <c r="F52" s="496" t="str">
        <f>_xll.qlLiborSwap(Trigger,$E52,ObjectOverwrite,Permanent,Currency,FixingType,$C52,Currency&amp;$D52,Discounting)</f>
        <v>GbpLiborSwapIsda46Y#0001</v>
      </c>
      <c r="G52" s="495" t="str">
        <f>_xll.ohRangeRetrieveError(F52)</f>
        <v/>
      </c>
      <c r="H52" s="86"/>
    </row>
    <row r="53" spans="2:8" s="494" customFormat="1" x14ac:dyDescent="0.2">
      <c r="B53" s="500"/>
      <c r="C53" s="499" t="s">
        <v>252</v>
      </c>
      <c r="D53" s="498" t="s">
        <v>87</v>
      </c>
      <c r="E53" s="497" t="str">
        <f t="shared" si="6"/>
        <v>GbpLiborSwapIsda47Y</v>
      </c>
      <c r="F53" s="496" t="str">
        <f>_xll.qlLiborSwap(Trigger,$E53,ObjectOverwrite,Permanent,Currency,FixingType,$C53,Currency&amp;$D53,Discounting)</f>
        <v>GbpLiborSwapIsda47Y#0001</v>
      </c>
      <c r="G53" s="495" t="str">
        <f>_xll.ohRangeRetrieveError(F53)</f>
        <v/>
      </c>
      <c r="H53" s="86"/>
    </row>
    <row r="54" spans="2:8" s="494" customFormat="1" x14ac:dyDescent="0.2">
      <c r="B54" s="500"/>
      <c r="C54" s="499" t="s">
        <v>251</v>
      </c>
      <c r="D54" s="498" t="s">
        <v>87</v>
      </c>
      <c r="E54" s="497" t="str">
        <f t="shared" si="6"/>
        <v>GbpLiborSwapIsda48Y</v>
      </c>
      <c r="F54" s="496" t="str">
        <f>_xll.qlLiborSwap(Trigger,$E54,ObjectOverwrite,Permanent,Currency,FixingType,$C54,Currency&amp;$D54,Discounting)</f>
        <v>GbpLiborSwapIsda48Y#0001</v>
      </c>
      <c r="G54" s="495" t="str">
        <f>_xll.ohRangeRetrieveError(F54)</f>
        <v/>
      </c>
      <c r="H54" s="86"/>
    </row>
    <row r="55" spans="2:8" s="494" customFormat="1" x14ac:dyDescent="0.2">
      <c r="B55" s="500"/>
      <c r="C55" s="499" t="s">
        <v>250</v>
      </c>
      <c r="D55" s="498" t="s">
        <v>87</v>
      </c>
      <c r="E55" s="497" t="str">
        <f t="shared" si="6"/>
        <v>GbpLiborSwapIsda49Y</v>
      </c>
      <c r="F55" s="496" t="str">
        <f>_xll.qlLiborSwap(Trigger,$E55,ObjectOverwrite,Permanent,Currency,FixingType,$C55,Currency&amp;$D55,Discounting)</f>
        <v>GbpLiborSwapIsda49Y#0001</v>
      </c>
      <c r="G55" s="495" t="str">
        <f>_xll.ohRangeRetrieveError(F55)</f>
        <v/>
      </c>
      <c r="H55" s="86"/>
    </row>
    <row r="56" spans="2:8" s="494" customFormat="1" x14ac:dyDescent="0.2">
      <c r="B56" s="500"/>
      <c r="C56" s="499" t="s">
        <v>102</v>
      </c>
      <c r="D56" s="498" t="s">
        <v>87</v>
      </c>
      <c r="E56" s="497" t="str">
        <f t="shared" si="6"/>
        <v>GbpLiborSwapIsda50Y</v>
      </c>
      <c r="F56" s="496" t="str">
        <f>_xll.qlLiborSwap(Trigger,$E56,ObjectOverwrite,Permanent,Currency,FixingType,$C56,Currency&amp;$D56,Discounting)</f>
        <v>GbpLiborSwapIsda50Y#0001</v>
      </c>
      <c r="G56" s="495" t="str">
        <f>_xll.ohRangeRetrieveError(F56)</f>
        <v/>
      </c>
      <c r="H56" s="86"/>
    </row>
    <row r="57" spans="2:8" s="494" customFormat="1" x14ac:dyDescent="0.2">
      <c r="B57" s="500"/>
      <c r="C57" s="499" t="s">
        <v>249</v>
      </c>
      <c r="D57" s="498" t="s">
        <v>87</v>
      </c>
      <c r="E57" s="497" t="str">
        <f t="shared" si="6"/>
        <v>GbpLiborSwapIsda51Y</v>
      </c>
      <c r="F57" s="496" t="str">
        <f>_xll.qlLiborSwap(Trigger,$E57,ObjectOverwrite,Permanent,Currency,FixingType,$C57,Currency&amp;$D57,Discounting)</f>
        <v>GbpLiborSwapIsda51Y#0001</v>
      </c>
      <c r="G57" s="495" t="str">
        <f>_xll.ohRangeRetrieveError(F57)</f>
        <v/>
      </c>
      <c r="H57" s="86"/>
    </row>
    <row r="58" spans="2:8" s="494" customFormat="1" x14ac:dyDescent="0.2">
      <c r="B58" s="500"/>
      <c r="C58" s="499" t="s">
        <v>248</v>
      </c>
      <c r="D58" s="498" t="s">
        <v>87</v>
      </c>
      <c r="E58" s="497" t="str">
        <f t="shared" si="6"/>
        <v>GbpLiborSwapIsda52Y</v>
      </c>
      <c r="F58" s="496" t="str">
        <f>_xll.qlLiborSwap(Trigger,$E58,ObjectOverwrite,Permanent,Currency,FixingType,$C58,Currency&amp;$D58,Discounting)</f>
        <v>GbpLiborSwapIsda52Y#0001</v>
      </c>
      <c r="G58" s="495" t="str">
        <f>_xll.ohRangeRetrieveError(F58)</f>
        <v/>
      </c>
      <c r="H58" s="86"/>
    </row>
    <row r="59" spans="2:8" s="494" customFormat="1" x14ac:dyDescent="0.2">
      <c r="B59" s="500"/>
      <c r="C59" s="499" t="s">
        <v>247</v>
      </c>
      <c r="D59" s="498" t="s">
        <v>87</v>
      </c>
      <c r="E59" s="497" t="str">
        <f t="shared" si="6"/>
        <v>GbpLiborSwapIsda53Y</v>
      </c>
      <c r="F59" s="496" t="str">
        <f>_xll.qlLiborSwap(Trigger,$E59,ObjectOverwrite,Permanent,Currency,FixingType,$C59,Currency&amp;$D59,Discounting)</f>
        <v>GbpLiborSwapIsda53Y#0001</v>
      </c>
      <c r="G59" s="495" t="str">
        <f>_xll.ohRangeRetrieveError(F59)</f>
        <v/>
      </c>
      <c r="H59" s="86"/>
    </row>
    <row r="60" spans="2:8" s="494" customFormat="1" x14ac:dyDescent="0.2">
      <c r="B60" s="500"/>
      <c r="C60" s="499" t="s">
        <v>246</v>
      </c>
      <c r="D60" s="498" t="s">
        <v>87</v>
      </c>
      <c r="E60" s="497" t="str">
        <f t="shared" si="6"/>
        <v>GbpLiborSwapIsda54Y</v>
      </c>
      <c r="F60" s="496" t="str">
        <f>_xll.qlLiborSwap(Trigger,$E60,ObjectOverwrite,Permanent,Currency,FixingType,$C60,Currency&amp;$D60,Discounting)</f>
        <v>GbpLiborSwapIsda54Y#0001</v>
      </c>
      <c r="G60" s="495" t="str">
        <f>_xll.ohRangeRetrieveError(F60)</f>
        <v/>
      </c>
      <c r="H60" s="86"/>
    </row>
    <row r="61" spans="2:8" s="494" customFormat="1" x14ac:dyDescent="0.2">
      <c r="B61" s="500"/>
      <c r="C61" s="499" t="s">
        <v>245</v>
      </c>
      <c r="D61" s="498" t="s">
        <v>87</v>
      </c>
      <c r="E61" s="497" t="str">
        <f t="shared" si="6"/>
        <v>GbpLiborSwapIsda55Y</v>
      </c>
      <c r="F61" s="496" t="str">
        <f>_xll.qlLiborSwap(Trigger,$E61,ObjectOverwrite,Permanent,Currency,FixingType,$C61,Currency&amp;$D61,Discounting)</f>
        <v>GbpLiborSwapIsda55Y#0001</v>
      </c>
      <c r="G61" s="495" t="str">
        <f>_xll.ohRangeRetrieveError(F61)</f>
        <v/>
      </c>
      <c r="H61" s="86"/>
    </row>
    <row r="62" spans="2:8" s="494" customFormat="1" x14ac:dyDescent="0.2">
      <c r="B62" s="500"/>
      <c r="C62" s="499" t="s">
        <v>244</v>
      </c>
      <c r="D62" s="498" t="s">
        <v>87</v>
      </c>
      <c r="E62" s="497" t="str">
        <f t="shared" si="6"/>
        <v>GbpLiborSwapIsda56Y</v>
      </c>
      <c r="F62" s="496" t="str">
        <f>_xll.qlLiborSwap(Trigger,$E62,ObjectOverwrite,Permanent,Currency,FixingType,$C62,Currency&amp;$D62,Discounting)</f>
        <v>GbpLiborSwapIsda56Y#0001</v>
      </c>
      <c r="G62" s="495" t="str">
        <f>_xll.ohRangeRetrieveError(F62)</f>
        <v/>
      </c>
      <c r="H62" s="86"/>
    </row>
    <row r="63" spans="2:8" s="494" customFormat="1" x14ac:dyDescent="0.2">
      <c r="B63" s="500"/>
      <c r="C63" s="499" t="s">
        <v>243</v>
      </c>
      <c r="D63" s="498" t="s">
        <v>87</v>
      </c>
      <c r="E63" s="497" t="str">
        <f t="shared" si="6"/>
        <v>GbpLiborSwapIsda57Y</v>
      </c>
      <c r="F63" s="496" t="str">
        <f>_xll.qlLiborSwap(Trigger,$E63,ObjectOverwrite,Permanent,Currency,FixingType,$C63,Currency&amp;$D63,Discounting)</f>
        <v>GbpLiborSwapIsda57Y#0001</v>
      </c>
      <c r="G63" s="495" t="str">
        <f>_xll.ohRangeRetrieveError(F63)</f>
        <v/>
      </c>
      <c r="H63" s="86"/>
    </row>
    <row r="64" spans="2:8" s="494" customFormat="1" x14ac:dyDescent="0.2">
      <c r="B64" s="500"/>
      <c r="C64" s="499" t="s">
        <v>242</v>
      </c>
      <c r="D64" s="498" t="s">
        <v>87</v>
      </c>
      <c r="E64" s="497" t="str">
        <f t="shared" si="6"/>
        <v>GbpLiborSwapIsda58Y</v>
      </c>
      <c r="F64" s="496" t="str">
        <f>_xll.qlLiborSwap(Trigger,$E64,ObjectOverwrite,Permanent,Currency,FixingType,$C64,Currency&amp;$D64,Discounting)</f>
        <v>GbpLiborSwapIsda58Y#0001</v>
      </c>
      <c r="G64" s="495" t="str">
        <f>_xll.ohRangeRetrieveError(F64)</f>
        <v/>
      </c>
      <c r="H64" s="86"/>
    </row>
    <row r="65" spans="2:28" s="494" customFormat="1" x14ac:dyDescent="0.2">
      <c r="B65" s="500"/>
      <c r="C65" s="499" t="s">
        <v>241</v>
      </c>
      <c r="D65" s="498" t="s">
        <v>87</v>
      </c>
      <c r="E65" s="497" t="str">
        <f t="shared" si="6"/>
        <v>GbpLiborSwapIsda59Y</v>
      </c>
      <c r="F65" s="496" t="str">
        <f>_xll.qlLiborSwap(Trigger,$E65,ObjectOverwrite,Permanent,Currency,FixingType,$C65,Currency&amp;$D65,Discounting)</f>
        <v>GbpLiborSwapIsda59Y#0001</v>
      </c>
      <c r="G65" s="495" t="str">
        <f>_xll.ohRangeRetrieveError(F65)</f>
        <v/>
      </c>
      <c r="H65" s="86"/>
    </row>
    <row r="66" spans="2:28" s="494" customFormat="1" x14ac:dyDescent="0.2">
      <c r="B66" s="500"/>
      <c r="C66" s="499" t="s">
        <v>101</v>
      </c>
      <c r="D66" s="498" t="s">
        <v>87</v>
      </c>
      <c r="E66" s="497" t="str">
        <f t="shared" si="6"/>
        <v>GbpLiborSwapIsda60Y</v>
      </c>
      <c r="F66" s="496" t="str">
        <f>_xll.qlLiborSwap(Trigger,$E66,ObjectOverwrite,Permanent,Currency,FixingType,$C66,Currency&amp;$D66,Discounting)</f>
        <v>GbpLiborSwapIsda60Y#0001</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F5" sqref="F5"/>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04">
        <f>_xll.ohTrigger(F5:F42)</f>
        <v>1</v>
      </c>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obj_00541#0001</v>
      </c>
      <c r="T3" s="42"/>
      <c r="U3" s="42"/>
      <c r="V3" s="42"/>
      <c r="W3" s="42"/>
      <c r="X3" s="42"/>
      <c r="Y3" s="9"/>
      <c r="Z3" s="9"/>
      <c r="AA3" s="9"/>
      <c r="AB3" s="42"/>
      <c r="AC3" s="41">
        <f>_xll.ohTrigger(AC5:AC42)</f>
        <v>1</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GBP1L6L6M_Quote#0001</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GBP1L6L1Y_Quote#0001</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GBP1L6L15M_Quote#0001</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GBP1L6L18M_Quote#0001</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GBP1L6L21M_Quote#0001</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GBP1L6L2Y_Quote#0001</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GBP1L6L3Y_Quote#0001</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GBP1L6L4Y_Quote#0001</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GBP1L6L5Y_Quote#0001</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GBP1L6L6Y_Quote#0001</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GBP1L6L7Y_Quote#0001</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GBP1L6L8Y_Quote#0001</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GBP1L6L9Y_Quote#0001</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GBP1L6L10Y_Quote#0001</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GBP1L6L11Y_Quote#0001</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GBP1L6L12Y_Quote#0001</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GBP1L6L13Y_Quote#0001</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GBP1L6L14Y_Quote#0001</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GBP1L6L15Y_Quote#0001</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GBP1L6L16Y_Quote#0001</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GBP1L6L17Y_Quote#0001</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GBP1L6L18Y_Quote#0001</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GBP1L6L19Y_Quote#0001</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GBP1L6L20Y_Quote#0001</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GBP1L6L21Y_Quote#0001</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GBP1L6L22Y_Quote#0001</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GBP1L6L23Y_Quote#0001</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GBP1L6L24Y_Quote#0001</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GBP1L6L25Y_Quote#0001</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GBP1L6L26Y_Quote#0001</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GBP1L6L27Y_Quote#0001</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GBP1L6L28Y_Quote#0001</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GBP1L6L29Y_Quote#0001</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GBP1L6L30Y_Quote#0001</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GBP1L6L35Y_Quote#0001</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GBP1L6L40Y_Quote#0001</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GBP1L6L50Y_Quote#0001</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GBP1L6L60Y_Quote#0001</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F5" sqref="F5"/>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06">
        <f>_xll.ohTrigger(F5:F42)</f>
        <v>1</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obj_0053f#0001</v>
      </c>
      <c r="T3" s="42"/>
      <c r="U3" s="42"/>
      <c r="V3" s="42"/>
      <c r="W3" s="42"/>
      <c r="X3" s="42"/>
      <c r="Y3" s="9"/>
      <c r="Z3" s="9"/>
      <c r="AA3" s="9"/>
      <c r="AB3" s="42"/>
      <c r="AC3" s="41">
        <f>_xll.ohTrigger(AC5:AC42)</f>
        <v>1</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GBP3L6L6M_Quote#0001</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GBP3L6L1Y_Quote#0001</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GBP3L6L15M_Quote#0001</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GBP3L6L18M_Quote#0001</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GBP3L6L21M_Quote#0001</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GBP3L6L2Y_Quote#0001</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GBP3L6L3Y_Quote#0001</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GBP3L6L4Y_Quote#0001</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GBP3L6L5Y_Quote#0001</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GBP3L6L6Y_Quote#0001</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GBP3L6L7Y_Quote#0001</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GBP3L6L8Y_Quote#0001</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GBP3L6L9Y_Quote#0001</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GBP3L6L10Y_Quote#0001</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GBP3L6L11Y_Quote#0001</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GBP3L6L12Y_Quote#0001</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GBP3L6L13Y_Quote#0001</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GBP3L6L14Y_Quote#0001</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GBP3L6L15Y_Quote#0001</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GBP3L6L16Y_Quote#0001</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GBP3L6L17Y_Quote#0001</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GBP3L6L18Y_Quote#0001</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GBP3L6L19Y_Quote#0001</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GBP3L6L20Y_Quote#0001</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GBP3L6L21Y_Quote#0001</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GBP3L6L22Y_Quote#0001</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GBP3L6L23Y_Quote#0001</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GBP3L6L24Y_Quote#0001</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GBP3L6L25Y_Quote#0001</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GBP3L6L26Y_Quote#0001</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GBP3L6L27Y_Quote#0001</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GBP3L6L28Y_Quote#0001</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GBP3L6L29Y_Quote#0001</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GBP3L6L30Y_Quote#0001</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GBP3L6L35Y_Quote#0001</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GBP3L6L40Y_Quote#0001</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GBP3L6L50Y_Quote#0001</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GBP3L6L60Y_Quote#0001</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F2" sqref="F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F2" s="1906">
        <f>_xll.ohTrigger(F5:F42)</f>
        <v>1</v>
      </c>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obj_00540#0001</v>
      </c>
      <c r="T3" s="42"/>
      <c r="U3" s="42"/>
      <c r="V3" s="42"/>
      <c r="W3" s="42"/>
      <c r="X3" s="42"/>
      <c r="Y3" s="9"/>
      <c r="Z3" s="9"/>
      <c r="AA3" s="9"/>
      <c r="AB3" s="42"/>
      <c r="AC3" s="41">
        <f>_xll.ohTrigger(AC5:AC42)</f>
        <v>1</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GBP6L12L6M_Quote#0001</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GBP6L12L1Y_Quote#0001</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GBP6L12L15M_Quote#0001</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GBP6L12L18M_Quote#0001</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GBP6L12L21M_Quote#0001</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GBP6L12L2Y_Quote#0001</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GBP6L12L3Y_Quote#0001</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GBP6L12L4Y_Quote#0001</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GBP6L12L5Y_Quote#0001</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GBP6L12L6Y_Quote#0001</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GBP6L12L7Y_Quote#0001</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GBP6L12L8Y_Quote#0001</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GBP6L12L9Y_Quote#0001</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GBP6L12L10Y_Quote#0001</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GBP6L12L11Y_Quote#0001</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GBP6L12L12Y_Quote#0001</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GBP6L12L13Y_Quote#0001</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GBP6L12L14Y_Quote#0001</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GBP6L12L15Y_Quote#0001</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GBP6L12L16Y_Quote#0001</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GBP6L12L17Y_Quote#0001</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GBP6L12L18Y_Quote#0001</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GBP6L12L19Y_Quote#0001</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GBP6L12L20Y_Quote#0001</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GBP6L12L21Y_Quote#0001</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GBP6L12L22Y_Quote#0001</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GBP6L12L23Y_Quote#0001</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GBP6L12L24Y_Quote#0001</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GBP6L12L25Y_Quote#0001</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GBP6L12L26Y_Quote#0001</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GBP6L12L27Y_Quote#0001</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GBP6L12L28Y_Quote#0001</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GBP6L12L29Y_Quote#0001</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GBP6L12L30Y_Quote#0001</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GBP6L12L35Y_Quote#0001</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GBP6L12L40Y_Quote#0001</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GBP6L12L50Y_Quote#0001</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GBP6L12L60Y_Quote#0001</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election activeCell="D5" sqref="D5"/>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D2" s="1897">
        <f>_xll.ohTrigger(D5:D22)</f>
        <v>1</v>
      </c>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1</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GBPOND_Quote#0001</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GBPTND_Quote#0001</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GBPSND_Quote#0001</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GBPSWD_Quote#0001</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GBP2WD_Quote#0001</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GBP3WD_Quote#0001</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GBP1MD_Quote#0001</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GBP2MD_Quote#0001</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GBP3MD_Quote#0001</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GBP4MD_Quote#0001</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GBP5MD_Quote#0001</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GBP6MD_Quote#0001</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GBP7MD_Quote#0001</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GBP8MD_Quote#0001</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GBP9MD_Quote#0001</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GBP10MD_Quote#0001</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GBP11MD_Quote#0001</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GBP1YD_Quote#0001</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E5" sqref="E5"/>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1899">
        <f>_xll.ohTrigger(E5:E50)</f>
        <v>1</v>
      </c>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1</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GBP1x4F_Quote#0001</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GBP2x5F_Quote#0001</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GBP3x6F_Quote#0001</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GBP4x7F_Quote#0001</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GBP5x8F_Quote#0001</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GBP6x9F_Quote#0001</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GBP7x10F_Quote#0001</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GBP8x11F_Quote#0001</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GBP9x12F_Quote#0001</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GBP10x13F_Quote#0001</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GBP11x14F_Quote#0001</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GBP12x15F_Quote#0001</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GBP1x7F_Quote#0001</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GBP2x8F_Quote#0001</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GBP3x9F_Quote#0001</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GBP4x10F_Quote#0001</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GBP5x11F_Quote#0001</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GBP6x12F_Quote#0001</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GBP7x13F_Quote#0001</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GBP8x14F_Quote#0001</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GBP9x15F_Quote#0001</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GBP10x16F_Quote#0001</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GBP11x17F_Quote#0001</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GBP12x18F_Quote#0001</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GBP13x19F_Quote#0001</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GBP14x20F_Quote#0001</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GBP15x21F_Quote#0001</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GBP16x22F_Quote#0001</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GBP17x23F_Quote#0001</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GBP18x24F_Quote#0001</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GBP1x13F_Quote#0001</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GBP2x14F_Quote#0001</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GBP3x15F_Quote#0001</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GBP4x16F_Quote#0001</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GBP5x17F_Quote#0001</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GBP6x18F_Quote#0001</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GBP7x19F_Quote#0001</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GBP8x20F_Quote#0001</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GBP9x21F_Quote#0001</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GBP10x22F_Quote#0001</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GBP11x23F_Quote#0001</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GBP12x24F_Quote#0001</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GBP15x27F_Quote#0001</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GBP18x30F_Quote#0001</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GBP21x33F_Quote#0001</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GBP24x36F_Quote#0001</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1</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GBPFUT1MN5_Quote#0001</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GBPFUT1MQ5_Quote#0001</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GBPFUT1MU5_Quote#0001</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GBPFUT1MV5_Quote#0001</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GBPFUT1MX5_Quote#0001</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GBPFUT1MZ5_Quote#0001</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GBPFUT1MF6_Quote#0001</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GBPFUT1MG6_Quote#0001</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GBPFUT1MH6_Quote#0001</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GBPFUT1MJ6_Quote#0001</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GBPFUT1MK6_Quote#0001</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GBPFUT1MM6_Quote#0001</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GBPFUT1MN6_Quote#0001</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GBPFUT1MQ6_Quote#0001</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GBPFUT1MU6_Quote#0001</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GBPFUT1MV6_Quote#0001</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GBPFUT1MX6_Quote#0001</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GBPFUT1MZ6_Quote#0001</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GBPFUT1MF7_Quote#0001</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GBPFUT1MG7_Quote#0001</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GBPFUT1MH7_Quote#0001</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GBPFUT1MJ7_Quote#0001</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GBPFUT1MK7_Quote#0001</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GBPFUT1MM7_Quote#0001</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GBPFUT1MN7_Quote#0001</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GBPFUT1MQ7_Quote#0001</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GBPFUT1MU7_Quote#0001</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GBPFUT1MV7_Quote#0001</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GBPFUT1MX7_Quote#0001</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GBPFUT1MZ7_Quote#0001</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GBPFUT1MF8_Quote#0001</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GBPFUT1MG8_Quote#0001</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GBPFUT1MH8_Quote#0001</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GBPFUT1MJ8_Quote#0001</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GBPFUT1MK8_Quote#0001</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GBPFUT1MM8_Quote#0001</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GBPFUT1MN8_Quote#0001</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GBPFUT1MQ8_Quote#0001</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GBPFUT1MU8_Quote#0001</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GBPFUT1MV8_Quote#0001</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GBPFUT1MX8_Quote#0001</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GBPFUT1MZ8_Quote#0001</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GBPFUT1MF9_Quote#0001</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GBPFUT1MG9_Quote#0001</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GBPFUT1MH9_Quote#0001</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GBPFUT1MJ9_Quote#0001</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GBPFUT1MK9_Quote#0001</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GBPFUT1MM9_Quote#0001</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GBPFUT1MN9_Quote#0001</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GBPFUT1MQ9_Quote#0001</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GBPFUT1MU9_Quote#0001</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GBPFUT1MV9_Quote#0001</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GBPFUT1MX9_Quote#0001</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GBPFUT1MZ9_Quote#0001</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GBPFUT1MF0_Quote#0001</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GBPFUT1MG0_Quote#0001</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GBPFUT1MH0_Quote#0001</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GBPFUT1MJ0_Quote#0001</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GBPFUT1MK0_Quote#0001</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GBPFUT1MM0_Quote#0001</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GBPFUT1MN0_Quote#0001</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GBPFUT1MQ0_Quote#0001</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GBPFUT1MU0_Quote#0001</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GBPFUT1MV0_Quote#0001</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GBPFUT1MX0_Quote#0001</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GBPFUT1MZ0_Quote#0001</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GBPFUT1MF1_Quote#0001</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GBPFUT1MG1_Quote#0001</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GBPFUT1MH1_Quote#0001</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GBPFUT1MJ1_Quote#0001</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GBPFUT1MK1_Quote#0001</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GBPFUT1MM1_Quote#0001</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GBPFUT1MN1_Quote#0001</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GBPFUT1MQ1_Quote#0001</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GBPFUT1MU1_Quote#0001</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GBPFUT1MV1_Quote#0001</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GBPFUT1MX1_Quote#0001</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GBPFUT1MZ1_Quote#0001</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GBPFUT1MF2_Quote#0001</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GBPFUT1MG2_Quote#0001</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GBPFUT1MH2_Quote#0001</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GBPFUT1MJ2_Quote#0001</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GBPFUT1MK2_Quote#0001</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GBPFUT1MM2_Quote#0001</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GBPFUT1MN2_Quote#0001</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GBPFUT1MQ2_Quote#0001</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GBPFUT1MU2_Quote#0001</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GBPFUT1MV2_Quote#0001</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GBPFUT1MX2_Quote#0001</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GBPFUT1MZ2_Quote#0001</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GBPFUT1MF3_Quote#0001</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GBPFUT1MG3_Quote#0001</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GBPFUT1MH3_Quote#0001</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GBPFUT1MJ3_Quote#0001</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GBPFUT1MK3_Quote#0001</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GBPFUT1MM3_Quote#0001</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GBPFUT1MN3_Quote#0001</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GBPFUT1MQ3_Quote#0001</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GBPFUT1MU3_Quote#0001</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GBPFUT1MV3_Quote#0001</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GBPFUT1MX3_Quote#0001</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GBPFUT1MZ3_Quote#0001</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GBPFUT1MF4_Quote#0001</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GBPFUT1MG4_Quote#0001</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GBPFUT1MH4_Quote#0001</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GBPFUT1MJ4_Quote#0001</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GBPFUT1MK4_Quote#0001</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GBPFUT1MM4_Quote#0001</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GBPFUT1MN4_Quote#0001</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GBPFUT1MQ4_Quote#0001</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GBPFUT1MU4_Quote#0001</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GBPFUT1MV4_Quote#0001</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GBPFUT1MX4_Quote#0001</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GBPFUT1MZ4_Quote#0001</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GBPFUT1MF5_Quote#0001</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GBPFUT1MG5_Quote#0001</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GBPFUT1MH5_Quote#0001</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GBPFUT1MJ5_Quote#0001</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GBPFUT1MK5_Quote#0001</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GBPFUT1MM5_Quote#0001</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F7" sqref="F7"/>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F2" s="1897">
        <f>_xll.ohTrigger(F7:F48)</f>
        <v>1</v>
      </c>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GBPHW_Volatility_Quote#0001</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GBPHW_MeanReversion_Quote#0001</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GbpLibor3M#0001</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1</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GBPFUT3MN5_Quote#0001</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GBPFUT3MN5ConvAdj_Quote#0001</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GBPFUT3MQ5_Quote#0001</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GBPFUT3MQ5ConvAdj_Quote#0001</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GBPFUT3MU5_Quote#0001</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GBPFUT3MU5ConvAdj_Quote#0001</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GBPFUT3MV5_Quote#0001</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GBPFUT3MV5ConvAdj_Quote#0001</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GBPFUT3MX5_Quote#0001</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GBPFUT3MX5ConvAdj_Quote#0001</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GBPFUT3MZ5_Quote#0001</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GBPFUT3MZ5ConvAdj_Quote#0001</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GBPFUT3MF6_Quote#0001</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GBPFUT3MF6ConvAdj_Quote#0001</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GBPFUT3MG6_Quote#0001</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GBPFUT3MG6ConvAdj_Quote#0001</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GBPFUT3MH6_Quote#0001</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GBPFUT3MH6ConvAdj_Quote#0001</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GBPFUT3MJ6_Quote#0001</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GBPFUT3MJ6ConvAdj_Quote#0001</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GBPFUT3MK6_Quote#0001</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GBPFUT3MK6ConvAdj_Quote#0001</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GBPFUT3MM6_Quote#0001</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GBPFUT3MM6ConvAdj_Quote#0001</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GBPFUT3MU6_Quote#0001</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GBPFUT3MU6ConvAdj_Quote#0001</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GBPFUT3MZ6_Quote#0001</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GBPFUT3MZ6ConvAdj_Quote#0001</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GBPFUT3MH7_Quote#0001</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GBPFUT3MH7ConvAdj_Quote#0001</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GBPFUT3MM7_Quote#0001</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GBPFUT3MM7ConvAdj_Quote#0001</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GBPFUT3MU7_Quote#0001</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GBPFUT3MU7ConvAdj_Quote#0001</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GBPFUT3MZ7_Quote#0001</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GBPFUT3MZ7ConvAdj_Quote#0001</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GBPFUT3MH8_Quote#0001</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GBPFUT3MH8ConvAdj_Quote#0001</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GBPFUT3MM8_Quote#0001</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GBPFUT3MM8ConvAdj_Quote#0001</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GBPFUT3MU8_Quote#0001</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GBPFUT3MU8ConvAdj_Quote#0001</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GBPFUT3MZ8_Quote#0001</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GBPFUT3MZ8ConvAdj_Quote#0001</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GBPFUT3MH9_Quote#0001</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GBPFUT3MH9ConvAdj_Quote#0001</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GBPFUT3MM9_Quote#0001</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GBPFUT3MM9ConvAdj_Quote#0001</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GBPFUT3MU9_Quote#0001</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GBPFUT3MU9ConvAdj_Quote#0001</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GBPFUT3MZ9_Quote#0001</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GBPFUT3MZ9ConvAdj_Quote#0001</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GBPFUT3MH0_Quote#0001</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GBPFUT3MH0ConvAdj_Quote#0001</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GBPFUT3MM0_Quote#0001</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GBPFUT3MM0ConvAdj_Quote#0001</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GBPFUT3MU0_Quote#0001</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GBPFUT3MU0ConvAdj_Quote#0001</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GBPFUT3MZ0_Quote#0001</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GBPFUT3MZ0ConvAdj_Quote#0001</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GBPFUT3MH1_Quote#0001</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GBPFUT3MH1ConvAdj_Quote#0001</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GBPFUT3MM1_Quote#0001</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GBPFUT3MM1ConvAdj_Quote#0001</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GBPFUT3MU1_Quote#0001</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GBPFUT3MU1ConvAdj_Quote#0001</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GBPFUT3MZ1_Quote#0001</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GBPFUT3MZ1ConvAdj_Quote#0001</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GBPFUT3MH2_Quote#0001</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GBPFUT3MH2ConvAdj_Quote#0001</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GBPFUT3MM2_Quote#0001</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GBPFUT3MM2ConvAdj_Quote#0001</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GBPFUT3MU2_Quote#0001</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GBPFUT3MU2ConvAdj_Quote#0001</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GBPFUT3MZ2_Quote#0001</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GBPFUT3MZ2ConvAdj_Quote#0001</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GBPFUT3MH3_Quote#0001</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GBPFUT3MH3ConvAdj_Quote#0001</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GBPFUT3MM3_Quote#0001</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GBPFUT3MM3ConvAdj_Quote#0001</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GBPFUT3MU3_Quote#0001</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GBPFUT3MU3ConvAdj_Quote#0001</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GBPFUT3MZ3_Quote#0001</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GBPFUT3MZ3ConvAdj_Quote#0001</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GBPIMMFRA6MN5_Quote#0001</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GBPIMMFRA6MQ5_Quote#0001</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1</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GBPIMMFRA6MU5_Quote#0001</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GBPIMMFRA6MV5_Quote#0001</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GBPIMMFRA6MX5_Quote#0001</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GBPIMMFRA6MZ5_Quote#0001</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GBPIMMFRA6MF6_Quote#0001</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GBPIMMFRA6MG6_Quote#0001</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GBPIMMFRA6MH6_Quote#0001</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GBPIMMFRA6MJ6_Quote#0001</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GBPIMMFRA6MK6_Quote#0001</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GBPIMMFRA6MM6_Quote#0001</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GBPIMMFRA6MN6_Quote#0001</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GBPIMMFRA6MQ6_Quote#0001</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GBPIMMFRA6MU6_Quote#0001</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GBPIMMFRA6MV6_Quote#0001</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GBPIMMFRA6MX6_Quote#0001</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GBPIMMFRA6MZ6_Quote#0001</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GBPIMMFRA6MF7_Quote#0001</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GBPIMMFRA6MG7_Quote#0001</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GBPIMMFRA6MH7_Quote#0001</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GBPIMMFRA6MJ7_Quote#0001</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GBPIMMFRA6MK7_Quote#0001</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GBPIMMFRA6MM7_Quote#0001</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GBPIMMFRA6MN7_Quote#0001</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GBPIMMFRA6MQ7_Quote#0001</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GBPIMMFRA6MU7_Quote#0001</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GBPIMMFRA6MV7_Quote#0001</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GBPIMMFRA6MX7_Quote#0001</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GBPIMMFRA6MZ7_Quote#0001</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GBPIMMFRA6MF8_Quote#0001</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GBPIMMFRA6MG8_Quote#0001</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GBPIMMFRA6MH8_Quote#0001</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GBPIMMFRA6MJ8_Quote#0001</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GBPIMMFRA6MK8_Quote#0001</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GBPIMMFRA6MM8_Quote#0001</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GBPIMMFRA6MN8_Quote#0001</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GBPIMMFRA6MQ8_Quote#0001</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GBPIMMFRA6MU8_Quote#0001</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GBPIMMFRA6MV8_Quote#0001</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GBPIMMFRA6MX8_Quote#0001</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GBPIMMFRA6MZ8_Quote#0001</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GBPIMMFRA6MF9_Quote#0001</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GBPIMMFRA6MG9_Quote#0001</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GBPIMMFRA6MH9_Quote#0001</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GBPIMMFRA6MJ9_Quote#0001</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GBPIMMFRA6MK9_Quote#0001</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GBPIMMFRA6MM9_Quote#0001</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GBPIMMFRA6MN9_Quote#0001</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GBPIMMFRA6MQ9_Quote#0001</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GBPIMMFRA6MU9_Quote#0001</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GBPIMMFRA6MV9_Quote#0001</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GBPIMMFRA6MX9_Quote#0001</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GBPIMMFRA6MZ9_Quote#0001</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GBPIMMFRA6MF0_Quote#0001</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GBPIMMFRA6MG0_Quote#0001</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GBPIMMFRA6MH0_Quote#0001</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GBPIMMFRA6MJ0_Quote#0001</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GBPIMMFRA6MK0_Quote#0001</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GBPIMMFRA6MM0_Quote#0001</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GBPIMMFRA6MN0_Quote#0001</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GBPIMMFRA6MQ0_Quote#0001</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GBPIMMFRA6MU0_Quote#0001</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GBPIMMFRA6MV0_Quote#0001</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GBPIMMFRA6MX0_Quote#0001</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GBPIMMFRA6MZ0_Quote#0001</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GBPIMMFRA6MF1_Quote#0001</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GBPIMMFRA6MG1_Quote#0001</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GBPIMMFRA6MH1_Quote#0001</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GBPIMMFRA6MJ1_Quote#0001</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GBPIMMFRA6MK1_Quote#0001</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GBPIMMFRA6MM1_Quote#0001</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GBPIMMFRA6MN1_Quote#0001</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GBPIMMFRA6MQ1_Quote#0001</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GBPIMMFRA6MU1_Quote#0001</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GBPIMMFRA6MV1_Quote#0001</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GBPIMMFRA6MX1_Quote#0001</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GBPIMMFRA6MZ1_Quote#0001</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GBPIMMFRA6MF2_Quote#0001</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GBPIMMFRA6MG2_Quote#0001</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GBPIMMFRA6MH2_Quote#0001</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GBPIMMFRA6MJ2_Quote#0001</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GBPIMMFRA6MK2_Quote#0001</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GBPIMMFRA6MM2_Quote#0001</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GBPIMMFRA6MN2_Quote#0001</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GBPIMMFRA6MQ2_Quote#0001</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GBPIMMFRA6MU2_Quote#0001</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GBPIMMFRA6MV2_Quote#0001</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GBPIMMFRA6MX2_Quote#0001</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GBPIMMFRA6MZ2_Quote#0001</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GBPIMMFRA6MF3_Quote#0001</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GBPIMMFRA6MG3_Quote#0001</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GBPIMMFRA6MH3_Quote#0001</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GBPIMMFRA6MJ3_Quote#0001</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GBPIMMFRA6MK3_Quote#0001</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GBPIMMFRA6MM3_Quote#0001</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GBPIMMFRA6MN3_Quote#0001</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GBPIMMFRA6MQ3_Quote#0001</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GBPIMMFRA6MU3_Quote#0001</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GBPIMMFRA6MV3_Quote#0001</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GBPIMMFRA6MX3_Quote#0001</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GBPIMMFRA6MZ3_Quote#0001</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GBPIMMFRA6MF4_Quote#0001</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GBPIMMFRA6MG4_Quote#0001</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GBPIMMFRA6MH4_Quote#0001</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GBPIMMFRA6MJ4_Quote#0001</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GBPIMMFRA6MK4_Quote#0001</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GBPIMMFRA6MM4_Quote#0001</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GBPIMMFRA6MN4_Quote#0001</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GBPIMMFRA6MQ4_Quote#0001</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GBPIMMFRA6MU4_Quote#0001</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GBPIMMFRA6MV4_Quote#0001</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GBPIMMFRA6MX4_Quote#0001</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GBPIMMFRA6MZ4_Quote#0001</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GBPIMMFRA6MF5_Quote#0001</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GBPIMMFRA6MG5_Quote#0001</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GBPIMMFRA6MH5_Quote#0001</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GBPIMMFRA6MJ5_Quote#0001</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GBPIMMFRA6MK5_Quote#0001</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GBPIMMFRA6MM5_Quote#0001</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1</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41" t="s">
        <v>178</v>
      </c>
      <c r="L4" s="1942"/>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GBPHW_Volatility_Quote#0001</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GBPHW_MeanReversion_Quote#0001</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F5" sqref="F5"/>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1899">
        <f>_xll.ohTrigger(F5:F77)</f>
        <v>1</v>
      </c>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1</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GBPSWOIS_Quote#0001</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GBP2WOIS_Quote#0001</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GBP3WOIS_Quote#0001</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GBP1MOIS_Quote#0001</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GBP2MOIS_Quote#0001</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GBP3MOIS_Quote#0001</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GBP4MOIS_Quote#0001</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GBP5MOIS_Quote#0001</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GBP6MOIS_Quote#0001</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GBP7MOIS_Quote#0001</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GBP8MOIS_Quote#0001</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GBP9MOIS_Quote#0001</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GBP10MOIS_Quote#0001</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GBP11MOIS_Quote#0001</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GBP1YOIS_Quote#0001</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GBP15MOIS_Quote#0001</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GBP18MOIS_Quote#0001</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GBP21MOIS_Quote#0001</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GBP2YOIS_Quote#0001</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GBP3YOIS_Quote#0001</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GBP4YOIS_Quote#0001</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GBP5YOIS_Quote#0001</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GBP6YOIS_Quote#0001</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GBP7YOIS_Quote#0001</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GBP8YOIS_Quote#0001</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GBP9YOIS_Quote#0001</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GBP10YOIS_Quote#0001</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GBP11YOIS_Quote#0001</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GBP12YOIS_Quote#0001</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GBP15YOIS_Quote#0001</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GBP20YOIS_Quote#0001</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GBP25YOIS_Quote#0001</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GBP30YOIS_Quote#0001</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GBP40YOIS_Quote#0001</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GBP50YOIS_Quote#0001</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GBP60YOIS_Quote#0001</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GBPMPCJAN11OIS_Quote#0001</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GBPMPCFEB11OIS_Quote#0001</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GBPMPCMAR11OIS_Quote#0001</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GBPMPCAPR11OIS_Quote#0001</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GBPMPCMAY11OIS_Quote#0001</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GBPMPCJUN11OIS_Quote#0001</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GBPMPCJUL11OIS_Quote#0001</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GBPMPCAUG11OIS_Quote#0001</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GBPMPCSEP11OIS_Quote#0001</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GBPMPCOCT11OIS_Quote#0001</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GBPMPCNOV11OIS_Quote#0001</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GBPMPCDEC11OIS_Quote#0001</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GBPMPCJAN12OIS_Quote#0001</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GBPMPCFEB12OIS_Quote#0001</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GBPMPCMAR12OIS_Quote#0001</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GBPMPCAPR12OIS_Quote#0001</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GBPMPCMAY12OIS_Quote#0001</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GBPMPCJUN12OIS_Quote#0001</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GBPMPCJUL12OIS_Quote#0001</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GBPMPCAUG12OIS_Quote#0001</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GBPMPCSEP12OIS_Quote#0001</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GBPMPCOCT12OIS_Quote#0001</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GBPMPCNOV12OIS_Quote#0001</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GBPMPCDEC12OIS_Quote#0001</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5" sqref="F5"/>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F1" s="1903">
        <f>_xll.ohTrigger(F5:F15)</f>
        <v>1</v>
      </c>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1</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GBP2X1S_Quote#0001</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GBP3X1S_Quote#0001</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GBP4X1S_Quote#0001</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GBP5X1S_Quote#0001</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GBP6X1S_Quote#0001</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GBP7X1S_Quote#0001</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GBP8X1S_Quote#0001</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GBP9X1S_Quote#0001</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GBP10X1S_Quote#0001</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GBP11X1S_Quote#0001</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GBP12X1S_Quote#0001</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election activeCell="F5" sqref="F5"/>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1</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GBP1S12_Quote#0001</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GBP2S12_Quote#0001</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GBP3S12_Quote#0001</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GBP4S12_Quote#0001</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GBP1S24_Quote#0001</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GBP2S24_Quote#0001</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GBP1S36_Quote#0001</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1905">
        <f>_xll.ohTrigger(F5:F43)</f>
        <v>1</v>
      </c>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1</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GBPSM3L6M_Quote#0001</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GBPSM3L9M_Quote#0001</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GBPSM3L1Y_Quote#0001</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GBPSM3L15M_Quote#0001</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GBPSM3L18M_Quote#0001</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GBPSM3L21M_Quote#0001</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GBPSM3L2Y_Quote#0001</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GBPSM3L3Y_Quote#0001</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GBPSM3L4Y_Quote#0001</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GBPSM3L5Y_Quote#0001</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GBPSM3L6Y_Quote#0001</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GBPSM3L7Y_Quote#0001</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GBPSM3L8Y_Quote#0001</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GBPSM3L9Y_Quote#0001</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GBPSM3L10Y_Quote#0001</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GBPSM3L11Y_Quote#0001</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GBPSM3L12Y_Quote#0001</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GBPSM3L13Y_Quote#0001</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GBPSM3L14Y_Quote#0001</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GBPSM3L15Y_Quote#0001</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GBPSM3L16Y_Quote#0001</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GBPSM3L17Y_Quote#0001</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GBPSM3L18Y_Quote#0001</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GBPSM3L19Y_Quote#0001</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GBPSM3L20Y_Quote#0001</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GBPSM3L21Y_Quote#0001</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GBPSM3L22Y_Quote#0001</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GBPSM3L23Y_Quote#0001</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GBPSM3L24Y_Quote#0001</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GBPSM3L25Y_Quote#0001</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GBPSM3L26Y_Quote#0001</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GBPSM3L27Y_Quote#0001</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GBPSM3L28Y_Quote#0001</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GBPSM3L29Y_Quote#0001</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GBPSM3L30Y_Quote#0001</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GBPSM3L35Y_Quote#0001</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GBPSM3L40Y_Quote#0001</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GBPSM3L50Y_Quote#0001</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GBPSM3L60Y_Quote#0001</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1</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GBPAM3L6M_Quote#0001</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GBPAM3L9M_Quote#0001</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GBPAM3L1Y_Quote#0001</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GBPAM3L15M_Quote#0001</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GBPAM3L18M_Quote#0001</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GBPAM3L21M_Quote#0001</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GBPAM3L2Y_Quote#0001</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GBPAM3L3Y_Quote#0001</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GBPAM3L4Y_Quote#0001</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GBPAM3L5Y_Quote#0001</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GBPAM3L6Y_Quote#0001</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GBPAM3L7Y_Quote#0001</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GBPAM3L8Y_Quote#0001</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GBPAM3L9Y_Quote#0001</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GBPAM3L10Y_Quote#0001</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GBPAM3L11Y_Quote#0001</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GBPAM3L12Y_Quote#0001</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GBPAM3L13Y_Quote#0001</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GBPAM3L14Y_Quote#0001</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GBPAM3L15Y_Quote#0001</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GBPAM3L16Y_Quote#0001</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GBPAM3L17Y_Quote#0001</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GBPAM3L18Y_Quote#0001</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GBPAM3L19Y_Quote#0001</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GBPAM3L20Y_Quote#0001</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GBPAM3L21Y_Quote#0001</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GBPAM3L22Y_Quote#0001</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GBPAM3L23Y_Quote#0001</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GBPAM3L24Y_Quote#0001</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GBPAM3L25Y_Quote#0001</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GBPAM3L26Y_Quote#0001</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GBPAM3L27Y_Quote#0001</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GBPAM3L28Y_Quote#0001</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GBPAM3L29Y_Quote#0001</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GBPAM3L30Y_Quote#0001</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GBPAM3L35Y_Quote#0001</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GBPAM3L40Y_Quote#0001</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GBPAM3L50Y_Quote#0001</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GBPAM3L60Y_Quote#0001</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F5" sqref="F5"/>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00">
        <f>_xll.ohTrigger(F5:F43)</f>
        <v>1</v>
      </c>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1</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GBPSB6L6M_Quote#0001</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GBPSB6L9M_Quote#0001</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GBPSB6L1Y_Quote#0001</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GBPSB6L15M_Quote#0001</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GBPSB6L18M_Quote#0001</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GBPSB6L21M_Quote#0001</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GBPSB6L2Y_Quote#0001</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GBPSB6L3Y_Quote#0001</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GBPSB6L4Y_Quote#0001</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GBPSB6L5Y_Quote#0001</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GBPSB6L6Y_Quote#0001</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GBPSB6L7Y_Quote#0001</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GBPSB6L8Y_Quote#0001</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GBPSB6L9Y_Quote#0001</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GBPSB6L10Y_Quote#0001</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GBPSB6L11Y_Quote#0001</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GBPSB6L12Y_Quote#0001</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GBPSB6L13Y_Quote#0001</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GBPSB6L14Y_Quote#0001</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GBPSB6L15Y_Quote#0001</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GBPSB6L16Y_Quote#0001</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GBPSB6L17Y_Quote#0001</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GBPSB6L18Y_Quote#0001</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GBPSB6L19Y_Quote#0001</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GBPSB6L20Y_Quote#0001</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GBPSB6L21Y_Quote#0001</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GBPSB6L22Y_Quote#0001</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GBPSB6L23Y_Quote#0001</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GBPSB6L24Y_Quote#0001</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GBPSB6L25Y_Quote#0001</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GBPSB6L26Y_Quote#0001</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GBPSB6L27Y_Quote#0001</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GBPSB6L28Y_Quote#0001</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GBPSB6L29Y_Quote#0001</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GBPSB6L30Y_Quote#0001</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GBPSB6L35Y_Quote#0001</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GBPSB6L40Y_Quote#0001</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GBPSB6L50Y_Quote#0001</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GBPSB6L60Y_Quote#0001</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37"/>
  <sheetViews>
    <sheetView workbookViewId="0">
      <selection activeCell="K4" sqref="K4"/>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2" ht="12" thickBot="1" x14ac:dyDescent="0.25">
      <c r="A1" s="191" t="s">
        <v>131</v>
      </c>
      <c r="B1" s="48"/>
      <c r="C1" s="48"/>
      <c r="D1" s="48"/>
      <c r="E1" s="48"/>
      <c r="F1" s="48"/>
      <c r="G1" s="48"/>
      <c r="H1" s="48"/>
      <c r="I1" s="48"/>
      <c r="J1" s="48"/>
      <c r="K1" s="48"/>
      <c r="L1" s="190"/>
      <c r="M1" s="47"/>
    </row>
    <row r="2" spans="1:22"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2"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3" t="str">
        <f>IF(F3=0,_xll.qlSimpleQuote(Trigger,0),Currency&amp;$F3&amp;$G3&amp;$B3&amp;QuoteSuffix)</f>
        <v>0#0001</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c r="V3" s="1909">
        <f>_xll.ohTrigger('General Settings_MKT'!Trigger,LiborSwapIsda_MKT!Trigger2)</f>
        <v>1</v>
      </c>
    </row>
    <row r="4" spans="1:22" x14ac:dyDescent="0.2">
      <c r="A4" s="15"/>
      <c r="B4" s="194" t="s">
        <v>63</v>
      </c>
      <c r="C4" s="173" t="str">
        <f t="shared" si="0"/>
        <v>SB</v>
      </c>
      <c r="D4" s="173" t="str">
        <f t="shared" si="1"/>
        <v>6L</v>
      </c>
      <c r="E4" s="173" t="str">
        <f t="shared" si="2"/>
        <v>1w</v>
      </c>
      <c r="F4" s="173">
        <f t="shared" si="3"/>
        <v>0</v>
      </c>
      <c r="G4" s="173">
        <f t="shared" si="4"/>
        <v>0</v>
      </c>
      <c r="H4" s="1883" t="str">
        <f>IF(F4=0,_xll.qlSimpleQuote(Trigger,0),Currency&amp;$F4&amp;$G4&amp;$B4&amp;QuoteSuffix)</f>
        <v>0#0001</v>
      </c>
      <c r="I4" s="171" t="str">
        <f t="shared" si="5"/>
        <v>GbpLiborSwapIsda2Y</v>
      </c>
      <c r="J4" s="170" t="str">
        <f t="shared" si="6"/>
        <v>GBPSB6L2Y_Fwd1w_Spr00_Quote</v>
      </c>
      <c r="K4" s="170" t="str">
        <f>_xll.qlForwardSwapQuote(Trigger,J4,ObjectOverwrite,Permanent,I4,H4,E4)</f>
        <v>GBPSB6L2Y_Fwd1w_Spr00_Quote#0001</v>
      </c>
      <c r="L4" s="195" t="str">
        <f>_xll.ohRangeRetrieveError(K4)</f>
        <v/>
      </c>
      <c r="M4" s="43"/>
      <c r="O4" s="180" t="s">
        <v>48</v>
      </c>
      <c r="P4" s="179" t="s">
        <v>127</v>
      </c>
      <c r="Q4" s="179" t="s">
        <v>125</v>
      </c>
      <c r="R4" s="179" t="s">
        <v>122</v>
      </c>
      <c r="S4" s="179"/>
      <c r="T4" s="178"/>
    </row>
    <row r="5" spans="1:22" x14ac:dyDescent="0.2">
      <c r="A5" s="15"/>
      <c r="B5" s="194" t="s">
        <v>62</v>
      </c>
      <c r="C5" s="173" t="str">
        <f t="shared" si="0"/>
        <v>SB</v>
      </c>
      <c r="D5" s="173" t="str">
        <f t="shared" si="1"/>
        <v>6L</v>
      </c>
      <c r="E5" s="173" t="str">
        <f t="shared" si="2"/>
        <v>1w</v>
      </c>
      <c r="F5" s="173">
        <f t="shared" si="3"/>
        <v>0</v>
      </c>
      <c r="G5" s="173">
        <f t="shared" si="4"/>
        <v>0</v>
      </c>
      <c r="H5" s="1883" t="str">
        <f>IF(F5=0,_xll.qlSimpleQuote(Trigger,0),Currency&amp;$F5&amp;$G5&amp;$B5&amp;QuoteSuffix)</f>
        <v>0#0001</v>
      </c>
      <c r="I5" s="171" t="str">
        <f t="shared" si="5"/>
        <v>GbpLiborSwapIsda3Y</v>
      </c>
      <c r="J5" s="170" t="str">
        <f t="shared" si="6"/>
        <v>GBPSB6L3Y_Fwd1w_Spr00_Quote</v>
      </c>
      <c r="K5" s="170" t="str">
        <f>_xll.qlForwardSwapQuote(Trigger,J5,ObjectOverwrite,Permanent,I5,H5,E5)</f>
        <v>GBPSB6L3Y_Fwd1w_Spr00_Quote#0001</v>
      </c>
      <c r="L5" s="195" t="str">
        <f>_xll.ohRangeRetrieveError(K5)</f>
        <v/>
      </c>
      <c r="M5" s="43"/>
      <c r="O5" s="180" t="s">
        <v>43</v>
      </c>
      <c r="P5" s="179" t="s">
        <v>124</v>
      </c>
      <c r="Q5" s="179" t="s">
        <v>121</v>
      </c>
      <c r="R5" s="179" t="s">
        <v>122</v>
      </c>
      <c r="S5" s="179"/>
      <c r="T5" s="178"/>
    </row>
    <row r="6" spans="1:22" x14ac:dyDescent="0.2">
      <c r="A6" s="15"/>
      <c r="B6" s="194" t="s">
        <v>61</v>
      </c>
      <c r="C6" s="173" t="str">
        <f t="shared" si="0"/>
        <v>SB</v>
      </c>
      <c r="D6" s="173" t="str">
        <f t="shared" si="1"/>
        <v>6L</v>
      </c>
      <c r="E6" s="173" t="str">
        <f t="shared" si="2"/>
        <v>1w</v>
      </c>
      <c r="F6" s="173">
        <f t="shared" si="3"/>
        <v>0</v>
      </c>
      <c r="G6" s="173">
        <f t="shared" si="4"/>
        <v>0</v>
      </c>
      <c r="H6" s="1883" t="str">
        <f>IF(F6=0,_xll.qlSimpleQuote(Trigger,0),Currency&amp;$F6&amp;$G6&amp;$B6&amp;QuoteSuffix)</f>
        <v>0#0001</v>
      </c>
      <c r="I6" s="171" t="str">
        <f t="shared" si="5"/>
        <v>GbpLiborSwapIsda4Y</v>
      </c>
      <c r="J6" s="170" t="str">
        <f t="shared" si="6"/>
        <v>GBPSB6L4Y_Fwd1w_Spr00_Quote</v>
      </c>
      <c r="K6" s="170" t="str">
        <f>_xll.qlForwardSwapQuote(Trigger,J6,ObjectOverwrite,Permanent,I6,H6,E6)</f>
        <v>GBPSB6L4Y_Fwd1w_Spr00_Quote#0001</v>
      </c>
      <c r="L6" s="195" t="str">
        <f>_xll.ohRangeRetrieveError(K6)</f>
        <v/>
      </c>
      <c r="M6" s="43"/>
      <c r="O6" s="180" t="s">
        <v>42</v>
      </c>
      <c r="P6" s="179" t="s">
        <v>124</v>
      </c>
      <c r="Q6" s="179" t="s">
        <v>121</v>
      </c>
      <c r="R6" s="179" t="s">
        <v>122</v>
      </c>
      <c r="S6" s="179"/>
      <c r="T6" s="178"/>
    </row>
    <row r="7" spans="1:22" ht="12" thickBot="1" x14ac:dyDescent="0.25">
      <c r="A7" s="15"/>
      <c r="B7" s="194" t="s">
        <v>60</v>
      </c>
      <c r="C7" s="173" t="str">
        <f t="shared" si="0"/>
        <v>SB</v>
      </c>
      <c r="D7" s="173" t="str">
        <f t="shared" si="1"/>
        <v>6L</v>
      </c>
      <c r="E7" s="173" t="str">
        <f t="shared" si="2"/>
        <v>1w</v>
      </c>
      <c r="F7" s="173">
        <f t="shared" si="3"/>
        <v>0</v>
      </c>
      <c r="G7" s="173">
        <f t="shared" si="4"/>
        <v>0</v>
      </c>
      <c r="H7" s="1883" t="str">
        <f>IF(F7=0,_xll.qlSimpleQuote(Trigger,0),Currency&amp;$F7&amp;$G7&amp;$B7&amp;QuoteSuffix)</f>
        <v>0#0001</v>
      </c>
      <c r="I7" s="171" t="str">
        <f t="shared" si="5"/>
        <v>GbpLiborSwapIsda5Y</v>
      </c>
      <c r="J7" s="170" t="str">
        <f t="shared" si="6"/>
        <v>GBPSB6L5Y_Fwd1w_Spr00_Quote</v>
      </c>
      <c r="K7" s="170" t="str">
        <f>_xll.qlForwardSwapQuote(Trigger,J7,ObjectOverwrite,Permanent,I7,H7,E7)</f>
        <v>GBPSB6L5Y_Fwd1w_Spr00_Quote#0001</v>
      </c>
      <c r="L7" s="195" t="str">
        <f>_xll.ohRangeRetrieveError(K7)</f>
        <v/>
      </c>
      <c r="M7" s="43"/>
      <c r="O7" s="177" t="s">
        <v>41</v>
      </c>
      <c r="P7" s="176" t="s">
        <v>123</v>
      </c>
      <c r="Q7" s="176" t="s">
        <v>120</v>
      </c>
      <c r="R7" s="176" t="s">
        <v>122</v>
      </c>
      <c r="S7" s="176"/>
      <c r="T7" s="175"/>
    </row>
    <row r="8" spans="1:22" x14ac:dyDescent="0.2">
      <c r="A8" s="15"/>
      <c r="B8" s="194" t="s">
        <v>59</v>
      </c>
      <c r="C8" s="173" t="str">
        <f t="shared" si="0"/>
        <v>SB</v>
      </c>
      <c r="D8" s="173" t="str">
        <f t="shared" si="1"/>
        <v>6L</v>
      </c>
      <c r="E8" s="173" t="str">
        <f t="shared" si="2"/>
        <v>1w</v>
      </c>
      <c r="F8" s="173">
        <f t="shared" si="3"/>
        <v>0</v>
      </c>
      <c r="G8" s="173">
        <f t="shared" si="4"/>
        <v>0</v>
      </c>
      <c r="H8" s="1883" t="str">
        <f>IF(F8=0,_xll.qlSimpleQuote(Trigger,0),Currency&amp;$F8&amp;$G8&amp;$B8&amp;QuoteSuffix)</f>
        <v>0#0001</v>
      </c>
      <c r="I8" s="171" t="str">
        <f t="shared" si="5"/>
        <v>GbpLiborSwapIsda6Y</v>
      </c>
      <c r="J8" s="170" t="str">
        <f t="shared" si="6"/>
        <v>GBPSB6L6Y_Fwd1w_Spr00_Quote</v>
      </c>
      <c r="K8" s="170" t="str">
        <f>_xll.qlForwardSwapQuote(Trigger,J8,ObjectOverwrite,Permanent,I8,H8,E8)</f>
        <v>GBPSB6L6Y_Fwd1w_Spr00_Quote#0001</v>
      </c>
      <c r="L8" s="195" t="str">
        <f>_xll.ohRangeRetrieveError(K8)</f>
        <v/>
      </c>
      <c r="M8" s="43"/>
    </row>
    <row r="9" spans="1:22" x14ac:dyDescent="0.2">
      <c r="A9" s="15"/>
      <c r="B9" s="194" t="s">
        <v>58</v>
      </c>
      <c r="C9" s="173" t="str">
        <f t="shared" si="0"/>
        <v>SB</v>
      </c>
      <c r="D9" s="173" t="str">
        <f t="shared" si="1"/>
        <v>6L</v>
      </c>
      <c r="E9" s="173" t="str">
        <f t="shared" si="2"/>
        <v>1w</v>
      </c>
      <c r="F9" s="173">
        <f t="shared" si="3"/>
        <v>0</v>
      </c>
      <c r="G9" s="173">
        <f t="shared" si="4"/>
        <v>0</v>
      </c>
      <c r="H9" s="1883" t="str">
        <f>IF(F9=0,_xll.qlSimpleQuote(Trigger,0),Currency&amp;$F9&amp;$G9&amp;$B9&amp;QuoteSuffix)</f>
        <v>0#0001</v>
      </c>
      <c r="I9" s="171" t="str">
        <f t="shared" si="5"/>
        <v>GbpLiborSwapIsda7Y</v>
      </c>
      <c r="J9" s="170" t="str">
        <f t="shared" si="6"/>
        <v>GBPSB6L7Y_Fwd1w_Spr00_Quote</v>
      </c>
      <c r="K9" s="170" t="str">
        <f>_xll.qlForwardSwapQuote(Trigger,J9,ObjectOverwrite,Permanent,I9,H9,E9)</f>
        <v>GBPSB6L7Y_Fwd1w_Spr00_Quote#0001</v>
      </c>
      <c r="L9" s="195" t="str">
        <f>_xll.ohRangeRetrieveError(K9)</f>
        <v/>
      </c>
      <c r="M9" s="43"/>
    </row>
    <row r="10" spans="1:22" x14ac:dyDescent="0.2">
      <c r="A10" s="15"/>
      <c r="B10" s="194" t="s">
        <v>57</v>
      </c>
      <c r="C10" s="173" t="str">
        <f t="shared" si="0"/>
        <v>SB</v>
      </c>
      <c r="D10" s="173" t="str">
        <f t="shared" si="1"/>
        <v>6L</v>
      </c>
      <c r="E10" s="173" t="str">
        <f t="shared" si="2"/>
        <v>1w</v>
      </c>
      <c r="F10" s="173">
        <f t="shared" si="3"/>
        <v>0</v>
      </c>
      <c r="G10" s="173">
        <f t="shared" si="4"/>
        <v>0</v>
      </c>
      <c r="H10" s="1883" t="str">
        <f>IF(F10=0,_xll.qlSimpleQuote(Trigger,0),Currency&amp;$F10&amp;$G10&amp;$B10&amp;QuoteSuffix)</f>
        <v>0#0001</v>
      </c>
      <c r="I10" s="171" t="str">
        <f t="shared" si="5"/>
        <v>GbpLiborSwapIsda8Y</v>
      </c>
      <c r="J10" s="170" t="str">
        <f t="shared" si="6"/>
        <v>GBPSB6L8Y_Fwd1w_Spr00_Quote</v>
      </c>
      <c r="K10" s="170" t="str">
        <f>_xll.qlForwardSwapQuote(Trigger,J10,ObjectOverwrite,Permanent,I10,H10,E10)</f>
        <v>GBPSB6L8Y_Fwd1w_Spr00_Quote#0001</v>
      </c>
      <c r="L10" s="195" t="str">
        <f>_xll.ohRangeRetrieveError(K10)</f>
        <v/>
      </c>
      <c r="M10" s="43"/>
    </row>
    <row r="11" spans="1:22" x14ac:dyDescent="0.2">
      <c r="A11" s="15"/>
      <c r="B11" s="194" t="s">
        <v>56</v>
      </c>
      <c r="C11" s="173" t="str">
        <f t="shared" si="0"/>
        <v>SB</v>
      </c>
      <c r="D11" s="173" t="str">
        <f t="shared" si="1"/>
        <v>6L</v>
      </c>
      <c r="E11" s="173" t="str">
        <f t="shared" si="2"/>
        <v>1w</v>
      </c>
      <c r="F11" s="173">
        <f t="shared" si="3"/>
        <v>0</v>
      </c>
      <c r="G11" s="173">
        <f t="shared" si="4"/>
        <v>0</v>
      </c>
      <c r="H11" s="1883" t="str">
        <f>IF(F11=0,_xll.qlSimpleQuote(Trigger,0),Currency&amp;$F11&amp;$G11&amp;$B11&amp;QuoteSuffix)</f>
        <v>0#0001</v>
      </c>
      <c r="I11" s="171" t="str">
        <f t="shared" si="5"/>
        <v>GbpLiborSwapIsda9Y</v>
      </c>
      <c r="J11" s="170" t="str">
        <f t="shared" si="6"/>
        <v>GBPSB6L9Y_Fwd1w_Spr00_Quote</v>
      </c>
      <c r="K11" s="170" t="str">
        <f>_xll.qlForwardSwapQuote(Trigger,J11,ObjectOverwrite,Permanent,I11,H11,E11)</f>
        <v>GBPSB6L9Y_Fwd1w_Spr00_Quote#0001</v>
      </c>
      <c r="L11" s="195" t="str">
        <f>_xll.ohRangeRetrieveError(K11)</f>
        <v/>
      </c>
      <c r="M11" s="43"/>
    </row>
    <row r="12" spans="1:22" x14ac:dyDescent="0.2">
      <c r="A12" s="15"/>
      <c r="B12" s="194" t="s">
        <v>55</v>
      </c>
      <c r="C12" s="173" t="str">
        <f t="shared" si="0"/>
        <v>SB</v>
      </c>
      <c r="D12" s="173" t="str">
        <f t="shared" si="1"/>
        <v>6L</v>
      </c>
      <c r="E12" s="173" t="str">
        <f t="shared" si="2"/>
        <v>1w</v>
      </c>
      <c r="F12" s="173">
        <f t="shared" si="3"/>
        <v>0</v>
      </c>
      <c r="G12" s="173">
        <f t="shared" si="4"/>
        <v>0</v>
      </c>
      <c r="H12" s="1883" t="str">
        <f>IF(F12=0,_xll.qlSimpleQuote(Trigger,0),Currency&amp;$F12&amp;$G12&amp;$B12&amp;QuoteSuffix)</f>
        <v>0#0001</v>
      </c>
      <c r="I12" s="171" t="str">
        <f t="shared" si="5"/>
        <v>GbpLiborSwapIsda10Y</v>
      </c>
      <c r="J12" s="170" t="str">
        <f t="shared" si="6"/>
        <v>GBPSB6L10Y_Fwd1w_Spr00_Quote</v>
      </c>
      <c r="K12" s="170" t="str">
        <f>_xll.qlForwardSwapQuote(Trigger,J12,ObjectOverwrite,Permanent,I12,H12,E12)</f>
        <v>GBPSB6L10Y_Fwd1w_Spr00_Quote#0001</v>
      </c>
      <c r="L12" s="195" t="str">
        <f>_xll.ohRangeRetrieveError(K12)</f>
        <v/>
      </c>
      <c r="M12" s="43"/>
    </row>
    <row r="13" spans="1:22" x14ac:dyDescent="0.2">
      <c r="A13" s="15"/>
      <c r="B13" s="194" t="s">
        <v>119</v>
      </c>
      <c r="C13" s="173" t="str">
        <f t="shared" si="0"/>
        <v>SB</v>
      </c>
      <c r="D13" s="173" t="str">
        <f t="shared" si="1"/>
        <v>6L</v>
      </c>
      <c r="E13" s="173" t="str">
        <f t="shared" si="2"/>
        <v>1w</v>
      </c>
      <c r="F13" s="173">
        <f t="shared" si="3"/>
        <v>0</v>
      </c>
      <c r="G13" s="173">
        <f t="shared" si="4"/>
        <v>0</v>
      </c>
      <c r="H13" s="1883" t="str">
        <f>IF(F13=0,_xll.qlSimpleQuote(Trigger,0),Currency&amp;$F13&amp;$G13&amp;$B13&amp;QuoteSuffix)</f>
        <v>0#0001</v>
      </c>
      <c r="I13" s="171" t="str">
        <f t="shared" si="5"/>
        <v>GbpLiborSwapIsda11Y</v>
      </c>
      <c r="J13" s="170" t="str">
        <f t="shared" si="6"/>
        <v>GBPSB6L11Y_Fwd1w_Spr00_Quote</v>
      </c>
      <c r="K13" s="170" t="str">
        <f>_xll.qlForwardSwapQuote(Trigger,J13,ObjectOverwrite,Permanent,I13,H13,E13)</f>
        <v>GBPSB6L11Y_Fwd1w_Spr00_Quote#0001</v>
      </c>
      <c r="L13" s="195" t="str">
        <f>_xll.ohRangeRetrieveError(K13)</f>
        <v/>
      </c>
      <c r="M13" s="43"/>
    </row>
    <row r="14" spans="1:22" x14ac:dyDescent="0.2">
      <c r="A14" s="15"/>
      <c r="B14" s="194" t="s">
        <v>54</v>
      </c>
      <c r="C14" s="173" t="str">
        <f t="shared" si="0"/>
        <v>SB</v>
      </c>
      <c r="D14" s="173" t="str">
        <f t="shared" si="1"/>
        <v>6L</v>
      </c>
      <c r="E14" s="173" t="str">
        <f t="shared" si="2"/>
        <v>1w</v>
      </c>
      <c r="F14" s="173">
        <f t="shared" si="3"/>
        <v>0</v>
      </c>
      <c r="G14" s="173">
        <f t="shared" si="4"/>
        <v>0</v>
      </c>
      <c r="H14" s="1883" t="str">
        <f>IF(F14=0,_xll.qlSimpleQuote(Trigger,0),Currency&amp;$F14&amp;$G14&amp;$B14&amp;QuoteSuffix)</f>
        <v>0#0001</v>
      </c>
      <c r="I14" s="171" t="str">
        <f t="shared" si="5"/>
        <v>GbpLiborSwapIsda12Y</v>
      </c>
      <c r="J14" s="170" t="str">
        <f t="shared" si="6"/>
        <v>GBPSB6L12Y_Fwd1w_Spr00_Quote</v>
      </c>
      <c r="K14" s="170" t="str">
        <f>_xll.qlForwardSwapQuote(Trigger,J14,ObjectOverwrite,Permanent,I14,H14,E14)</f>
        <v>GBPSB6L12Y_Fwd1w_Spr00_Quote#0001</v>
      </c>
      <c r="L14" s="195" t="str">
        <f>_xll.ohRangeRetrieveError(K14)</f>
        <v/>
      </c>
      <c r="M14" s="43"/>
    </row>
    <row r="15" spans="1:22" x14ac:dyDescent="0.2">
      <c r="A15" s="15"/>
      <c r="B15" s="194" t="s">
        <v>118</v>
      </c>
      <c r="C15" s="173" t="str">
        <f t="shared" si="0"/>
        <v>SB</v>
      </c>
      <c r="D15" s="173" t="str">
        <f t="shared" si="1"/>
        <v>6L</v>
      </c>
      <c r="E15" s="173" t="str">
        <f t="shared" si="2"/>
        <v>1w</v>
      </c>
      <c r="F15" s="173">
        <f t="shared" si="3"/>
        <v>0</v>
      </c>
      <c r="G15" s="173">
        <f t="shared" si="4"/>
        <v>0</v>
      </c>
      <c r="H15" s="1883" t="str">
        <f>IF(F15=0,_xll.qlSimpleQuote(Trigger,0),Currency&amp;$F15&amp;$G15&amp;$B15&amp;QuoteSuffix)</f>
        <v>0#0001</v>
      </c>
      <c r="I15" s="171" t="str">
        <f t="shared" si="5"/>
        <v>GbpLiborSwapIsda13Y</v>
      </c>
      <c r="J15" s="170" t="str">
        <f t="shared" si="6"/>
        <v>GBPSB6L13Y_Fwd1w_Spr00_Quote</v>
      </c>
      <c r="K15" s="170" t="str">
        <f>_xll.qlForwardSwapQuote(Trigger,J15,ObjectOverwrite,Permanent,I15,H15,E15)</f>
        <v>GBPSB6L13Y_Fwd1w_Spr00_Quote#0001</v>
      </c>
      <c r="L15" s="195" t="str">
        <f>_xll.ohRangeRetrieveError(K15)</f>
        <v/>
      </c>
      <c r="M15" s="43"/>
    </row>
    <row r="16" spans="1:22" x14ac:dyDescent="0.2">
      <c r="A16" s="15"/>
      <c r="B16" s="194" t="s">
        <v>117</v>
      </c>
      <c r="C16" s="173" t="str">
        <f t="shared" si="0"/>
        <v>SB</v>
      </c>
      <c r="D16" s="173" t="str">
        <f t="shared" si="1"/>
        <v>6L</v>
      </c>
      <c r="E16" s="173" t="str">
        <f t="shared" si="2"/>
        <v>1w</v>
      </c>
      <c r="F16" s="173">
        <f t="shared" si="3"/>
        <v>0</v>
      </c>
      <c r="G16" s="173">
        <f t="shared" si="4"/>
        <v>0</v>
      </c>
      <c r="H16" s="1883" t="str">
        <f>IF(F16=0,_xll.qlSimpleQuote(Trigger,0),Currency&amp;$F16&amp;$G16&amp;$B16&amp;QuoteSuffix)</f>
        <v>0#0001</v>
      </c>
      <c r="I16" s="171" t="str">
        <f t="shared" si="5"/>
        <v>GbpLiborSwapIsda14Y</v>
      </c>
      <c r="J16" s="170" t="str">
        <f t="shared" si="6"/>
        <v>GBPSB6L14Y_Fwd1w_Spr00_Quote</v>
      </c>
      <c r="K16" s="170" t="str">
        <f>_xll.qlForwardSwapQuote(Trigger,J16,ObjectOverwrite,Permanent,I16,H16,E16)</f>
        <v>GBPSB6L14Y_Fwd1w_Spr00_Quote#0001</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3" t="str">
        <f>IF(F17=0,_xll.qlSimpleQuote(Trigger,0),Currency&amp;$F17&amp;$G17&amp;$B17&amp;QuoteSuffix)</f>
        <v>0#0001</v>
      </c>
      <c r="I17" s="171" t="str">
        <f t="shared" si="5"/>
        <v>GbpLiborSwapIsda15Y</v>
      </c>
      <c r="J17" s="170" t="str">
        <f t="shared" si="6"/>
        <v>GBPSB6L15Y_Fwd1w_Spr00_Quote</v>
      </c>
      <c r="K17" s="170" t="str">
        <f>_xll.qlForwardSwapQuote(Trigger,J17,ObjectOverwrite,Permanent,I17,H17,E17)</f>
        <v>GBPSB6L15Y_Fwd1w_Spr00_Quote#0001</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3" t="str">
        <f>IF(F18=0,_xll.qlSimpleQuote(Trigger,0),Currency&amp;$F18&amp;$G18&amp;$B18&amp;QuoteSuffix)</f>
        <v>0#0001</v>
      </c>
      <c r="I18" s="171" t="str">
        <f t="shared" si="5"/>
        <v>GbpLiborSwapIsda16Y</v>
      </c>
      <c r="J18" s="170" t="str">
        <f t="shared" si="6"/>
        <v>GBPSB6L16Y_Fwd1w_Spr00_Quote</v>
      </c>
      <c r="K18" s="170" t="str">
        <f>_xll.qlForwardSwapQuote(Trigger,J18,ObjectOverwrite,Permanent,I18,H18,E18)</f>
        <v>GBPSB6L16Y_Fwd1w_Spr00_Quote#0001</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3" t="str">
        <f>IF(F19=0,_xll.qlSimpleQuote(Trigger,0),Currency&amp;$F19&amp;$G19&amp;$B19&amp;QuoteSuffix)</f>
        <v>0#0001</v>
      </c>
      <c r="I19" s="171" t="str">
        <f t="shared" si="5"/>
        <v>GbpLiborSwapIsda17Y</v>
      </c>
      <c r="J19" s="170" t="str">
        <f t="shared" si="6"/>
        <v>GBPSB6L17Y_Fwd1w_Spr00_Quote</v>
      </c>
      <c r="K19" s="170" t="str">
        <f>_xll.qlForwardSwapQuote(Trigger,J19,ObjectOverwrite,Permanent,I19,H19,E19)</f>
        <v>GBPSB6L17Y_Fwd1w_Spr00_Quote#0001</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3" t="str">
        <f>IF(F20=0,_xll.qlSimpleQuote(Trigger,0),Currency&amp;$F20&amp;$G20&amp;$B20&amp;QuoteSuffix)</f>
        <v>0#0001</v>
      </c>
      <c r="I20" s="171" t="str">
        <f t="shared" si="5"/>
        <v>GbpLiborSwapIsda18Y</v>
      </c>
      <c r="J20" s="170" t="str">
        <f t="shared" si="6"/>
        <v>GBPSB6L18Y_Fwd1w_Spr00_Quote</v>
      </c>
      <c r="K20" s="170" t="str">
        <f>_xll.qlForwardSwapQuote(Trigger,J20,ObjectOverwrite,Permanent,I20,H20,E20)</f>
        <v>GBPSB6L18Y_Fwd1w_Spr00_Quote#0001</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3" t="str">
        <f>IF(F21=0,_xll.qlSimpleQuote(Trigger,0),Currency&amp;$F21&amp;$G21&amp;$B21&amp;QuoteSuffix)</f>
        <v>0#0001</v>
      </c>
      <c r="I21" s="171" t="str">
        <f t="shared" si="5"/>
        <v>GbpLiborSwapIsda19Y</v>
      </c>
      <c r="J21" s="170" t="str">
        <f t="shared" si="6"/>
        <v>GBPSB6L19Y_Fwd1w_Spr00_Quote</v>
      </c>
      <c r="K21" s="170" t="str">
        <f>_xll.qlForwardSwapQuote(Trigger,J21,ObjectOverwrite,Permanent,I21,H21,E21)</f>
        <v>GBPSB6L19Y_Fwd1w_Spr00_Quote#0001</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3" t="str">
        <f>IF(F22=0,_xll.qlSimpleQuote(Trigger,0),Currency&amp;$F22&amp;$G22&amp;$B22&amp;QuoteSuffix)</f>
        <v>0#0001</v>
      </c>
      <c r="I22" s="171" t="str">
        <f t="shared" si="5"/>
        <v>GbpLiborSwapIsda20Y</v>
      </c>
      <c r="J22" s="170" t="str">
        <f t="shared" si="6"/>
        <v>GBPSB6L20Y_Fwd1w_Spr00_Quote</v>
      </c>
      <c r="K22" s="170" t="str">
        <f>_xll.qlForwardSwapQuote(Trigger,J22,ObjectOverwrite,Permanent,I22,H22,E22)</f>
        <v>GBPSB6L20Y_Fwd1w_Spr00_Quote#0001</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3" t="str">
        <f>IF(F23=0,_xll.qlSimpleQuote(Trigger,0),Currency&amp;$F23&amp;$G23&amp;$B23&amp;QuoteSuffix)</f>
        <v>0#0001</v>
      </c>
      <c r="I23" s="171" t="str">
        <f t="shared" si="5"/>
        <v>GbpLiborSwapIsda21Y</v>
      </c>
      <c r="J23" s="170" t="str">
        <f t="shared" si="6"/>
        <v>GBPSB6L21Y_Fwd1w_Spr00_Quote</v>
      </c>
      <c r="K23" s="170" t="str">
        <f>_xll.qlForwardSwapQuote(Trigger,J23,ObjectOverwrite,Permanent,I23,H23,E23)</f>
        <v>GBPSB6L21Y_Fwd1w_Spr00_Quote#0001</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3" t="str">
        <f>IF(F24=0,_xll.qlSimpleQuote(Trigger,0),Currency&amp;$F24&amp;$G24&amp;$B24&amp;QuoteSuffix)</f>
        <v>0#0001</v>
      </c>
      <c r="I24" s="171" t="str">
        <f t="shared" si="5"/>
        <v>GbpLiborSwapIsda22Y</v>
      </c>
      <c r="J24" s="170" t="str">
        <f t="shared" si="6"/>
        <v>GBPSB6L22Y_Fwd1w_Spr00_Quote</v>
      </c>
      <c r="K24" s="170" t="str">
        <f>_xll.qlForwardSwapQuote(Trigger,J24,ObjectOverwrite,Permanent,I24,H24,E24)</f>
        <v>GBPSB6L22Y_Fwd1w_Spr00_Quote#0001</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3" t="str">
        <f>IF(F25=0,_xll.qlSimpleQuote(Trigger,0),Currency&amp;$F25&amp;$G25&amp;$B25&amp;QuoteSuffix)</f>
        <v>0#0001</v>
      </c>
      <c r="I25" s="171" t="str">
        <f t="shared" si="5"/>
        <v>GbpLiborSwapIsda23Y</v>
      </c>
      <c r="J25" s="170" t="str">
        <f t="shared" si="6"/>
        <v>GBPSB6L23Y_Fwd1w_Spr00_Quote</v>
      </c>
      <c r="K25" s="170" t="str">
        <f>_xll.qlForwardSwapQuote(Trigger,J25,ObjectOverwrite,Permanent,I25,H25,E25)</f>
        <v>GBPSB6L23Y_Fwd1w_Spr00_Quote#0001</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3" t="str">
        <f>IF(F26=0,_xll.qlSimpleQuote(Trigger,0),Currency&amp;$F26&amp;$G26&amp;$B26&amp;QuoteSuffix)</f>
        <v>0#0001</v>
      </c>
      <c r="I26" s="171" t="str">
        <f t="shared" si="5"/>
        <v>GbpLiborSwapIsda24Y</v>
      </c>
      <c r="J26" s="170" t="str">
        <f t="shared" si="6"/>
        <v>GBPSB6L24Y_Fwd1w_Spr00_Quote</v>
      </c>
      <c r="K26" s="170" t="str">
        <f>_xll.qlForwardSwapQuote(Trigger,J26,ObjectOverwrite,Permanent,I26,H26,E26)</f>
        <v>GBPSB6L24Y_Fwd1w_Spr00_Quote#0001</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3" t="str">
        <f>IF(F27=0,_xll.qlSimpleQuote(Trigger,0),Currency&amp;$F27&amp;$G27&amp;$B27&amp;QuoteSuffix)</f>
        <v>0#0001</v>
      </c>
      <c r="I27" s="171" t="str">
        <f t="shared" si="5"/>
        <v>GbpLiborSwapIsda25Y</v>
      </c>
      <c r="J27" s="170" t="str">
        <f t="shared" si="6"/>
        <v>GBPSB6L25Y_Fwd1w_Spr00_Quote</v>
      </c>
      <c r="K27" s="170" t="str">
        <f>_xll.qlForwardSwapQuote(Trigger,J27,ObjectOverwrite,Permanent,I27,H27,E27)</f>
        <v>GBPSB6L25Y_Fwd1w_Spr00_Quote#0001</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3" t="str">
        <f>IF(F28=0,_xll.qlSimpleQuote(Trigger,0),Currency&amp;$F28&amp;$G28&amp;$B28&amp;QuoteSuffix)</f>
        <v>0#0001</v>
      </c>
      <c r="I28" s="171" t="str">
        <f t="shared" si="5"/>
        <v>GbpLiborSwapIsda26Y</v>
      </c>
      <c r="J28" s="170" t="str">
        <f t="shared" si="6"/>
        <v>GBPSB6L26Y_Fwd1w_Spr00_Quote</v>
      </c>
      <c r="K28" s="170" t="str">
        <f>_xll.qlForwardSwapQuote(Trigger,J28,ObjectOverwrite,Permanent,I28,H28,E28)</f>
        <v>GBPSB6L26Y_Fwd1w_Spr00_Quote#0001</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3" t="str">
        <f>IF(F29=0,_xll.qlSimpleQuote(Trigger,0),Currency&amp;$F29&amp;$G29&amp;$B29&amp;QuoteSuffix)</f>
        <v>0#0001</v>
      </c>
      <c r="I29" s="171" t="str">
        <f t="shared" si="5"/>
        <v>GbpLiborSwapIsda27Y</v>
      </c>
      <c r="J29" s="170" t="str">
        <f t="shared" si="6"/>
        <v>GBPSB6L27Y_Fwd1w_Spr00_Quote</v>
      </c>
      <c r="K29" s="170" t="str">
        <f>_xll.qlForwardSwapQuote(Trigger,J29,ObjectOverwrite,Permanent,I29,H29,E29)</f>
        <v>GBPSB6L27Y_Fwd1w_Spr00_Quote#0001</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3" t="str">
        <f>IF(F30=0,_xll.qlSimpleQuote(Trigger,0),Currency&amp;$F30&amp;$G30&amp;$B30&amp;QuoteSuffix)</f>
        <v>0#0001</v>
      </c>
      <c r="I30" s="171" t="str">
        <f t="shared" si="5"/>
        <v>GbpLiborSwapIsda28Y</v>
      </c>
      <c r="J30" s="170" t="str">
        <f t="shared" si="6"/>
        <v>GBPSB6L28Y_Fwd1w_Spr00_Quote</v>
      </c>
      <c r="K30" s="170" t="str">
        <f>_xll.qlForwardSwapQuote(Trigger,J30,ObjectOverwrite,Permanent,I30,H30,E30)</f>
        <v>GBPSB6L28Y_Fwd1w_Spr00_Quote#0001</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3" t="str">
        <f>IF(F31=0,_xll.qlSimpleQuote(Trigger,0),Currency&amp;$F31&amp;$G31&amp;$B31&amp;QuoteSuffix)</f>
        <v>0#0001</v>
      </c>
      <c r="I31" s="171" t="str">
        <f t="shared" si="5"/>
        <v>GbpLiborSwapIsda29Y</v>
      </c>
      <c r="J31" s="170" t="str">
        <f t="shared" si="6"/>
        <v>GBPSB6L29Y_Fwd1w_Spr00_Quote</v>
      </c>
      <c r="K31" s="170" t="str">
        <f>_xll.qlForwardSwapQuote(Trigger,J31,ObjectOverwrite,Permanent,I31,H31,E31)</f>
        <v>GBPSB6L29Y_Fwd1w_Spr00_Quote#0001</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3" t="str">
        <f>IF(F32=0,_xll.qlSimpleQuote(Trigger,0),Currency&amp;$F32&amp;$G32&amp;$B32&amp;QuoteSuffix)</f>
        <v>0#0001</v>
      </c>
      <c r="I32" s="171" t="str">
        <f t="shared" si="5"/>
        <v>GbpLiborSwapIsda30Y</v>
      </c>
      <c r="J32" s="170" t="str">
        <f t="shared" si="6"/>
        <v>GBPSB6L30Y_Fwd1w_Spr00_Quote</v>
      </c>
      <c r="K32" s="170" t="str">
        <f>_xll.qlForwardSwapQuote(Trigger,J32,ObjectOverwrite,Permanent,I32,H32,E32)</f>
        <v>GBPSB6L30Y_Fwd1w_Spr00_Quote#0001</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3" t="str">
        <f>IF(F33=0,_xll.qlSimpleQuote(Trigger,0),Currency&amp;$F33&amp;$G33&amp;$B33&amp;QuoteSuffix)</f>
        <v>0#0001</v>
      </c>
      <c r="I33" s="171" t="str">
        <f t="shared" si="5"/>
        <v>GbpLiborSwapIsda35Y</v>
      </c>
      <c r="J33" s="170" t="str">
        <f t="shared" si="6"/>
        <v>GBPSB6L35Y_Fwd1w_Spr00_Quote</v>
      </c>
      <c r="K33" s="170" t="str">
        <f>_xll.qlForwardSwapQuote(Trigger,J33,ObjectOverwrite,Permanent,I33,H33,E33)</f>
        <v>GBPSB6L35Y_Fwd1w_Spr00_Quote#0001</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3" t="str">
        <f>IF(F34=0,_xll.qlSimpleQuote(Trigger,0),Currency&amp;$F34&amp;$G34&amp;$B34&amp;QuoteSuffix)</f>
        <v>0#0001</v>
      </c>
      <c r="I34" s="171" t="str">
        <f t="shared" si="5"/>
        <v>GbpLiborSwapIsda40Y</v>
      </c>
      <c r="J34" s="170" t="str">
        <f t="shared" si="6"/>
        <v>GBPSB6L40Y_Fwd1w_Spr00_Quote</v>
      </c>
      <c r="K34" s="170" t="str">
        <f>_xll.qlForwardSwapQuote(Trigger,J34,ObjectOverwrite,Permanent,I34,H34,E34)</f>
        <v>GBPSB6L40Y_Fwd1w_Spr00_Quote#0001</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3" t="str">
        <f>IF(F35=0,_xll.qlSimpleQuote(Trigger,0),Currency&amp;$F35&amp;$G35&amp;$B35&amp;QuoteSuffix)</f>
        <v>0#0001</v>
      </c>
      <c r="I35" s="171" t="str">
        <f t="shared" si="5"/>
        <v>GbpLiborSwapIsda50Y</v>
      </c>
      <c r="J35" s="170" t="str">
        <f t="shared" si="6"/>
        <v>GBPSB6L50Y_Fwd1w_Spr00_Quote</v>
      </c>
      <c r="K35" s="170" t="str">
        <f>_xll.qlForwardSwapQuote(Trigger,J35,ObjectOverwrite,Permanent,I35,H35,E35)</f>
        <v>GBPSB6L50Y_Fwd1w_Spr00_Quote#0001</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3" t="str">
        <f>IF(F36=0,_xll.qlSimpleQuote(Trigger,0),Currency&amp;$F36&amp;$G36&amp;$B36&amp;QuoteSuffix)</f>
        <v>0#0001</v>
      </c>
      <c r="I36" s="171" t="str">
        <f t="shared" si="5"/>
        <v>GbpLiborSwapIsda60Y</v>
      </c>
      <c r="J36" s="170" t="str">
        <f t="shared" si="6"/>
        <v>GBPSB6L60Y_Fwd1w_Spr00_Quote</v>
      </c>
      <c r="K36" s="170" t="str">
        <f>_xll.qlForwardSwapQuote(Trigger,J36,ObjectOverwrite,Permanent,I36,H36,E36)</f>
        <v>GBPSB6L60Y_Fwd1w_Spr00_Quote#0001</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1</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1911</vt:i4>
      </vt:variant>
    </vt:vector>
  </HeadingPairs>
  <TitlesOfParts>
    <vt:vector size="2000" baseType="lpstr">
      <vt:lpstr>Triggers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FirstLegAdmortization_IRS!AllTriggers</vt:lpstr>
      <vt:lpstr>FirstLegAnalysis_IRS!AllTriggers</vt:lpstr>
      <vt:lpstr>Pricing_IRS!AllTriggers</vt:lpstr>
      <vt:lpstr>SecondLegAdmortization_IRS!AllTriggers</vt:lpstr>
      <vt:lpstr>SecondLegAnalysis_IRS!AllTriggers</vt:lpstr>
      <vt:lpstr>Triggers!AllTriggers</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Pricing_IRS!EvaluationDate</vt:lpstr>
      <vt:lpstr>SecondLegAdmortization_IRS!EvaluationDate</vt:lpstr>
      <vt:lpstr>SecondLegAnalysis_IRS!EvaluationDate</vt:lpstr>
      <vt:lpstr>Swaps1Y_SYNTH!EvaluationDate</vt:lpstr>
      <vt:lpstr>SynthFRA_SYNTH!EvaluationDate</vt:lpstr>
      <vt:lpstr>Triggers!EvaluationDate</vt:lpstr>
      <vt:lpstr>EvaluationDate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FixingType</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Triggers!InterestRatesTrigger</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FirstLegAdmortization_IRS!SettlementDate</vt:lpstr>
      <vt:lpstr>FirstLegAnalysis_IRS!SettlementDate</vt:lpstr>
      <vt:lpstr>Pricing_IRS!SettlementDate</vt:lpstr>
      <vt:lpstr>SecondLegAdmortization_IRS!SettlementDate</vt:lpstr>
      <vt:lpstr>SecondLegAnalysis_IRS!SettlementDate</vt:lpstr>
      <vt:lpstr>Triggers!SettlementDate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OIS_MKT!Trigger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2015-09-15T12:35:26Z</dcterms:modified>
</cp:coreProperties>
</file>